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ene\Dropbox\POLIMI\Semestre 4\Thesis\"/>
    </mc:Choice>
  </mc:AlternateContent>
  <xr:revisionPtr revIDLastSave="0" documentId="13_ncr:1_{32559AA5-EAFE-4653-9144-45082C0C686C}" xr6:coauthVersionLast="47" xr6:coauthVersionMax="47" xr10:uidLastSave="{00000000-0000-0000-0000-000000000000}"/>
  <bookViews>
    <workbookView xWindow="-108" yWindow="-108" windowWidth="23256" windowHeight="12456" xr2:uid="{A205DB6D-8C3A-465B-8627-5A0A6D236E96}"/>
  </bookViews>
  <sheets>
    <sheet name="Veredas_PA" sheetId="11" r:id="rId1"/>
    <sheet name="GUE_77_88_Ver" sheetId="1" r:id="rId2"/>
    <sheet name="GUE_88_19_Ver" sheetId="2" r:id="rId3"/>
    <sheet name="GUE_19_24_Ver" sheetId="7" r:id="rId4"/>
    <sheet name="ACB_G_77_88_Ver" sheetId="3" r:id="rId5"/>
    <sheet name="ACB_G_88_19_Ver" sheetId="6" r:id="rId6"/>
    <sheet name="ACB_G_19_24_Ver" sheetId="8" r:id="rId7"/>
    <sheet name="ACB_A_77_88_Ver" sheetId="4" r:id="rId8"/>
    <sheet name="ACB_A_88_19_Ver" sheetId="5" r:id="rId9"/>
    <sheet name="ACB_A_19_24_Ver" sheetId="9" r:id="rId10"/>
  </sheets>
  <externalReferences>
    <externalReference r:id="rId11"/>
  </externalReferences>
  <definedNames>
    <definedName name="_xlnm._FilterDatabase" localSheetId="9" hidden="1">ACB_A_19_24_Ver!$B$2:$AC$2</definedName>
    <definedName name="_xlnm._FilterDatabase" localSheetId="7" hidden="1">ACB_A_77_88_Ver!$B$2:$AC$2</definedName>
    <definedName name="_xlnm._FilterDatabase" localSheetId="8" hidden="1">ACB_A_88_19_Ver!$B$2:$BA$2</definedName>
    <definedName name="_xlnm._FilterDatabase" localSheetId="6" hidden="1">ACB_G_19_24_Ver!$B$2:$AC$2</definedName>
    <definedName name="_xlnm._FilterDatabase" localSheetId="4" hidden="1">ACB_G_77_88_Ver!$B$2:$AC$2</definedName>
    <definedName name="_xlnm._FilterDatabase" localSheetId="5" hidden="1">ACB_G_88_19_Ver!$B$2:$BA$2</definedName>
    <definedName name="_xlnm._FilterDatabase" localSheetId="3" hidden="1">GUE_19_24_Ver!$B$2:$AC$2</definedName>
    <definedName name="_xlnm._FilterDatabase" localSheetId="1" hidden="1">GUE_77_88_Ver!$B$3:$AC$3</definedName>
    <definedName name="_xlnm._FilterDatabase" localSheetId="2" hidden="1">GUE_88_19_Ver!$B$2:$AG$2</definedName>
    <definedName name="_xlnm._FilterDatabase" localSheetId="0" hidden="1">Veredas_PA!$B$5:$DT$135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 l="1"/>
  <c r="K3" i="11"/>
  <c r="H3" i="11"/>
  <c r="S50" i="11"/>
  <c r="X3" i="11"/>
  <c r="W3" i="11"/>
  <c r="AA3" i="11"/>
  <c r="Z3" i="11"/>
  <c r="BD116" i="11"/>
  <c r="BE116" i="11"/>
  <c r="BF116" i="11"/>
  <c r="BG116" i="11"/>
  <c r="BH116" i="11"/>
  <c r="BI116" i="11"/>
  <c r="BJ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L116" i="11"/>
  <c r="CM116" i="11"/>
  <c r="CN116" i="11"/>
  <c r="CO116" i="11"/>
  <c r="CP116" i="11"/>
  <c r="CQ116" i="11"/>
  <c r="CR116" i="11"/>
  <c r="CS116" i="11"/>
  <c r="BD61" i="11"/>
  <c r="BE61" i="11"/>
  <c r="BF61" i="11"/>
  <c r="BG61" i="11"/>
  <c r="BH61" i="11"/>
  <c r="BI61" i="11"/>
  <c r="BJ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L61" i="11"/>
  <c r="CM61" i="11"/>
  <c r="CN61" i="11"/>
  <c r="CO61" i="11"/>
  <c r="CP61" i="11"/>
  <c r="CQ61" i="11"/>
  <c r="CR61" i="11"/>
  <c r="CS61" i="11"/>
  <c r="BD33" i="11"/>
  <c r="BE33" i="11"/>
  <c r="BF33" i="11"/>
  <c r="BG33" i="11"/>
  <c r="BH33" i="11"/>
  <c r="BI33" i="11"/>
  <c r="BJ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L33" i="11"/>
  <c r="CM33" i="11"/>
  <c r="CN33" i="11"/>
  <c r="CO33" i="11"/>
  <c r="CP33" i="11"/>
  <c r="CQ33" i="11"/>
  <c r="CR33" i="11"/>
  <c r="CS33" i="11"/>
  <c r="BD109" i="11"/>
  <c r="BE109" i="11"/>
  <c r="BF109" i="11"/>
  <c r="BG109" i="11"/>
  <c r="BH109" i="11"/>
  <c r="BI109" i="11"/>
  <c r="BJ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L109" i="11"/>
  <c r="CM109" i="11"/>
  <c r="CN109" i="11"/>
  <c r="CO109" i="11"/>
  <c r="CP109" i="11"/>
  <c r="CQ109" i="11"/>
  <c r="CR109" i="11"/>
  <c r="CS109" i="11"/>
  <c r="BD121" i="11"/>
  <c r="BE121" i="11"/>
  <c r="BF121" i="11"/>
  <c r="BG121" i="11"/>
  <c r="BH121" i="11"/>
  <c r="BI121" i="11"/>
  <c r="BJ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L121" i="11"/>
  <c r="CM121" i="11"/>
  <c r="CN121" i="11"/>
  <c r="CO121" i="11"/>
  <c r="CP121" i="11"/>
  <c r="CQ121" i="11"/>
  <c r="CR121" i="11"/>
  <c r="CS121" i="11"/>
  <c r="BD57" i="11"/>
  <c r="BE57" i="11"/>
  <c r="BF57" i="11"/>
  <c r="BG57" i="11"/>
  <c r="BH57" i="11"/>
  <c r="BI57" i="11"/>
  <c r="BJ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L57" i="11"/>
  <c r="CM57" i="11"/>
  <c r="CN57" i="11"/>
  <c r="CO57" i="11"/>
  <c r="CP57" i="11"/>
  <c r="CQ57" i="11"/>
  <c r="CR57" i="11"/>
  <c r="CS57" i="11"/>
  <c r="BD48" i="11"/>
  <c r="BE48" i="11"/>
  <c r="BF48" i="11"/>
  <c r="BG48" i="11"/>
  <c r="BH48" i="11"/>
  <c r="BI48" i="11"/>
  <c r="BJ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L48" i="11"/>
  <c r="CM48" i="11"/>
  <c r="CN48" i="11"/>
  <c r="CO48" i="11"/>
  <c r="CP48" i="11"/>
  <c r="CQ48" i="11"/>
  <c r="CR48" i="11"/>
  <c r="CS48" i="11"/>
  <c r="BD124" i="11"/>
  <c r="BE124" i="11"/>
  <c r="BF124" i="11"/>
  <c r="BG124" i="11"/>
  <c r="BH124" i="11"/>
  <c r="BI124" i="11"/>
  <c r="BJ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L124" i="11"/>
  <c r="CM124" i="11"/>
  <c r="CN124" i="11"/>
  <c r="CO124" i="11"/>
  <c r="CP124" i="11"/>
  <c r="CQ124" i="11"/>
  <c r="CR124" i="11"/>
  <c r="CS124" i="11"/>
  <c r="BD49" i="11"/>
  <c r="BE49" i="11"/>
  <c r="BF49" i="11"/>
  <c r="BG49" i="11"/>
  <c r="BH49" i="11"/>
  <c r="BI49" i="11"/>
  <c r="BJ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L49" i="11"/>
  <c r="CM49" i="11"/>
  <c r="CN49" i="11"/>
  <c r="CO49" i="11"/>
  <c r="CP49" i="11"/>
  <c r="CQ49" i="11"/>
  <c r="CR49" i="11"/>
  <c r="CS49" i="11"/>
  <c r="BD108" i="11"/>
  <c r="BE108" i="11"/>
  <c r="BF108" i="11"/>
  <c r="BG108" i="11"/>
  <c r="BH108" i="11"/>
  <c r="BI108" i="11"/>
  <c r="BJ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L108" i="11"/>
  <c r="CM108" i="11"/>
  <c r="CN108" i="11"/>
  <c r="CO108" i="11"/>
  <c r="CP108" i="11"/>
  <c r="CQ108" i="11"/>
  <c r="CR108" i="11"/>
  <c r="CS108" i="11"/>
  <c r="BD123" i="11"/>
  <c r="BE123" i="11"/>
  <c r="BF123" i="11"/>
  <c r="BG123" i="11"/>
  <c r="BH123" i="11"/>
  <c r="BI123" i="11"/>
  <c r="BJ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L123" i="11"/>
  <c r="CM123" i="11"/>
  <c r="CN123" i="11"/>
  <c r="CO123" i="11"/>
  <c r="CP123" i="11"/>
  <c r="CQ123" i="11"/>
  <c r="CR123" i="11"/>
  <c r="CS123" i="11"/>
  <c r="BD83" i="11"/>
  <c r="BE83" i="11"/>
  <c r="BF83" i="11"/>
  <c r="BG83" i="11"/>
  <c r="BH83" i="11"/>
  <c r="BI83" i="11"/>
  <c r="BJ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L83" i="11"/>
  <c r="CM83" i="11"/>
  <c r="CN83" i="11"/>
  <c r="CO83" i="11"/>
  <c r="CP83" i="11"/>
  <c r="CQ83" i="11"/>
  <c r="CR83" i="11"/>
  <c r="CS83" i="11"/>
  <c r="BD47" i="11"/>
  <c r="BE47" i="11"/>
  <c r="BF47" i="11"/>
  <c r="BG47" i="11"/>
  <c r="BH47" i="11"/>
  <c r="BI47" i="11"/>
  <c r="BJ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L47" i="11"/>
  <c r="CM47" i="11"/>
  <c r="CN47" i="11"/>
  <c r="CO47" i="11"/>
  <c r="CP47" i="11"/>
  <c r="CQ47" i="11"/>
  <c r="CR47" i="11"/>
  <c r="CS47" i="11"/>
  <c r="BD63" i="11"/>
  <c r="BE63" i="11"/>
  <c r="BF63" i="11"/>
  <c r="BG63" i="11"/>
  <c r="BH63" i="11"/>
  <c r="BI63" i="11"/>
  <c r="BJ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L63" i="11"/>
  <c r="CM63" i="11"/>
  <c r="CN63" i="11"/>
  <c r="CO63" i="11"/>
  <c r="CP63" i="11"/>
  <c r="CQ63" i="11"/>
  <c r="CR63" i="11"/>
  <c r="CS63" i="11"/>
  <c r="BD71" i="11"/>
  <c r="BE71" i="11"/>
  <c r="BF71" i="11"/>
  <c r="BG71" i="11"/>
  <c r="BH71" i="11"/>
  <c r="BI71" i="11"/>
  <c r="BJ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L71" i="11"/>
  <c r="CM71" i="11"/>
  <c r="CN71" i="11"/>
  <c r="CO71" i="11"/>
  <c r="CP71" i="11"/>
  <c r="CQ71" i="11"/>
  <c r="CR71" i="11"/>
  <c r="CS71" i="11"/>
  <c r="BD90" i="11"/>
  <c r="BE90" i="11"/>
  <c r="BF90" i="11"/>
  <c r="BG90" i="11"/>
  <c r="BH90" i="11"/>
  <c r="BI90" i="11"/>
  <c r="BJ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L90" i="11"/>
  <c r="CM90" i="11"/>
  <c r="CN90" i="11"/>
  <c r="CO90" i="11"/>
  <c r="CP90" i="11"/>
  <c r="CQ90" i="11"/>
  <c r="CR90" i="11"/>
  <c r="CS90" i="11"/>
  <c r="BD40" i="11"/>
  <c r="BE40" i="11"/>
  <c r="BF40" i="11"/>
  <c r="BG40" i="11"/>
  <c r="BH40" i="11"/>
  <c r="BI40" i="11"/>
  <c r="BJ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L40" i="11"/>
  <c r="CM40" i="11"/>
  <c r="CN40" i="11"/>
  <c r="CO40" i="11"/>
  <c r="CP40" i="11"/>
  <c r="CQ40" i="11"/>
  <c r="CR40" i="11"/>
  <c r="CS40" i="11"/>
  <c r="BD122" i="11"/>
  <c r="BE122" i="11"/>
  <c r="BF122" i="11"/>
  <c r="BG122" i="11"/>
  <c r="BH122" i="11"/>
  <c r="BI122" i="11"/>
  <c r="BJ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L122" i="11"/>
  <c r="CM122" i="11"/>
  <c r="CN122" i="11"/>
  <c r="CO122" i="11"/>
  <c r="CP122" i="11"/>
  <c r="CQ122" i="11"/>
  <c r="CR122" i="11"/>
  <c r="CS122" i="11"/>
  <c r="BD91" i="11"/>
  <c r="BE91" i="11"/>
  <c r="BF91" i="11"/>
  <c r="BG91" i="11"/>
  <c r="BH91" i="11"/>
  <c r="BI91" i="11"/>
  <c r="BJ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L91" i="11"/>
  <c r="CM91" i="11"/>
  <c r="CN91" i="11"/>
  <c r="CO91" i="11"/>
  <c r="CP91" i="11"/>
  <c r="CQ91" i="11"/>
  <c r="CR91" i="11"/>
  <c r="CS91" i="11"/>
  <c r="BD119" i="11"/>
  <c r="BE119" i="11"/>
  <c r="BF119" i="11"/>
  <c r="BG119" i="11"/>
  <c r="BH119" i="11"/>
  <c r="BI119" i="11"/>
  <c r="BJ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L119" i="11"/>
  <c r="CM119" i="11"/>
  <c r="CN119" i="11"/>
  <c r="CO119" i="11"/>
  <c r="CP119" i="11"/>
  <c r="CQ119" i="11"/>
  <c r="CR119" i="11"/>
  <c r="CS119" i="11"/>
  <c r="BC47" i="11"/>
  <c r="BC63" i="11"/>
  <c r="BC71" i="11"/>
  <c r="BC90" i="11"/>
  <c r="BC40" i="11"/>
  <c r="BC122" i="11"/>
  <c r="BC91" i="11"/>
  <c r="BC119" i="11"/>
  <c r="BC116" i="11"/>
  <c r="BC61" i="11"/>
  <c r="BC33" i="11"/>
  <c r="BC109" i="11"/>
  <c r="BC121" i="11"/>
  <c r="BC57" i="11"/>
  <c r="BC48" i="11"/>
  <c r="BC124" i="11"/>
  <c r="BC49" i="11"/>
  <c r="BC108" i="11"/>
  <c r="BC123" i="11"/>
  <c r="BC83" i="11"/>
  <c r="BB63" i="11"/>
  <c r="CT63" i="11" s="1"/>
  <c r="BB71" i="11"/>
  <c r="CT71" i="11" s="1"/>
  <c r="BB90" i="11"/>
  <c r="CT90" i="11" s="1"/>
  <c r="BB40" i="11"/>
  <c r="CT40" i="11" s="1"/>
  <c r="BB122" i="11"/>
  <c r="CT122" i="11" s="1"/>
  <c r="BB91" i="11"/>
  <c r="CT91" i="11" s="1"/>
  <c r="BB119" i="11"/>
  <c r="CT119" i="11" s="1"/>
  <c r="BB116" i="11"/>
  <c r="CT116" i="11" s="1"/>
  <c r="BB61" i="11"/>
  <c r="CT61" i="11" s="1"/>
  <c r="BB33" i="11"/>
  <c r="CT33" i="11" s="1"/>
  <c r="BB109" i="11"/>
  <c r="CT109" i="11" s="1"/>
  <c r="BB121" i="11"/>
  <c r="CT121" i="11" s="1"/>
  <c r="BB57" i="11"/>
  <c r="CT57" i="11" s="1"/>
  <c r="BB48" i="11"/>
  <c r="CT48" i="11" s="1"/>
  <c r="BB124" i="11"/>
  <c r="CT124" i="11" s="1"/>
  <c r="BB49" i="11"/>
  <c r="CT49" i="11" s="1"/>
  <c r="BB108" i="11"/>
  <c r="CT108" i="11" s="1"/>
  <c r="BB123" i="11"/>
  <c r="CT123" i="11" s="1"/>
  <c r="BB83" i="11"/>
  <c r="CT83" i="11" s="1"/>
  <c r="BB47" i="11"/>
  <c r="CT47" i="11" s="1"/>
  <c r="AO63" i="11"/>
  <c r="AP63" i="11"/>
  <c r="CH63" i="11" s="1"/>
  <c r="AQ63" i="11"/>
  <c r="CI63" i="11" s="1"/>
  <c r="AR63" i="11"/>
  <c r="CJ63" i="11" s="1"/>
  <c r="AO71" i="11"/>
  <c r="CG71" i="11" s="1"/>
  <c r="AP71" i="11"/>
  <c r="CH71" i="11" s="1"/>
  <c r="AQ71" i="11"/>
  <c r="CI71" i="11" s="1"/>
  <c r="AR71" i="11"/>
  <c r="CJ71" i="11" s="1"/>
  <c r="AO90" i="11"/>
  <c r="AP90" i="11"/>
  <c r="CH90" i="11" s="1"/>
  <c r="AQ90" i="11"/>
  <c r="CI90" i="11" s="1"/>
  <c r="AR90" i="11"/>
  <c r="CJ90" i="11" s="1"/>
  <c r="AO40" i="11"/>
  <c r="CG40" i="11" s="1"/>
  <c r="AP40" i="11"/>
  <c r="CH40" i="11" s="1"/>
  <c r="AQ40" i="11"/>
  <c r="CI40" i="11" s="1"/>
  <c r="AR40" i="11"/>
  <c r="CJ40" i="11" s="1"/>
  <c r="AO122" i="11"/>
  <c r="AP122" i="11"/>
  <c r="CH122" i="11" s="1"/>
  <c r="AQ122" i="11"/>
  <c r="CI122" i="11" s="1"/>
  <c r="AR122" i="11"/>
  <c r="CJ122" i="11" s="1"/>
  <c r="AO91" i="11"/>
  <c r="AP91" i="11"/>
  <c r="CH91" i="11" s="1"/>
  <c r="AQ91" i="11"/>
  <c r="CI91" i="11" s="1"/>
  <c r="AR91" i="11"/>
  <c r="CJ91" i="11" s="1"/>
  <c r="AO119" i="11"/>
  <c r="CG119" i="11" s="1"/>
  <c r="AP119" i="11"/>
  <c r="CH119" i="11" s="1"/>
  <c r="AQ119" i="11"/>
  <c r="AR119" i="11"/>
  <c r="CJ119" i="11" s="1"/>
  <c r="AO116" i="11"/>
  <c r="AP116" i="11"/>
  <c r="CH116" i="11" s="1"/>
  <c r="AQ116" i="11"/>
  <c r="CI116" i="11" s="1"/>
  <c r="AR116" i="11"/>
  <c r="CJ116" i="11" s="1"/>
  <c r="AO61" i="11"/>
  <c r="AP61" i="11"/>
  <c r="CH61" i="11" s="1"/>
  <c r="AQ61" i="11"/>
  <c r="CI61" i="11" s="1"/>
  <c r="AR61" i="11"/>
  <c r="CJ61" i="11" s="1"/>
  <c r="AO33" i="11"/>
  <c r="CG33" i="11" s="1"/>
  <c r="AP33" i="11"/>
  <c r="CH33" i="11" s="1"/>
  <c r="AQ33" i="11"/>
  <c r="CI33" i="11" s="1"/>
  <c r="AR33" i="11"/>
  <c r="CJ33" i="11" s="1"/>
  <c r="AO109" i="11"/>
  <c r="CG109" i="11" s="1"/>
  <c r="AP109" i="11"/>
  <c r="CH109" i="11" s="1"/>
  <c r="AQ109" i="11"/>
  <c r="AR109" i="11"/>
  <c r="CJ109" i="11" s="1"/>
  <c r="AO121" i="11"/>
  <c r="AP121" i="11"/>
  <c r="CH121" i="11" s="1"/>
  <c r="AQ121" i="11"/>
  <c r="CI121" i="11" s="1"/>
  <c r="AR121" i="11"/>
  <c r="CJ121" i="11" s="1"/>
  <c r="AO57" i="11"/>
  <c r="CG57" i="11" s="1"/>
  <c r="AP57" i="11"/>
  <c r="CH57" i="11" s="1"/>
  <c r="AQ57" i="11"/>
  <c r="CI57" i="11" s="1"/>
  <c r="AR57" i="11"/>
  <c r="CJ57" i="11" s="1"/>
  <c r="AO48" i="11"/>
  <c r="CG48" i="11" s="1"/>
  <c r="AP48" i="11"/>
  <c r="CH48" i="11" s="1"/>
  <c r="AQ48" i="11"/>
  <c r="CI48" i="11" s="1"/>
  <c r="AR48" i="11"/>
  <c r="CJ48" i="11" s="1"/>
  <c r="AO124" i="11"/>
  <c r="AP124" i="11"/>
  <c r="CH124" i="11" s="1"/>
  <c r="AQ124" i="11"/>
  <c r="CI124" i="11" s="1"/>
  <c r="AR124" i="11"/>
  <c r="CJ124" i="11" s="1"/>
  <c r="AO49" i="11"/>
  <c r="CG49" i="11" s="1"/>
  <c r="AP49" i="11"/>
  <c r="CH49" i="11" s="1"/>
  <c r="AQ49" i="11"/>
  <c r="CI49" i="11" s="1"/>
  <c r="AR49" i="11"/>
  <c r="CJ49" i="11" s="1"/>
  <c r="AO108" i="11"/>
  <c r="CG108" i="11" s="1"/>
  <c r="AP108" i="11"/>
  <c r="CH108" i="11" s="1"/>
  <c r="AQ108" i="11"/>
  <c r="CI108" i="11" s="1"/>
  <c r="AR108" i="11"/>
  <c r="CJ108" i="11" s="1"/>
  <c r="AO123" i="11"/>
  <c r="CG123" i="11" s="1"/>
  <c r="AP123" i="11"/>
  <c r="CH123" i="11" s="1"/>
  <c r="AQ123" i="11"/>
  <c r="CI123" i="11" s="1"/>
  <c r="AR123" i="11"/>
  <c r="CJ123" i="11" s="1"/>
  <c r="AO83" i="11"/>
  <c r="CG83" i="11" s="1"/>
  <c r="AP83" i="11"/>
  <c r="CH83" i="11" s="1"/>
  <c r="AQ83" i="11"/>
  <c r="CI83" i="11" s="1"/>
  <c r="AR83" i="11"/>
  <c r="CJ83" i="11" s="1"/>
  <c r="AO47" i="11"/>
  <c r="AP47" i="11"/>
  <c r="CH47" i="11" s="1"/>
  <c r="AQ47" i="11"/>
  <c r="CI47" i="11" s="1"/>
  <c r="AR47" i="11"/>
  <c r="CJ47" i="11" s="1"/>
  <c r="S63" i="11"/>
  <c r="BK63" i="11" s="1"/>
  <c r="S71" i="11"/>
  <c r="BK71" i="11" s="1"/>
  <c r="S90" i="11"/>
  <c r="BK90" i="11" s="1"/>
  <c r="S40" i="11"/>
  <c r="BK40" i="11" s="1"/>
  <c r="S122" i="11"/>
  <c r="BK122" i="11" s="1"/>
  <c r="S91" i="11"/>
  <c r="BK91" i="11" s="1"/>
  <c r="S119" i="11"/>
  <c r="BK119" i="11" s="1"/>
  <c r="S116" i="11"/>
  <c r="BK116" i="11" s="1"/>
  <c r="S61" i="11"/>
  <c r="BK61" i="11" s="1"/>
  <c r="S33" i="11"/>
  <c r="BK33" i="11" s="1"/>
  <c r="S109" i="11"/>
  <c r="BK109" i="11" s="1"/>
  <c r="S121" i="11"/>
  <c r="BK121" i="11" s="1"/>
  <c r="S57" i="11"/>
  <c r="BK57" i="11" s="1"/>
  <c r="S48" i="11"/>
  <c r="BK48" i="11" s="1"/>
  <c r="S124" i="11"/>
  <c r="BK124" i="11" s="1"/>
  <c r="S49" i="11"/>
  <c r="BK49" i="11" s="1"/>
  <c r="S108" i="11"/>
  <c r="BK108" i="11" s="1"/>
  <c r="S123" i="11"/>
  <c r="BK123" i="11" s="1"/>
  <c r="S83" i="11"/>
  <c r="BK83" i="11" s="1"/>
  <c r="S47" i="11"/>
  <c r="BK47" i="11" s="1"/>
  <c r="BD89" i="11"/>
  <c r="BE89" i="11"/>
  <c r="BF89" i="11"/>
  <c r="BG89" i="11"/>
  <c r="BH89" i="11"/>
  <c r="BI89" i="11"/>
  <c r="BJ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L89" i="11"/>
  <c r="CM89" i="11"/>
  <c r="CN89" i="11"/>
  <c r="CO89" i="11"/>
  <c r="CP89" i="11"/>
  <c r="CQ89" i="11"/>
  <c r="CR89" i="11"/>
  <c r="CS89" i="11"/>
  <c r="BD74" i="11"/>
  <c r="BE74" i="11"/>
  <c r="BF74" i="11"/>
  <c r="BG74" i="11"/>
  <c r="BH74" i="11"/>
  <c r="BI74" i="11"/>
  <c r="BJ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L74" i="11"/>
  <c r="CM74" i="11"/>
  <c r="CN74" i="11"/>
  <c r="CO74" i="11"/>
  <c r="CP74" i="11"/>
  <c r="CQ74" i="11"/>
  <c r="CR74" i="11"/>
  <c r="CS74" i="11"/>
  <c r="BD73" i="11"/>
  <c r="BE73" i="11"/>
  <c r="BF73" i="11"/>
  <c r="BG73" i="11"/>
  <c r="BH73" i="11"/>
  <c r="BI73" i="11"/>
  <c r="BJ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L73" i="11"/>
  <c r="CM73" i="11"/>
  <c r="CN73" i="11"/>
  <c r="CO73" i="11"/>
  <c r="CP73" i="11"/>
  <c r="CQ73" i="11"/>
  <c r="CR73" i="11"/>
  <c r="CS73" i="11"/>
  <c r="BD92" i="11"/>
  <c r="BE92" i="11"/>
  <c r="BF92" i="11"/>
  <c r="BG92" i="11"/>
  <c r="BH92" i="11"/>
  <c r="BI92" i="11"/>
  <c r="BJ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L92" i="11"/>
  <c r="CM92" i="11"/>
  <c r="CN92" i="11"/>
  <c r="CO92" i="11"/>
  <c r="CP92" i="11"/>
  <c r="CQ92" i="11"/>
  <c r="CR92" i="11"/>
  <c r="CS92" i="11"/>
  <c r="BD98" i="11"/>
  <c r="BE98" i="11"/>
  <c r="BF98" i="11"/>
  <c r="BG98" i="11"/>
  <c r="BH98" i="11"/>
  <c r="BI98" i="11"/>
  <c r="BJ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L98" i="11"/>
  <c r="CM98" i="11"/>
  <c r="CN98" i="11"/>
  <c r="CO98" i="11"/>
  <c r="CP98" i="11"/>
  <c r="CQ98" i="11"/>
  <c r="CR98" i="11"/>
  <c r="CS98" i="11"/>
  <c r="BD58" i="11"/>
  <c r="BE58" i="11"/>
  <c r="BF58" i="11"/>
  <c r="BG58" i="11"/>
  <c r="BH58" i="11"/>
  <c r="BI58" i="11"/>
  <c r="BJ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L58" i="11"/>
  <c r="CM58" i="11"/>
  <c r="CN58" i="11"/>
  <c r="CO58" i="11"/>
  <c r="CP58" i="11"/>
  <c r="CQ58" i="11"/>
  <c r="CR58" i="11"/>
  <c r="CS58" i="11"/>
  <c r="BD120" i="11"/>
  <c r="BE120" i="11"/>
  <c r="BF120" i="11"/>
  <c r="BG120" i="11"/>
  <c r="BH120" i="11"/>
  <c r="BI120" i="11"/>
  <c r="BJ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L120" i="11"/>
  <c r="CM120" i="11"/>
  <c r="CN120" i="11"/>
  <c r="CO120" i="11"/>
  <c r="CP120" i="11"/>
  <c r="CQ120" i="11"/>
  <c r="CR120" i="11"/>
  <c r="CS120" i="11"/>
  <c r="BC89" i="11"/>
  <c r="BC74" i="11"/>
  <c r="BC73" i="11"/>
  <c r="BC92" i="11"/>
  <c r="BC98" i="11"/>
  <c r="BC58" i="11"/>
  <c r="BC120" i="11"/>
  <c r="BB73" i="11"/>
  <c r="CT73" i="11" s="1"/>
  <c r="BB89" i="11"/>
  <c r="CT89" i="11" s="1"/>
  <c r="BB74" i="11"/>
  <c r="CT74" i="11" s="1"/>
  <c r="BB92" i="11"/>
  <c r="CT92" i="11" s="1"/>
  <c r="BB98" i="11"/>
  <c r="CT98" i="11" s="1"/>
  <c r="BB58" i="11"/>
  <c r="CT58" i="11" s="1"/>
  <c r="BB120" i="11"/>
  <c r="CT120" i="11" s="1"/>
  <c r="AN89" i="11"/>
  <c r="CF89" i="11" s="1"/>
  <c r="AN74" i="11"/>
  <c r="CF74" i="11" s="1"/>
  <c r="AO74" i="11"/>
  <c r="AP74" i="11"/>
  <c r="CH74" i="11" s="1"/>
  <c r="AQ74" i="11"/>
  <c r="CI74" i="11" s="1"/>
  <c r="AR74" i="11"/>
  <c r="CJ74" i="11" s="1"/>
  <c r="AN73" i="11"/>
  <c r="CF73" i="11" s="1"/>
  <c r="AO73" i="11"/>
  <c r="AP73" i="11"/>
  <c r="CH73" i="11" s="1"/>
  <c r="AQ73" i="11"/>
  <c r="CI73" i="11" s="1"/>
  <c r="AR73" i="11"/>
  <c r="CJ73" i="11" s="1"/>
  <c r="AN92" i="11"/>
  <c r="CF92" i="11" s="1"/>
  <c r="AO92" i="11"/>
  <c r="CG92" i="11" s="1"/>
  <c r="AP92" i="11"/>
  <c r="CH92" i="11" s="1"/>
  <c r="AQ92" i="11"/>
  <c r="CI92" i="11" s="1"/>
  <c r="AR92" i="11"/>
  <c r="CJ92" i="11" s="1"/>
  <c r="AN98" i="11"/>
  <c r="CF98" i="11" s="1"/>
  <c r="AO98" i="11"/>
  <c r="CG98" i="11" s="1"/>
  <c r="AP98" i="11"/>
  <c r="CH98" i="11" s="1"/>
  <c r="AQ98" i="11"/>
  <c r="CI98" i="11" s="1"/>
  <c r="AR98" i="11"/>
  <c r="CJ98" i="11" s="1"/>
  <c r="AN58" i="11"/>
  <c r="CF58" i="11" s="1"/>
  <c r="AO58" i="11"/>
  <c r="AP58" i="11"/>
  <c r="CH58" i="11" s="1"/>
  <c r="AQ58" i="11"/>
  <c r="CI58" i="11" s="1"/>
  <c r="AR58" i="11"/>
  <c r="CJ58" i="11" s="1"/>
  <c r="AN120" i="11"/>
  <c r="CF120" i="11" s="1"/>
  <c r="AO120" i="11"/>
  <c r="AP120" i="11"/>
  <c r="CH120" i="11" s="1"/>
  <c r="AQ120" i="11"/>
  <c r="CI120" i="11" s="1"/>
  <c r="AR120" i="11"/>
  <c r="CJ120" i="11" s="1"/>
  <c r="AO89" i="11"/>
  <c r="CG89" i="11" s="1"/>
  <c r="AP89" i="11"/>
  <c r="CH89" i="11" s="1"/>
  <c r="AQ89" i="11"/>
  <c r="AR89" i="11"/>
  <c r="CJ89" i="11" s="1"/>
  <c r="S89" i="11"/>
  <c r="BK89" i="11" s="1"/>
  <c r="S74" i="11"/>
  <c r="BK74" i="11" s="1"/>
  <c r="S73" i="11"/>
  <c r="BK73" i="11" s="1"/>
  <c r="S92" i="11"/>
  <c r="BK92" i="11" s="1"/>
  <c r="S98" i="11"/>
  <c r="BK98" i="11" s="1"/>
  <c r="S58" i="11"/>
  <c r="BK58" i="11" s="1"/>
  <c r="S120" i="11"/>
  <c r="BK120" i="11" s="1"/>
  <c r="N2" i="11"/>
  <c r="K2" i="11"/>
  <c r="H2" i="11"/>
  <c r="U3" i="11"/>
  <c r="T3" i="11"/>
  <c r="BB77" i="11"/>
  <c r="BB93" i="11"/>
  <c r="BB60" i="11"/>
  <c r="BB13" i="11"/>
  <c r="BB6" i="11"/>
  <c r="BB15" i="11"/>
  <c r="BB67" i="11"/>
  <c r="BB97" i="11"/>
  <c r="BB129" i="11"/>
  <c r="BB115" i="11"/>
  <c r="BB88" i="11"/>
  <c r="BB133" i="11"/>
  <c r="BB34" i="11"/>
  <c r="BB20" i="11"/>
  <c r="BB7" i="11"/>
  <c r="BB11" i="11"/>
  <c r="BB39" i="11"/>
  <c r="BB55" i="11"/>
  <c r="BB23" i="11"/>
  <c r="BB26" i="11"/>
  <c r="BB14" i="11"/>
  <c r="BB72" i="11"/>
  <c r="BB117" i="11"/>
  <c r="BB62" i="11"/>
  <c r="BB125" i="11"/>
  <c r="BB114" i="11"/>
  <c r="BB99" i="11"/>
  <c r="BB107" i="11"/>
  <c r="BB111" i="11"/>
  <c r="BB135" i="11"/>
  <c r="BB100" i="11"/>
  <c r="BB79" i="11"/>
  <c r="BB44" i="11"/>
  <c r="BB105" i="11"/>
  <c r="BB94" i="11"/>
  <c r="BB132" i="11"/>
  <c r="BB104" i="11"/>
  <c r="BB21" i="11"/>
  <c r="BB131" i="11"/>
  <c r="BB22" i="11"/>
  <c r="BB56" i="11"/>
  <c r="BB102" i="11"/>
  <c r="BB95" i="11"/>
  <c r="BB113" i="11"/>
  <c r="BB82" i="11"/>
  <c r="BB134" i="11"/>
  <c r="BB81" i="11"/>
  <c r="BB96" i="11"/>
  <c r="BB24" i="11"/>
  <c r="BB68" i="11"/>
  <c r="BB31" i="11"/>
  <c r="BB17" i="11"/>
  <c r="BB8" i="11"/>
  <c r="BB103" i="11"/>
  <c r="BB101" i="11"/>
  <c r="BB32" i="11"/>
  <c r="BB38" i="11"/>
  <c r="BB70" i="11"/>
  <c r="BB69" i="11"/>
  <c r="BB118" i="11"/>
  <c r="BB36" i="11"/>
  <c r="BB25" i="11"/>
  <c r="BB19" i="11"/>
  <c r="BB106" i="11"/>
  <c r="BB64" i="11"/>
  <c r="BB30" i="11"/>
  <c r="BB54" i="11"/>
  <c r="BB12" i="11"/>
  <c r="BB10" i="11"/>
  <c r="BB76" i="11"/>
  <c r="BB35" i="11"/>
  <c r="BB45" i="11"/>
  <c r="BB87" i="11"/>
  <c r="BB78" i="11"/>
  <c r="BB16" i="11"/>
  <c r="BB28" i="11"/>
  <c r="BB18" i="11"/>
  <c r="BB51" i="11"/>
  <c r="BB59" i="11"/>
  <c r="BB41" i="11"/>
  <c r="BB43" i="11"/>
  <c r="BB66" i="11"/>
  <c r="BB27" i="11"/>
  <c r="BB52" i="11"/>
  <c r="BB85" i="11"/>
  <c r="BB37" i="11"/>
  <c r="BB128" i="11"/>
  <c r="BB75" i="11"/>
  <c r="BB80" i="11"/>
  <c r="BB42" i="11"/>
  <c r="BB127" i="11"/>
  <c r="BB65" i="11"/>
  <c r="BB84" i="11"/>
  <c r="BB29" i="11"/>
  <c r="BB9" i="11"/>
  <c r="BB46" i="11"/>
  <c r="BB86" i="11"/>
  <c r="BB50" i="11"/>
  <c r="BB110" i="11"/>
  <c r="BB53" i="11"/>
  <c r="BB126" i="11"/>
  <c r="BB112" i="11"/>
  <c r="BB130" i="11"/>
  <c r="AN77" i="11"/>
  <c r="AO77" i="11"/>
  <c r="AP77" i="11"/>
  <c r="AQ77" i="11"/>
  <c r="AR77" i="11"/>
  <c r="AN93" i="11"/>
  <c r="AO93" i="11"/>
  <c r="AP93" i="11"/>
  <c r="AQ93" i="11"/>
  <c r="AR93" i="11"/>
  <c r="AN60" i="11"/>
  <c r="AO60" i="11"/>
  <c r="AP60" i="11"/>
  <c r="AQ60" i="11"/>
  <c r="AR60" i="11"/>
  <c r="AN13" i="11"/>
  <c r="AO13" i="11"/>
  <c r="AP13" i="11"/>
  <c r="AQ13" i="11"/>
  <c r="AR13" i="11"/>
  <c r="AN6" i="11"/>
  <c r="AO6" i="11"/>
  <c r="AP6" i="11"/>
  <c r="AQ6" i="11"/>
  <c r="AR6" i="11"/>
  <c r="AN15" i="11"/>
  <c r="AO15" i="11"/>
  <c r="AP15" i="11"/>
  <c r="AQ15" i="11"/>
  <c r="AR15" i="11"/>
  <c r="AN67" i="11"/>
  <c r="AO67" i="11"/>
  <c r="AP67" i="11"/>
  <c r="AQ67" i="11"/>
  <c r="AR67" i="11"/>
  <c r="AN97" i="11"/>
  <c r="AO97" i="11"/>
  <c r="AP97" i="11"/>
  <c r="AQ97" i="11"/>
  <c r="AR97" i="11"/>
  <c r="AN129" i="11"/>
  <c r="AO129" i="11"/>
  <c r="AP129" i="11"/>
  <c r="AQ129" i="11"/>
  <c r="AR129" i="11"/>
  <c r="AN115" i="11"/>
  <c r="AO115" i="11"/>
  <c r="AP115" i="11"/>
  <c r="AQ115" i="11"/>
  <c r="AR115" i="11"/>
  <c r="AN88" i="11"/>
  <c r="AO88" i="11"/>
  <c r="AP88" i="11"/>
  <c r="AQ88" i="11"/>
  <c r="AR88" i="11"/>
  <c r="AN133" i="11"/>
  <c r="AO133" i="11"/>
  <c r="AP133" i="11"/>
  <c r="AQ133" i="11"/>
  <c r="AR133" i="11"/>
  <c r="AN34" i="11"/>
  <c r="AO34" i="11"/>
  <c r="AP34" i="11"/>
  <c r="AQ34" i="11"/>
  <c r="AR34" i="11"/>
  <c r="AN20" i="11"/>
  <c r="AO20" i="11"/>
  <c r="AP20" i="11"/>
  <c r="AQ20" i="11"/>
  <c r="AR20" i="11"/>
  <c r="AN7" i="11"/>
  <c r="AO7" i="11"/>
  <c r="AP7" i="11"/>
  <c r="AQ7" i="11"/>
  <c r="AR7" i="11"/>
  <c r="AN11" i="11"/>
  <c r="AO11" i="11"/>
  <c r="AP11" i="11"/>
  <c r="AQ11" i="11"/>
  <c r="AR11" i="11"/>
  <c r="AN39" i="11"/>
  <c r="AO39" i="11"/>
  <c r="AP39" i="11"/>
  <c r="AQ39" i="11"/>
  <c r="AR39" i="11"/>
  <c r="AN55" i="11"/>
  <c r="AO55" i="11"/>
  <c r="AP55" i="11"/>
  <c r="AQ55" i="11"/>
  <c r="AR55" i="11"/>
  <c r="AN23" i="11"/>
  <c r="AO23" i="11"/>
  <c r="AP23" i="11"/>
  <c r="AQ23" i="11"/>
  <c r="AR23" i="11"/>
  <c r="AN26" i="11"/>
  <c r="AO26" i="11"/>
  <c r="AP26" i="11"/>
  <c r="AQ26" i="11"/>
  <c r="AR26" i="11"/>
  <c r="AN14" i="11"/>
  <c r="AO14" i="11"/>
  <c r="AP14" i="11"/>
  <c r="AQ14" i="11"/>
  <c r="AR14" i="11"/>
  <c r="AN72" i="11"/>
  <c r="AO72" i="11"/>
  <c r="AP72" i="11"/>
  <c r="AQ72" i="11"/>
  <c r="AR72" i="11"/>
  <c r="AN117" i="11"/>
  <c r="AO117" i="11"/>
  <c r="AP117" i="11"/>
  <c r="AQ117" i="11"/>
  <c r="AR117" i="11"/>
  <c r="AN62" i="11"/>
  <c r="AO62" i="11"/>
  <c r="AP62" i="11"/>
  <c r="AQ62" i="11"/>
  <c r="AR62" i="11"/>
  <c r="AN125" i="11"/>
  <c r="AO125" i="11"/>
  <c r="AP125" i="11"/>
  <c r="AQ125" i="11"/>
  <c r="AR125" i="11"/>
  <c r="AN114" i="11"/>
  <c r="AO114" i="11"/>
  <c r="AP114" i="11"/>
  <c r="AQ114" i="11"/>
  <c r="AR114" i="11"/>
  <c r="AN99" i="11"/>
  <c r="AO99" i="11"/>
  <c r="AP99" i="11"/>
  <c r="AQ99" i="11"/>
  <c r="AR99" i="11"/>
  <c r="AN107" i="11"/>
  <c r="AO107" i="11"/>
  <c r="AP107" i="11"/>
  <c r="AQ107" i="11"/>
  <c r="AR107" i="11"/>
  <c r="AN111" i="11"/>
  <c r="AO111" i="11"/>
  <c r="AP111" i="11"/>
  <c r="AQ111" i="11"/>
  <c r="AR111" i="11"/>
  <c r="AN135" i="11"/>
  <c r="AO135" i="11"/>
  <c r="AP135" i="11"/>
  <c r="AQ135" i="11"/>
  <c r="AR135" i="11"/>
  <c r="AN100" i="11"/>
  <c r="AO100" i="11"/>
  <c r="AP100" i="11"/>
  <c r="AQ100" i="11"/>
  <c r="AR100" i="11"/>
  <c r="AN79" i="11"/>
  <c r="AO79" i="11"/>
  <c r="AP79" i="11"/>
  <c r="AQ79" i="11"/>
  <c r="AR79" i="11"/>
  <c r="AN44" i="11"/>
  <c r="AO44" i="11"/>
  <c r="AP44" i="11"/>
  <c r="AQ44" i="11"/>
  <c r="AR44" i="11"/>
  <c r="AN105" i="11"/>
  <c r="AO105" i="11"/>
  <c r="AP105" i="11"/>
  <c r="AQ105" i="11"/>
  <c r="AR105" i="11"/>
  <c r="AN94" i="11"/>
  <c r="AO94" i="11"/>
  <c r="AP94" i="11"/>
  <c r="AQ94" i="11"/>
  <c r="AR94" i="11"/>
  <c r="AN132" i="11"/>
  <c r="AO132" i="11"/>
  <c r="AP132" i="11"/>
  <c r="AQ132" i="11"/>
  <c r="AR132" i="11"/>
  <c r="AN104" i="11"/>
  <c r="AO104" i="11"/>
  <c r="AP104" i="11"/>
  <c r="AQ104" i="11"/>
  <c r="AR104" i="11"/>
  <c r="AN21" i="11"/>
  <c r="AO21" i="11"/>
  <c r="AP21" i="11"/>
  <c r="AQ21" i="11"/>
  <c r="AR21" i="11"/>
  <c r="AN131" i="11"/>
  <c r="AO131" i="11"/>
  <c r="AP131" i="11"/>
  <c r="AQ131" i="11"/>
  <c r="AR131" i="11"/>
  <c r="AN22" i="11"/>
  <c r="AO22" i="11"/>
  <c r="AP22" i="11"/>
  <c r="AQ22" i="11"/>
  <c r="AR22" i="11"/>
  <c r="AN56" i="11"/>
  <c r="AO56" i="11"/>
  <c r="AP56" i="11"/>
  <c r="AQ56" i="11"/>
  <c r="AR56" i="11"/>
  <c r="AN102" i="11"/>
  <c r="AO102" i="11"/>
  <c r="AP102" i="11"/>
  <c r="AQ102" i="11"/>
  <c r="AR102" i="11"/>
  <c r="AN95" i="11"/>
  <c r="AO95" i="11"/>
  <c r="AP95" i="11"/>
  <c r="AQ95" i="11"/>
  <c r="AR95" i="11"/>
  <c r="AN113" i="11"/>
  <c r="AO113" i="11"/>
  <c r="AP113" i="11"/>
  <c r="AQ113" i="11"/>
  <c r="AR113" i="11"/>
  <c r="AN82" i="11"/>
  <c r="AO82" i="11"/>
  <c r="AP82" i="11"/>
  <c r="AQ82" i="11"/>
  <c r="AR82" i="11"/>
  <c r="AN134" i="11"/>
  <c r="AO134" i="11"/>
  <c r="AP134" i="11"/>
  <c r="AQ134" i="11"/>
  <c r="AR134" i="11"/>
  <c r="AN81" i="11"/>
  <c r="AO81" i="11"/>
  <c r="AP81" i="11"/>
  <c r="AQ81" i="11"/>
  <c r="AR81" i="11"/>
  <c r="AN96" i="11"/>
  <c r="AO96" i="11"/>
  <c r="AP96" i="11"/>
  <c r="AQ96" i="11"/>
  <c r="AR96" i="11"/>
  <c r="AN24" i="11"/>
  <c r="AO24" i="11"/>
  <c r="AP24" i="11"/>
  <c r="AQ24" i="11"/>
  <c r="AR24" i="11"/>
  <c r="AN68" i="11"/>
  <c r="AO68" i="11"/>
  <c r="AP68" i="11"/>
  <c r="AQ68" i="11"/>
  <c r="AR68" i="11"/>
  <c r="AN31" i="11"/>
  <c r="AO31" i="11"/>
  <c r="AP31" i="11"/>
  <c r="AQ31" i="11"/>
  <c r="AR31" i="11"/>
  <c r="AN17" i="11"/>
  <c r="AO17" i="11"/>
  <c r="AP17" i="11"/>
  <c r="AQ17" i="11"/>
  <c r="AR17" i="11"/>
  <c r="AN8" i="11"/>
  <c r="AO8" i="11"/>
  <c r="AP8" i="11"/>
  <c r="AQ8" i="11"/>
  <c r="AR8" i="11"/>
  <c r="AN103" i="11"/>
  <c r="AO103" i="11"/>
  <c r="AP103" i="11"/>
  <c r="AQ103" i="11"/>
  <c r="AR103" i="11"/>
  <c r="AN101" i="11"/>
  <c r="AO101" i="11"/>
  <c r="AP101" i="11"/>
  <c r="AQ101" i="11"/>
  <c r="AR101" i="11"/>
  <c r="AN32" i="11"/>
  <c r="AO32" i="11"/>
  <c r="AP32" i="11"/>
  <c r="AQ32" i="11"/>
  <c r="AR32" i="11"/>
  <c r="AN38" i="11"/>
  <c r="AO38" i="11"/>
  <c r="AP38" i="11"/>
  <c r="AQ38" i="11"/>
  <c r="AR38" i="11"/>
  <c r="AN70" i="11"/>
  <c r="AO70" i="11"/>
  <c r="AP70" i="11"/>
  <c r="AQ70" i="11"/>
  <c r="AR70" i="11"/>
  <c r="AN69" i="11"/>
  <c r="AO69" i="11"/>
  <c r="AP69" i="11"/>
  <c r="AQ69" i="11"/>
  <c r="AR69" i="11"/>
  <c r="AN118" i="11"/>
  <c r="AO118" i="11"/>
  <c r="AP118" i="11"/>
  <c r="AQ118" i="11"/>
  <c r="AR118" i="11"/>
  <c r="AN36" i="11"/>
  <c r="AO36" i="11"/>
  <c r="AP36" i="11"/>
  <c r="AQ36" i="11"/>
  <c r="AR36" i="11"/>
  <c r="AN25" i="11"/>
  <c r="AO25" i="11"/>
  <c r="AP25" i="11"/>
  <c r="AQ25" i="11"/>
  <c r="AR25" i="11"/>
  <c r="AN19" i="11"/>
  <c r="AO19" i="11"/>
  <c r="AP19" i="11"/>
  <c r="AQ19" i="11"/>
  <c r="AR19" i="11"/>
  <c r="AN106" i="11"/>
  <c r="AO106" i="11"/>
  <c r="AP106" i="11"/>
  <c r="AQ106" i="11"/>
  <c r="AR106" i="11"/>
  <c r="AN64" i="11"/>
  <c r="AO64" i="11"/>
  <c r="AP64" i="11"/>
  <c r="AQ64" i="11"/>
  <c r="AR64" i="11"/>
  <c r="AN30" i="11"/>
  <c r="AO30" i="11"/>
  <c r="AP30" i="11"/>
  <c r="AQ30" i="11"/>
  <c r="AR30" i="11"/>
  <c r="AN54" i="11"/>
  <c r="AO54" i="11"/>
  <c r="AP54" i="11"/>
  <c r="AQ54" i="11"/>
  <c r="AR54" i="11"/>
  <c r="AN12" i="11"/>
  <c r="AO12" i="11"/>
  <c r="AP12" i="11"/>
  <c r="AQ12" i="11"/>
  <c r="AR12" i="11"/>
  <c r="AN10" i="11"/>
  <c r="AO10" i="11"/>
  <c r="AP10" i="11"/>
  <c r="AQ10" i="11"/>
  <c r="AR10" i="11"/>
  <c r="AN76" i="11"/>
  <c r="AO76" i="11"/>
  <c r="AP76" i="11"/>
  <c r="AQ76" i="11"/>
  <c r="AR76" i="11"/>
  <c r="AN35" i="11"/>
  <c r="AO35" i="11"/>
  <c r="AP35" i="11"/>
  <c r="AQ35" i="11"/>
  <c r="AR35" i="11"/>
  <c r="AN45" i="11"/>
  <c r="AO45" i="11"/>
  <c r="AP45" i="11"/>
  <c r="AQ45" i="11"/>
  <c r="AR45" i="11"/>
  <c r="AN87" i="11"/>
  <c r="AO87" i="11"/>
  <c r="AP87" i="11"/>
  <c r="AQ87" i="11"/>
  <c r="AR87" i="11"/>
  <c r="AN78" i="11"/>
  <c r="AO78" i="11"/>
  <c r="AP78" i="11"/>
  <c r="AQ78" i="11"/>
  <c r="AR78" i="11"/>
  <c r="AN16" i="11"/>
  <c r="AO16" i="11"/>
  <c r="AP16" i="11"/>
  <c r="AQ16" i="11"/>
  <c r="AR16" i="11"/>
  <c r="AN28" i="11"/>
  <c r="AO28" i="11"/>
  <c r="AP28" i="11"/>
  <c r="AQ28" i="11"/>
  <c r="AR28" i="11"/>
  <c r="AN18" i="11"/>
  <c r="AO18" i="11"/>
  <c r="AP18" i="11"/>
  <c r="AQ18" i="11"/>
  <c r="AR18" i="11"/>
  <c r="AN51" i="11"/>
  <c r="AO51" i="11"/>
  <c r="AP51" i="11"/>
  <c r="AQ51" i="11"/>
  <c r="AR51" i="11"/>
  <c r="AN59" i="11"/>
  <c r="AO59" i="11"/>
  <c r="AP59" i="11"/>
  <c r="AQ59" i="11"/>
  <c r="AR59" i="11"/>
  <c r="AN41" i="11"/>
  <c r="AO41" i="11"/>
  <c r="AP41" i="11"/>
  <c r="AQ41" i="11"/>
  <c r="AR41" i="11"/>
  <c r="AN43" i="11"/>
  <c r="AO43" i="11"/>
  <c r="AP43" i="11"/>
  <c r="AQ43" i="11"/>
  <c r="AR43" i="11"/>
  <c r="AN66" i="11"/>
  <c r="AO66" i="11"/>
  <c r="AP66" i="11"/>
  <c r="AQ66" i="11"/>
  <c r="AR66" i="11"/>
  <c r="AN27" i="11"/>
  <c r="AO27" i="11"/>
  <c r="AP27" i="11"/>
  <c r="AQ27" i="11"/>
  <c r="AR27" i="11"/>
  <c r="AN52" i="11"/>
  <c r="AO52" i="11"/>
  <c r="AP52" i="11"/>
  <c r="AQ52" i="11"/>
  <c r="AR52" i="11"/>
  <c r="AN85" i="11"/>
  <c r="AO85" i="11"/>
  <c r="AP85" i="11"/>
  <c r="AQ85" i="11"/>
  <c r="AR85" i="11"/>
  <c r="AN37" i="11"/>
  <c r="AO37" i="11"/>
  <c r="AP37" i="11"/>
  <c r="AQ37" i="11"/>
  <c r="AR37" i="11"/>
  <c r="AN128" i="11"/>
  <c r="AO128" i="11"/>
  <c r="AP128" i="11"/>
  <c r="AQ128" i="11"/>
  <c r="AR128" i="11"/>
  <c r="AN75" i="11"/>
  <c r="AO75" i="11"/>
  <c r="AP75" i="11"/>
  <c r="AQ75" i="11"/>
  <c r="AR75" i="11"/>
  <c r="AN80" i="11"/>
  <c r="AO80" i="11"/>
  <c r="AP80" i="11"/>
  <c r="AQ80" i="11"/>
  <c r="AR80" i="11"/>
  <c r="AN42" i="11"/>
  <c r="AO42" i="11"/>
  <c r="AP42" i="11"/>
  <c r="AQ42" i="11"/>
  <c r="AR42" i="11"/>
  <c r="AN127" i="11"/>
  <c r="AO127" i="11"/>
  <c r="AP127" i="11"/>
  <c r="AQ127" i="11"/>
  <c r="AR127" i="11"/>
  <c r="AN65" i="11"/>
  <c r="AO65" i="11"/>
  <c r="AP65" i="11"/>
  <c r="AQ65" i="11"/>
  <c r="AR65" i="11"/>
  <c r="AN84" i="11"/>
  <c r="AO84" i="11"/>
  <c r="AP84" i="11"/>
  <c r="AQ84" i="11"/>
  <c r="AR84" i="11"/>
  <c r="AN29" i="11"/>
  <c r="AO29" i="11"/>
  <c r="AP29" i="11"/>
  <c r="AQ29" i="11"/>
  <c r="AR29" i="11"/>
  <c r="AN9" i="11"/>
  <c r="AO9" i="11"/>
  <c r="AP9" i="11"/>
  <c r="AQ9" i="11"/>
  <c r="AR9" i="11"/>
  <c r="AN46" i="11"/>
  <c r="AO46" i="11"/>
  <c r="AP46" i="11"/>
  <c r="AQ46" i="11"/>
  <c r="AR46" i="11"/>
  <c r="AN86" i="11"/>
  <c r="AO86" i="11"/>
  <c r="AP86" i="11"/>
  <c r="AQ86" i="11"/>
  <c r="AR86" i="11"/>
  <c r="AN50" i="11"/>
  <c r="AO50" i="11"/>
  <c r="AP50" i="11"/>
  <c r="AQ50" i="11"/>
  <c r="AR50" i="11"/>
  <c r="AN110" i="11"/>
  <c r="AO110" i="11"/>
  <c r="AP110" i="11"/>
  <c r="AQ110" i="11"/>
  <c r="AR110" i="11"/>
  <c r="AN53" i="11"/>
  <c r="AO53" i="11"/>
  <c r="AP53" i="11"/>
  <c r="AQ53" i="11"/>
  <c r="AR53" i="11"/>
  <c r="AN126" i="11"/>
  <c r="AO126" i="11"/>
  <c r="AP126" i="11"/>
  <c r="AQ126" i="11"/>
  <c r="AR126" i="11"/>
  <c r="AN112" i="11"/>
  <c r="AO112" i="11"/>
  <c r="AP112" i="11"/>
  <c r="AQ112" i="11"/>
  <c r="AR112" i="11"/>
  <c r="AR130" i="11"/>
  <c r="AQ130" i="11"/>
  <c r="AP130" i="11"/>
  <c r="AO130" i="11"/>
  <c r="AN130" i="11"/>
  <c r="S77" i="11"/>
  <c r="S93" i="11"/>
  <c r="S60" i="11"/>
  <c r="S13" i="11"/>
  <c r="S6" i="11"/>
  <c r="S15" i="11"/>
  <c r="S67" i="11"/>
  <c r="S97" i="11"/>
  <c r="S129" i="11"/>
  <c r="S115" i="11"/>
  <c r="S88" i="11"/>
  <c r="S133" i="11"/>
  <c r="S34" i="11"/>
  <c r="S20" i="11"/>
  <c r="S7" i="11"/>
  <c r="S11" i="11"/>
  <c r="S39" i="11"/>
  <c r="S55" i="11"/>
  <c r="S23" i="11"/>
  <c r="S26" i="11"/>
  <c r="S14" i="11"/>
  <c r="S72" i="11"/>
  <c r="S117" i="11"/>
  <c r="S62" i="11"/>
  <c r="S125" i="11"/>
  <c r="S114" i="11"/>
  <c r="S99" i="11"/>
  <c r="S107" i="11"/>
  <c r="S111" i="11"/>
  <c r="S135" i="11"/>
  <c r="S100" i="11"/>
  <c r="S79" i="11"/>
  <c r="S44" i="11"/>
  <c r="S105" i="11"/>
  <c r="S94" i="11"/>
  <c r="S132" i="11"/>
  <c r="S104" i="11"/>
  <c r="S21" i="11"/>
  <c r="S131" i="11"/>
  <c r="S22" i="11"/>
  <c r="S56" i="11"/>
  <c r="S102" i="11"/>
  <c r="S95" i="11"/>
  <c r="S113" i="11"/>
  <c r="S82" i="11"/>
  <c r="S134" i="11"/>
  <c r="S81" i="11"/>
  <c r="S96" i="11"/>
  <c r="S24" i="11"/>
  <c r="S68" i="11"/>
  <c r="S31" i="11"/>
  <c r="S17" i="11"/>
  <c r="S8" i="11"/>
  <c r="S103" i="11"/>
  <c r="S101" i="11"/>
  <c r="S32" i="11"/>
  <c r="S38" i="11"/>
  <c r="S70" i="11"/>
  <c r="S69" i="11"/>
  <c r="S118" i="11"/>
  <c r="S36" i="11"/>
  <c r="S25" i="11"/>
  <c r="S19" i="11"/>
  <c r="S106" i="11"/>
  <c r="S64" i="11"/>
  <c r="S30" i="11"/>
  <c r="S54" i="11"/>
  <c r="S12" i="11"/>
  <c r="S10" i="11"/>
  <c r="S76" i="11"/>
  <c r="S35" i="11"/>
  <c r="S45" i="11"/>
  <c r="S87" i="11"/>
  <c r="S78" i="11"/>
  <c r="S16" i="11"/>
  <c r="S28" i="11"/>
  <c r="S18" i="11"/>
  <c r="S51" i="11"/>
  <c r="S59" i="11"/>
  <c r="S41" i="11"/>
  <c r="S43" i="11"/>
  <c r="S66" i="11"/>
  <c r="S27" i="11"/>
  <c r="S52" i="11"/>
  <c r="S85" i="11"/>
  <c r="S37" i="11"/>
  <c r="S128" i="11"/>
  <c r="S75" i="11"/>
  <c r="S80" i="11"/>
  <c r="S42" i="11"/>
  <c r="S127" i="11"/>
  <c r="S65" i="11"/>
  <c r="S84" i="11"/>
  <c r="S29" i="11"/>
  <c r="S9" i="11"/>
  <c r="S46" i="11"/>
  <c r="S86" i="11"/>
  <c r="S110" i="11"/>
  <c r="S53" i="11"/>
  <c r="S126" i="11"/>
  <c r="S112" i="11"/>
  <c r="S130" i="11"/>
  <c r="CU124" i="11" l="1"/>
  <c r="DN124" i="11" s="1"/>
  <c r="CU48" i="11"/>
  <c r="DN48" i="11" s="1"/>
  <c r="DA61" i="11"/>
  <c r="DP61" i="11" s="1"/>
  <c r="CZ123" i="11"/>
  <c r="CV71" i="11"/>
  <c r="DH121" i="11"/>
  <c r="DR121" i="11" s="1"/>
  <c r="CZ71" i="11"/>
  <c r="DM91" i="11"/>
  <c r="CZ124" i="11"/>
  <c r="DM119" i="11"/>
  <c r="CU71" i="11"/>
  <c r="DN71" i="11" s="1"/>
  <c r="CV122" i="11"/>
  <c r="CX48" i="11"/>
  <c r="CX57" i="11"/>
  <c r="DM92" i="11"/>
  <c r="CY73" i="11"/>
  <c r="DH74" i="11"/>
  <c r="DR74" i="11" s="1"/>
  <c r="CZ57" i="11"/>
  <c r="CZ121" i="11"/>
  <c r="DK119" i="11"/>
  <c r="DH98" i="11"/>
  <c r="DR98" i="11" s="1"/>
  <c r="DM71" i="11"/>
  <c r="CZ47" i="11"/>
  <c r="DK57" i="11"/>
  <c r="DL33" i="11"/>
  <c r="DA83" i="11"/>
  <c r="DP83" i="11" s="1"/>
  <c r="DA48" i="11"/>
  <c r="DP48" i="11" s="1"/>
  <c r="DA57" i="11"/>
  <c r="DP57" i="11" s="1"/>
  <c r="CZ122" i="11"/>
  <c r="CX122" i="11"/>
  <c r="DA116" i="11"/>
  <c r="DP116" i="11" s="1"/>
  <c r="DF123" i="11"/>
  <c r="CY119" i="11"/>
  <c r="DH91" i="11"/>
  <c r="DR91" i="11" s="1"/>
  <c r="CY91" i="11"/>
  <c r="DH122" i="11"/>
  <c r="DR122" i="11" s="1"/>
  <c r="DH40" i="11"/>
  <c r="DR40" i="11" s="1"/>
  <c r="DK63" i="11"/>
  <c r="DK83" i="11"/>
  <c r="DL57" i="11"/>
  <c r="CV61" i="11"/>
  <c r="CW122" i="11"/>
  <c r="DJ57" i="11"/>
  <c r="CZ98" i="11"/>
  <c r="AS120" i="11"/>
  <c r="CK120" i="11" s="1"/>
  <c r="CX120" i="11"/>
  <c r="DM123" i="11"/>
  <c r="DA63" i="11"/>
  <c r="DP63" i="11" s="1"/>
  <c r="DK47" i="11"/>
  <c r="DA92" i="11"/>
  <c r="DP92" i="11" s="1"/>
  <c r="AS74" i="11"/>
  <c r="CK74" i="11" s="1"/>
  <c r="DH120" i="11"/>
  <c r="DR120" i="11" s="1"/>
  <c r="AS124" i="11"/>
  <c r="CK124" i="11" s="1"/>
  <c r="AS121" i="11"/>
  <c r="CK121" i="11" s="1"/>
  <c r="DM108" i="11"/>
  <c r="CW40" i="11"/>
  <c r="CY108" i="11"/>
  <c r="DH49" i="11"/>
  <c r="DR49" i="11" s="1"/>
  <c r="DA109" i="11"/>
  <c r="DP109" i="11" s="1"/>
  <c r="CU116" i="11"/>
  <c r="DN116" i="11" s="1"/>
  <c r="CZ73" i="11"/>
  <c r="CV98" i="11"/>
  <c r="CU119" i="11"/>
  <c r="DN119" i="11" s="1"/>
  <c r="CY57" i="11"/>
  <c r="DK61" i="11"/>
  <c r="DM124" i="11"/>
  <c r="CU120" i="11"/>
  <c r="DN120" i="11" s="1"/>
  <c r="DM48" i="11"/>
  <c r="DJ119" i="11"/>
  <c r="CV47" i="11"/>
  <c r="CW57" i="11"/>
  <c r="AS58" i="11"/>
  <c r="CK58" i="11" s="1"/>
  <c r="DM58" i="11"/>
  <c r="DM57" i="11"/>
  <c r="CU40" i="11"/>
  <c r="DN40" i="11" s="1"/>
  <c r="CU90" i="11"/>
  <c r="DN90" i="11" s="1"/>
  <c r="CX121" i="11"/>
  <c r="DH33" i="11"/>
  <c r="DR33" i="11" s="1"/>
  <c r="DI73" i="11"/>
  <c r="DI47" i="11"/>
  <c r="AS89" i="11"/>
  <c r="CK89" i="11" s="1"/>
  <c r="DF40" i="11"/>
  <c r="DJ122" i="11"/>
  <c r="CU123" i="11"/>
  <c r="DN123" i="11" s="1"/>
  <c r="CU108" i="11"/>
  <c r="DN108" i="11" s="1"/>
  <c r="CV57" i="11"/>
  <c r="DA58" i="11"/>
  <c r="DP58" i="11" s="1"/>
  <c r="DK89" i="11"/>
  <c r="CZ119" i="11"/>
  <c r="AS119" i="11"/>
  <c r="CK119" i="11" s="1"/>
  <c r="DM109" i="11"/>
  <c r="DL71" i="11"/>
  <c r="DM83" i="11"/>
  <c r="DJ58" i="11"/>
  <c r="DA98" i="11"/>
  <c r="DP98" i="11" s="1"/>
  <c r="DA74" i="11"/>
  <c r="DP74" i="11" s="1"/>
  <c r="DA89" i="11"/>
  <c r="DP89" i="11" s="1"/>
  <c r="CZ91" i="11"/>
  <c r="DL108" i="11"/>
  <c r="DH116" i="11"/>
  <c r="DR116" i="11" s="1"/>
  <c r="DE40" i="11"/>
  <c r="CZ74" i="11"/>
  <c r="CZ49" i="11"/>
  <c r="CZ40" i="11"/>
  <c r="AS40" i="11"/>
  <c r="CK40" i="11" s="1"/>
  <c r="DG40" i="11" s="1"/>
  <c r="AS63" i="11"/>
  <c r="CK63" i="11" s="1"/>
  <c r="DM61" i="11"/>
  <c r="DA91" i="11"/>
  <c r="DP91" i="11" s="1"/>
  <c r="CX40" i="11"/>
  <c r="CW90" i="11"/>
  <c r="DI63" i="11"/>
  <c r="CW108" i="11"/>
  <c r="CV48" i="11"/>
  <c r="DA121" i="11"/>
  <c r="DP121" i="11" s="1"/>
  <c r="CZ89" i="11"/>
  <c r="DM120" i="11"/>
  <c r="CU74" i="11"/>
  <c r="DN74" i="11" s="1"/>
  <c r="CY120" i="11"/>
  <c r="CU98" i="11"/>
  <c r="DN98" i="11" s="1"/>
  <c r="CX92" i="11"/>
  <c r="DM47" i="11"/>
  <c r="DM116" i="11"/>
  <c r="DI91" i="11"/>
  <c r="DA122" i="11"/>
  <c r="DP122" i="11" s="1"/>
  <c r="CY71" i="11"/>
  <c r="DM63" i="11"/>
  <c r="DJ47" i="11"/>
  <c r="CU83" i="11"/>
  <c r="DN83" i="11" s="1"/>
  <c r="CV108" i="11"/>
  <c r="CW49" i="11"/>
  <c r="CZ48" i="11"/>
  <c r="DK109" i="11"/>
  <c r="CU33" i="11"/>
  <c r="DN33" i="11" s="1"/>
  <c r="DD123" i="11"/>
  <c r="CI119" i="11"/>
  <c r="DE119" i="11" s="1"/>
  <c r="DI122" i="11"/>
  <c r="CX71" i="11"/>
  <c r="DL83" i="11"/>
  <c r="CV49" i="11"/>
  <c r="DA124" i="11"/>
  <c r="DP124" i="11" s="1"/>
  <c r="DL48" i="11"/>
  <c r="CY121" i="11"/>
  <c r="CW120" i="11"/>
  <c r="DI98" i="11"/>
  <c r="DC123" i="11"/>
  <c r="DK122" i="11"/>
  <c r="CZ120" i="11"/>
  <c r="CG58" i="11"/>
  <c r="DD58" i="11" s="1"/>
  <c r="CV73" i="11"/>
  <c r="AS91" i="11"/>
  <c r="CK91" i="11" s="1"/>
  <c r="DM122" i="11"/>
  <c r="DJ83" i="11"/>
  <c r="CW121" i="11"/>
  <c r="CW109" i="11"/>
  <c r="DJ61" i="11"/>
  <c r="DJ116" i="11"/>
  <c r="DI120" i="11"/>
  <c r="CW58" i="11"/>
  <c r="CU92" i="11"/>
  <c r="DN92" i="11" s="1"/>
  <c r="CX73" i="11"/>
  <c r="CZ109" i="11"/>
  <c r="DF71" i="11"/>
  <c r="DM49" i="11"/>
  <c r="DM40" i="11"/>
  <c r="DI119" i="11"/>
  <c r="CV91" i="11"/>
  <c r="DJ90" i="11"/>
  <c r="DA90" i="11"/>
  <c r="DP90" i="11" s="1"/>
  <c r="CG63" i="11"/>
  <c r="DD63" i="11" s="1"/>
  <c r="CX63" i="11"/>
  <c r="DA47" i="11"/>
  <c r="DP47" i="11" s="1"/>
  <c r="DJ123" i="11"/>
  <c r="DE123" i="11"/>
  <c r="DK108" i="11"/>
  <c r="DL49" i="11"/>
  <c r="CU49" i="11"/>
  <c r="DN49" i="11" s="1"/>
  <c r="CV109" i="11"/>
  <c r="DL61" i="11"/>
  <c r="DK116" i="11"/>
  <c r="CG120" i="11"/>
  <c r="DB120" i="11" s="1"/>
  <c r="DD98" i="11"/>
  <c r="DI92" i="11"/>
  <c r="CU73" i="11"/>
  <c r="DN73" i="11" s="1"/>
  <c r="CZ33" i="11"/>
  <c r="DD108" i="11"/>
  <c r="DD48" i="11"/>
  <c r="DI90" i="11"/>
  <c r="CW63" i="11"/>
  <c r="DH47" i="11"/>
  <c r="DR47" i="11" s="1"/>
  <c r="DI123" i="11"/>
  <c r="DJ108" i="11"/>
  <c r="CY124" i="11"/>
  <c r="DL121" i="11"/>
  <c r="CX109" i="11"/>
  <c r="DA33" i="11"/>
  <c r="DP33" i="11" s="1"/>
  <c r="DL116" i="11"/>
  <c r="DM73" i="11"/>
  <c r="CZ58" i="11"/>
  <c r="CY98" i="11"/>
  <c r="CX74" i="11"/>
  <c r="CZ61" i="11"/>
  <c r="DK90" i="11"/>
  <c r="CV63" i="11"/>
  <c r="CY47" i="11"/>
  <c r="DH83" i="11"/>
  <c r="DR83" i="11" s="1"/>
  <c r="DJ49" i="11"/>
  <c r="DI124" i="11"/>
  <c r="CG124" i="11"/>
  <c r="DD124" i="11" s="1"/>
  <c r="CV124" i="11"/>
  <c r="DH48" i="11"/>
  <c r="DR48" i="11" s="1"/>
  <c r="DL58" i="11"/>
  <c r="CX98" i="11"/>
  <c r="DH92" i="11"/>
  <c r="DR92" i="11" s="1"/>
  <c r="CG74" i="11"/>
  <c r="DC74" i="11" s="1"/>
  <c r="CW74" i="11"/>
  <c r="CZ116" i="11"/>
  <c r="DF49" i="11"/>
  <c r="DF57" i="11"/>
  <c r="DF33" i="11"/>
  <c r="CU91" i="11"/>
  <c r="DN91" i="11" s="1"/>
  <c r="CY122" i="11"/>
  <c r="CY63" i="11"/>
  <c r="CY83" i="11"/>
  <c r="DH123" i="11"/>
  <c r="DR123" i="11" s="1"/>
  <c r="DA49" i="11"/>
  <c r="DP49" i="11" s="1"/>
  <c r="DI57" i="11"/>
  <c r="CX33" i="11"/>
  <c r="CX61" i="11"/>
  <c r="CY116" i="11"/>
  <c r="DA73" i="11"/>
  <c r="DP73" i="11" s="1"/>
  <c r="CV74" i="11"/>
  <c r="CV89" i="11"/>
  <c r="DE83" i="11"/>
  <c r="DE49" i="11"/>
  <c r="CU122" i="11"/>
  <c r="DN122" i="11" s="1"/>
  <c r="DA71" i="11"/>
  <c r="DP71" i="11" s="1"/>
  <c r="DL63" i="11"/>
  <c r="CX83" i="11"/>
  <c r="DH108" i="11"/>
  <c r="DR108" i="11" s="1"/>
  <c r="CY48" i="11"/>
  <c r="DH57" i="11"/>
  <c r="DR57" i="11" s="1"/>
  <c r="CY33" i="11"/>
  <c r="DL98" i="11"/>
  <c r="DJ73" i="11"/>
  <c r="DI74" i="11"/>
  <c r="CZ108" i="11"/>
  <c r="AS33" i="11"/>
  <c r="CK33" i="11" s="1"/>
  <c r="DG33" i="11" s="1"/>
  <c r="DL40" i="11"/>
  <c r="CV40" i="11"/>
  <c r="CX90" i="11"/>
  <c r="DH71" i="11"/>
  <c r="DR71" i="11" s="1"/>
  <c r="DJ63" i="11"/>
  <c r="CW47" i="11"/>
  <c r="CW48" i="11"/>
  <c r="DJ109" i="11"/>
  <c r="DI116" i="11"/>
  <c r="DE57" i="11"/>
  <c r="DC33" i="11"/>
  <c r="DD83" i="11"/>
  <c r="DB33" i="11"/>
  <c r="DC83" i="11"/>
  <c r="DF83" i="11"/>
  <c r="DE92" i="11"/>
  <c r="DB92" i="11"/>
  <c r="DF92" i="11"/>
  <c r="DD92" i="11"/>
  <c r="DF98" i="11"/>
  <c r="DC92" i="11"/>
  <c r="DF108" i="11"/>
  <c r="DE108" i="11"/>
  <c r="DB83" i="11"/>
  <c r="CV58" i="11"/>
  <c r="DL92" i="11"/>
  <c r="CW92" i="11"/>
  <c r="DA120" i="11"/>
  <c r="DP120" i="11" s="1"/>
  <c r="CW73" i="11"/>
  <c r="AS83" i="11"/>
  <c r="CK83" i="11" s="1"/>
  <c r="DG83" i="11" s="1"/>
  <c r="AS92" i="11"/>
  <c r="CK92" i="11" s="1"/>
  <c r="DG92" i="11" s="1"/>
  <c r="DK58" i="11"/>
  <c r="CU58" i="11"/>
  <c r="DN58" i="11" s="1"/>
  <c r="DJ92" i="11"/>
  <c r="CW98" i="11"/>
  <c r="DJ74" i="11"/>
  <c r="AS57" i="11"/>
  <c r="CK57" i="11" s="1"/>
  <c r="DG57" i="11" s="1"/>
  <c r="AS116" i="11"/>
  <c r="CK116" i="11" s="1"/>
  <c r="CG116" i="11"/>
  <c r="DC116" i="11" s="1"/>
  <c r="DC40" i="11"/>
  <c r="DJ71" i="11"/>
  <c r="CV83" i="11"/>
  <c r="CX123" i="11"/>
  <c r="DJ48" i="11"/>
  <c r="DM33" i="11"/>
  <c r="DH61" i="11"/>
  <c r="DR61" i="11" s="1"/>
  <c r="CY61" i="11"/>
  <c r="CV90" i="11"/>
  <c r="DL119" i="11"/>
  <c r="DE98" i="11"/>
  <c r="DL120" i="11"/>
  <c r="CV120" i="11"/>
  <c r="DM98" i="11"/>
  <c r="DL73" i="11"/>
  <c r="DB40" i="11"/>
  <c r="DI48" i="11"/>
  <c r="DL109" i="11"/>
  <c r="DI58" i="11"/>
  <c r="DK120" i="11"/>
  <c r="DK73" i="11"/>
  <c r="DD49" i="11"/>
  <c r="CW119" i="11"/>
  <c r="CX91" i="11"/>
  <c r="DK40" i="11"/>
  <c r="DB123" i="11"/>
  <c r="DA108" i="11"/>
  <c r="DP108" i="11" s="1"/>
  <c r="DK49" i="11"/>
  <c r="DI109" i="11"/>
  <c r="DI33" i="11"/>
  <c r="DK33" i="11"/>
  <c r="CV33" i="11"/>
  <c r="CW33" i="11"/>
  <c r="CW61" i="11"/>
  <c r="CX124" i="11"/>
  <c r="CG91" i="11"/>
  <c r="DC91" i="11" s="1"/>
  <c r="DI83" i="11"/>
  <c r="CW123" i="11"/>
  <c r="CY123" i="11"/>
  <c r="CU57" i="11"/>
  <c r="DN57" i="11" s="1"/>
  <c r="CW124" i="11"/>
  <c r="DL124" i="11"/>
  <c r="DC98" i="11"/>
  <c r="DJ120" i="11"/>
  <c r="DK98" i="11"/>
  <c r="CW91" i="11"/>
  <c r="CU63" i="11"/>
  <c r="DN63" i="11" s="1"/>
  <c r="CZ90" i="11"/>
  <c r="DC57" i="11"/>
  <c r="DH119" i="11"/>
  <c r="DR119" i="11" s="1"/>
  <c r="DI40" i="11"/>
  <c r="DL123" i="11"/>
  <c r="DI49" i="11"/>
  <c r="DH109" i="11"/>
  <c r="DR109" i="11" s="1"/>
  <c r="DK124" i="11"/>
  <c r="DD57" i="11"/>
  <c r="DJ40" i="11"/>
  <c r="DH58" i="11"/>
  <c r="DR58" i="11" s="1"/>
  <c r="DL89" i="11"/>
  <c r="DJ98" i="11"/>
  <c r="AS73" i="11"/>
  <c r="CK73" i="11" s="1"/>
  <c r="CG73" i="11"/>
  <c r="DC73" i="11" s="1"/>
  <c r="DM89" i="11"/>
  <c r="DK123" i="11"/>
  <c r="DB57" i="11"/>
  <c r="DM121" i="11"/>
  <c r="CG121" i="11"/>
  <c r="DC121" i="11" s="1"/>
  <c r="DJ33" i="11"/>
  <c r="CU61" i="11"/>
  <c r="DN61" i="11" s="1"/>
  <c r="DJ124" i="11"/>
  <c r="DL122" i="11"/>
  <c r="DM74" i="11"/>
  <c r="CY74" i="11"/>
  <c r="DH89" i="11"/>
  <c r="DR89" i="11" s="1"/>
  <c r="DA119" i="11"/>
  <c r="DP119" i="11" s="1"/>
  <c r="DL91" i="11"/>
  <c r="DE71" i="11"/>
  <c r="CY109" i="11"/>
  <c r="CW71" i="11"/>
  <c r="CY58" i="11"/>
  <c r="CZ92" i="11"/>
  <c r="DL74" i="11"/>
  <c r="DK91" i="11"/>
  <c r="DA40" i="11"/>
  <c r="DP40" i="11" s="1"/>
  <c r="DD71" i="11"/>
  <c r="DC108" i="11"/>
  <c r="CX108" i="11"/>
  <c r="DC48" i="11"/>
  <c r="DK121" i="11"/>
  <c r="CV121" i="11"/>
  <c r="CV123" i="11"/>
  <c r="CX49" i="11"/>
  <c r="CX58" i="11"/>
  <c r="CY92" i="11"/>
  <c r="DH73" i="11"/>
  <c r="DR73" i="11" s="1"/>
  <c r="DK74" i="11"/>
  <c r="CW89" i="11"/>
  <c r="DF48" i="11"/>
  <c r="AS61" i="11"/>
  <c r="CK61" i="11" s="1"/>
  <c r="CG61" i="11"/>
  <c r="DC61" i="11" s="1"/>
  <c r="DJ91" i="11"/>
  <c r="DC71" i="11"/>
  <c r="DH63" i="11"/>
  <c r="DR63" i="11" s="1"/>
  <c r="CZ83" i="11"/>
  <c r="DA123" i="11"/>
  <c r="DP123" i="11" s="1"/>
  <c r="DB108" i="11"/>
  <c r="DH124" i="11"/>
  <c r="DR124" i="11" s="1"/>
  <c r="DB48" i="11"/>
  <c r="DJ121" i="11"/>
  <c r="DD33" i="11"/>
  <c r="DB98" i="11"/>
  <c r="DE48" i="11"/>
  <c r="AS90" i="11"/>
  <c r="CK90" i="11" s="1"/>
  <c r="CG90" i="11"/>
  <c r="DC90" i="11" s="1"/>
  <c r="DI71" i="11"/>
  <c r="DK71" i="11"/>
  <c r="DB71" i="11"/>
  <c r="DI108" i="11"/>
  <c r="DC49" i="11"/>
  <c r="DI121" i="11"/>
  <c r="CU121" i="11"/>
  <c r="DN121" i="11" s="1"/>
  <c r="CV116" i="11"/>
  <c r="CY90" i="11"/>
  <c r="CZ63" i="11"/>
  <c r="DM90" i="11"/>
  <c r="CV92" i="11"/>
  <c r="AS109" i="11"/>
  <c r="CK109" i="11" s="1"/>
  <c r="CI109" i="11"/>
  <c r="DE109" i="11" s="1"/>
  <c r="DB49" i="11"/>
  <c r="CU109" i="11"/>
  <c r="DN109" i="11" s="1"/>
  <c r="DI61" i="11"/>
  <c r="CW116" i="11"/>
  <c r="DL90" i="11"/>
  <c r="AS47" i="11"/>
  <c r="CK47" i="11" s="1"/>
  <c r="CG47" i="11"/>
  <c r="DB47" i="11" s="1"/>
  <c r="CU47" i="11"/>
  <c r="DN47" i="11" s="1"/>
  <c r="DK92" i="11"/>
  <c r="AS108" i="11"/>
  <c r="CK108" i="11" s="1"/>
  <c r="DG108" i="11" s="1"/>
  <c r="AS48" i="11"/>
  <c r="CK48" i="11" s="1"/>
  <c r="DG48" i="11" s="1"/>
  <c r="CV119" i="11"/>
  <c r="CX119" i="11"/>
  <c r="DD40" i="11"/>
  <c r="CY40" i="11"/>
  <c r="DH90" i="11"/>
  <c r="DR90" i="11" s="1"/>
  <c r="CW83" i="11"/>
  <c r="CY49" i="11"/>
  <c r="DK48" i="11"/>
  <c r="DE33" i="11"/>
  <c r="AS98" i="11"/>
  <c r="CK98" i="11" s="1"/>
  <c r="DG98" i="11" s="1"/>
  <c r="CY89" i="11"/>
  <c r="AS123" i="11"/>
  <c r="CK123" i="11" s="1"/>
  <c r="DG123" i="11" s="1"/>
  <c r="AS49" i="11"/>
  <c r="CK49" i="11" s="1"/>
  <c r="DG49" i="11" s="1"/>
  <c r="AS122" i="11"/>
  <c r="CK122" i="11" s="1"/>
  <c r="AS71" i="11"/>
  <c r="CK71" i="11" s="1"/>
  <c r="DG71" i="11" s="1"/>
  <c r="CU89" i="11"/>
  <c r="DN89" i="11" s="1"/>
  <c r="CG122" i="11"/>
  <c r="DF122" i="11" s="1"/>
  <c r="CX47" i="11"/>
  <c r="CX116" i="11"/>
  <c r="DL47" i="11"/>
  <c r="DJ89" i="11"/>
  <c r="CI89" i="11"/>
  <c r="DE89" i="11" s="1"/>
  <c r="DI89" i="11"/>
  <c r="CX89" i="11"/>
  <c r="CT131" i="11"/>
  <c r="CT128" i="11"/>
  <c r="CT19" i="11"/>
  <c r="CT31" i="11"/>
  <c r="CT129" i="11"/>
  <c r="CT113" i="11"/>
  <c r="CT79" i="11"/>
  <c r="CT97" i="11"/>
  <c r="CT112" i="11"/>
  <c r="CT42" i="11"/>
  <c r="CT55" i="11"/>
  <c r="CT15" i="11"/>
  <c r="CT23" i="11"/>
  <c r="CT75" i="11"/>
  <c r="CT28" i="11"/>
  <c r="CT11" i="11"/>
  <c r="CT13" i="11"/>
  <c r="CT99" i="11"/>
  <c r="CT37" i="11"/>
  <c r="CT78" i="11"/>
  <c r="CT93" i="11"/>
  <c r="CT34" i="11"/>
  <c r="CT77" i="11"/>
  <c r="CT118" i="11"/>
  <c r="CT62" i="11"/>
  <c r="CT66" i="11"/>
  <c r="CT76" i="11"/>
  <c r="CT70" i="11"/>
  <c r="CT115" i="11"/>
  <c r="CT56" i="11"/>
  <c r="CT82" i="11"/>
  <c r="CT44" i="11"/>
  <c r="CT14" i="11"/>
  <c r="AS60" i="11"/>
  <c r="AS35" i="11"/>
  <c r="AS80" i="11"/>
  <c r="AS101" i="11"/>
  <c r="AS127" i="11"/>
  <c r="AS65" i="11"/>
  <c r="AS10" i="11"/>
  <c r="Q3" i="11"/>
  <c r="AS30" i="11"/>
  <c r="AS87" i="11"/>
  <c r="AS69" i="11"/>
  <c r="AS44" i="11"/>
  <c r="AS15" i="11"/>
  <c r="AS19" i="11"/>
  <c r="AS99" i="11"/>
  <c r="AS126" i="11"/>
  <c r="AS8" i="11"/>
  <c r="AS31" i="11"/>
  <c r="AS79" i="11"/>
  <c r="AS64" i="11"/>
  <c r="AS59" i="11"/>
  <c r="AS117" i="11"/>
  <c r="AS96" i="11"/>
  <c r="AS82" i="11"/>
  <c r="AS95" i="11"/>
  <c r="AS111" i="11"/>
  <c r="AS84" i="11"/>
  <c r="AS34" i="11"/>
  <c r="AS67" i="11"/>
  <c r="AS16" i="11"/>
  <c r="AS86" i="11"/>
  <c r="AS9" i="11"/>
  <c r="AS56" i="11"/>
  <c r="AS131" i="11"/>
  <c r="AS110" i="11"/>
  <c r="AS42" i="11"/>
  <c r="AS27" i="11"/>
  <c r="AS54" i="11"/>
  <c r="AS7" i="11"/>
  <c r="AS38" i="11"/>
  <c r="AS100" i="11"/>
  <c r="AS130" i="11"/>
  <c r="AS18" i="11"/>
  <c r="AS81" i="11"/>
  <c r="AS14" i="11"/>
  <c r="AS88" i="11"/>
  <c r="AS129" i="11"/>
  <c r="AS125" i="11"/>
  <c r="AS29" i="11"/>
  <c r="AS85" i="11"/>
  <c r="AS39" i="11"/>
  <c r="AS97" i="11"/>
  <c r="AS46" i="11"/>
  <c r="AS94" i="11"/>
  <c r="AS62" i="11"/>
  <c r="AS128" i="11"/>
  <c r="AS113" i="11"/>
  <c r="AS114" i="11"/>
  <c r="AS23" i="11"/>
  <c r="AS6" i="11"/>
  <c r="AS134" i="11"/>
  <c r="AS104" i="11"/>
  <c r="AS12" i="11"/>
  <c r="AS43" i="11"/>
  <c r="AS76" i="11"/>
  <c r="AS36" i="11"/>
  <c r="AS132" i="11"/>
  <c r="AS93" i="11"/>
  <c r="AS45" i="11"/>
  <c r="AS24" i="11"/>
  <c r="AS13" i="11"/>
  <c r="AS107" i="11"/>
  <c r="AS53" i="11"/>
  <c r="AS28" i="11"/>
  <c r="AS17" i="11"/>
  <c r="AS135" i="11"/>
  <c r="AS68" i="11"/>
  <c r="AS103" i="11"/>
  <c r="AS41" i="11"/>
  <c r="AS32" i="11"/>
  <c r="AS105" i="11"/>
  <c r="AS115" i="11"/>
  <c r="AS52" i="11"/>
  <c r="AS118" i="11"/>
  <c r="AS21" i="11"/>
  <c r="AS20" i="11"/>
  <c r="AS112" i="11"/>
  <c r="AS66" i="11"/>
  <c r="AS70" i="11"/>
  <c r="AS133" i="11"/>
  <c r="AS37" i="11"/>
  <c r="AS25" i="11"/>
  <c r="AS11" i="11"/>
  <c r="AS75" i="11"/>
  <c r="AS106" i="11"/>
  <c r="AS22" i="11"/>
  <c r="AS55" i="11"/>
  <c r="AS50" i="11"/>
  <c r="AS78" i="11"/>
  <c r="AS51" i="11"/>
  <c r="AS77" i="11"/>
  <c r="AS102" i="11"/>
  <c r="AS26" i="11"/>
  <c r="AS72" i="11"/>
  <c r="D3" i="11"/>
  <c r="CT130" i="11" s="1"/>
  <c r="C3" i="11"/>
  <c r="B3" i="11"/>
  <c r="DO121" i="11" l="1"/>
  <c r="DS108" i="11"/>
  <c r="DO89" i="11"/>
  <c r="DS124" i="11"/>
  <c r="DS121" i="11"/>
  <c r="DO90" i="11"/>
  <c r="DO123" i="11"/>
  <c r="DO124" i="11"/>
  <c r="DO48" i="11"/>
  <c r="DS119" i="11"/>
  <c r="DF63" i="11"/>
  <c r="DO122" i="11"/>
  <c r="DB119" i="11"/>
  <c r="DD119" i="11"/>
  <c r="DQ57" i="11"/>
  <c r="DB89" i="11"/>
  <c r="DO119" i="11"/>
  <c r="DS57" i="11"/>
  <c r="DS40" i="11"/>
  <c r="DS123" i="11"/>
  <c r="DS122" i="11"/>
  <c r="DO47" i="11"/>
  <c r="DF109" i="11"/>
  <c r="DS48" i="11"/>
  <c r="DC63" i="11"/>
  <c r="DO40" i="11"/>
  <c r="DC120" i="11"/>
  <c r="DS83" i="11"/>
  <c r="DS92" i="11"/>
  <c r="DS47" i="11"/>
  <c r="DO98" i="11"/>
  <c r="DO116" i="11"/>
  <c r="DF120" i="11"/>
  <c r="DO49" i="11"/>
  <c r="DG63" i="11"/>
  <c r="DQ63" i="11" s="1"/>
  <c r="DO71" i="11"/>
  <c r="DO74" i="11"/>
  <c r="DS91" i="11"/>
  <c r="DO120" i="11"/>
  <c r="DD120" i="11"/>
  <c r="DB63" i="11"/>
  <c r="DS61" i="11"/>
  <c r="DE63" i="11"/>
  <c r="DO73" i="11"/>
  <c r="DS74" i="11"/>
  <c r="DO57" i="11"/>
  <c r="DS33" i="11"/>
  <c r="DD47" i="11"/>
  <c r="DS71" i="11"/>
  <c r="DO58" i="11"/>
  <c r="DG109" i="11"/>
  <c r="DQ98" i="11"/>
  <c r="DS58" i="11"/>
  <c r="DS98" i="11"/>
  <c r="DF116" i="11"/>
  <c r="DO108" i="11"/>
  <c r="DG116" i="11"/>
  <c r="DS49" i="11"/>
  <c r="DG120" i="11"/>
  <c r="DG122" i="11"/>
  <c r="DO109" i="11"/>
  <c r="DS109" i="11"/>
  <c r="DQ49" i="11"/>
  <c r="DQ83" i="11"/>
  <c r="DS73" i="11"/>
  <c r="DB122" i="11"/>
  <c r="DO33" i="11"/>
  <c r="DS116" i="11"/>
  <c r="DG119" i="11"/>
  <c r="DQ48" i="11"/>
  <c r="DB116" i="11"/>
  <c r="DS63" i="11"/>
  <c r="DE122" i="11"/>
  <c r="DD90" i="11"/>
  <c r="DC119" i="11"/>
  <c r="DE116" i="11"/>
  <c r="DO91" i="11"/>
  <c r="DS120" i="11"/>
  <c r="DB121" i="11"/>
  <c r="DF119" i="11"/>
  <c r="DF124" i="11"/>
  <c r="DQ123" i="11"/>
  <c r="DG74" i="11"/>
  <c r="DO92" i="11"/>
  <c r="DQ33" i="11"/>
  <c r="DD109" i="11"/>
  <c r="DG124" i="11"/>
  <c r="DQ124" i="11" s="1"/>
  <c r="DB124" i="11"/>
  <c r="DO61" i="11"/>
  <c r="DC124" i="11"/>
  <c r="DE73" i="11"/>
  <c r="DB73" i="11"/>
  <c r="DF73" i="11"/>
  <c r="DE124" i="11"/>
  <c r="DG73" i="11"/>
  <c r="DQ71" i="11"/>
  <c r="DG58" i="11"/>
  <c r="DQ58" i="11" s="1"/>
  <c r="DE74" i="11"/>
  <c r="DQ40" i="11"/>
  <c r="DD74" i="11"/>
  <c r="DC58" i="11"/>
  <c r="DO83" i="11"/>
  <c r="DE58" i="11"/>
  <c r="DF58" i="11"/>
  <c r="DB58" i="11"/>
  <c r="DE120" i="11"/>
  <c r="DQ92" i="11"/>
  <c r="DB74" i="11"/>
  <c r="DF74" i="11"/>
  <c r="DS89" i="11"/>
  <c r="DC109" i="11"/>
  <c r="DB109" i="11"/>
  <c r="DF90" i="11"/>
  <c r="DG91" i="11"/>
  <c r="DG47" i="11"/>
  <c r="DS90" i="11"/>
  <c r="DB90" i="11"/>
  <c r="DB61" i="11"/>
  <c r="DQ108" i="11"/>
  <c r="DD91" i="11"/>
  <c r="DO63" i="11"/>
  <c r="DF47" i="11"/>
  <c r="DF91" i="11"/>
  <c r="DG121" i="11"/>
  <c r="DF121" i="11"/>
  <c r="DD61" i="11"/>
  <c r="DD121" i="11"/>
  <c r="DD89" i="11"/>
  <c r="DG61" i="11"/>
  <c r="DF61" i="11"/>
  <c r="DE91" i="11"/>
  <c r="DF89" i="11"/>
  <c r="DB91" i="11"/>
  <c r="DC47" i="11"/>
  <c r="DE47" i="11"/>
  <c r="DE61" i="11"/>
  <c r="DC122" i="11"/>
  <c r="DD122" i="11"/>
  <c r="DG90" i="11"/>
  <c r="DE90" i="11"/>
  <c r="DD73" i="11"/>
  <c r="DE121" i="11"/>
  <c r="DD116" i="11"/>
  <c r="DC89" i="11"/>
  <c r="DG89" i="11"/>
  <c r="CT111" i="11"/>
  <c r="CT133" i="11"/>
  <c r="CT25" i="11"/>
  <c r="CT106" i="11"/>
  <c r="CT51" i="11"/>
  <c r="CT65" i="11"/>
  <c r="CT72" i="11"/>
  <c r="CT45" i="11"/>
  <c r="CT50" i="11"/>
  <c r="CT53" i="11"/>
  <c r="CT67" i="11"/>
  <c r="CT59" i="11"/>
  <c r="CT105" i="11"/>
  <c r="CT52" i="11"/>
  <c r="CT60" i="11"/>
  <c r="CT6" i="11"/>
  <c r="CT95" i="11"/>
  <c r="CT127" i="11"/>
  <c r="CT134" i="11"/>
  <c r="CT46" i="11"/>
  <c r="CT7" i="11"/>
  <c r="CT39" i="11"/>
  <c r="CT100" i="11"/>
  <c r="BK115" i="11"/>
  <c r="BC130" i="11"/>
  <c r="CO77" i="11"/>
  <c r="CR93" i="11"/>
  <c r="CL13" i="11"/>
  <c r="CO6" i="11"/>
  <c r="CR15" i="11"/>
  <c r="CL97" i="11"/>
  <c r="CO129" i="11"/>
  <c r="CR115" i="11"/>
  <c r="CL133" i="11"/>
  <c r="CP77" i="11"/>
  <c r="CS93" i="11"/>
  <c r="CM13" i="11"/>
  <c r="CP6" i="11"/>
  <c r="CS15" i="11"/>
  <c r="CM97" i="11"/>
  <c r="CP129" i="11"/>
  <c r="CS115" i="11"/>
  <c r="CM133" i="11"/>
  <c r="CM93" i="11"/>
  <c r="CR60" i="11"/>
  <c r="CN6" i="11"/>
  <c r="CL67" i="11"/>
  <c r="CQ97" i="11"/>
  <c r="CM115" i="11"/>
  <c r="CR88" i="11"/>
  <c r="CN34" i="11"/>
  <c r="CQ20" i="11"/>
  <c r="CN93" i="11"/>
  <c r="CS60" i="11"/>
  <c r="CQ6" i="11"/>
  <c r="CM67" i="11"/>
  <c r="CR97" i="11"/>
  <c r="CN115" i="11"/>
  <c r="CS88" i="11"/>
  <c r="CO34" i="11"/>
  <c r="CR20" i="11"/>
  <c r="CL11" i="11"/>
  <c r="CO39" i="11"/>
  <c r="CR55" i="11"/>
  <c r="CL26" i="11"/>
  <c r="CO14" i="11"/>
  <c r="CR72" i="11"/>
  <c r="CP93" i="11"/>
  <c r="CN13" i="11"/>
  <c r="CS6" i="11"/>
  <c r="CO67" i="11"/>
  <c r="CP115" i="11"/>
  <c r="CN133" i="11"/>
  <c r="CQ34" i="11"/>
  <c r="CN11" i="11"/>
  <c r="CQ39" i="11"/>
  <c r="CN26" i="11"/>
  <c r="CQ14" i="11"/>
  <c r="CS13" i="11"/>
  <c r="CM129" i="11"/>
  <c r="CN88" i="11"/>
  <c r="CM34" i="11"/>
  <c r="CM7" i="11"/>
  <c r="CS11" i="11"/>
  <c r="CO55" i="11"/>
  <c r="CR14" i="11"/>
  <c r="CN117" i="11"/>
  <c r="CQ62" i="11"/>
  <c r="CN99" i="11"/>
  <c r="CQ107" i="11"/>
  <c r="CN100" i="11"/>
  <c r="CQ79" i="11"/>
  <c r="CN94" i="11"/>
  <c r="CQ132" i="11"/>
  <c r="CN131" i="11"/>
  <c r="CQ22" i="11"/>
  <c r="CN95" i="11"/>
  <c r="CQ113" i="11"/>
  <c r="CN81" i="11"/>
  <c r="CQ96" i="11"/>
  <c r="CL77" i="11"/>
  <c r="CM60" i="11"/>
  <c r="CL6" i="11"/>
  <c r="CP67" i="11"/>
  <c r="CQ129" i="11"/>
  <c r="CP88" i="11"/>
  <c r="CR34" i="11"/>
  <c r="CO7" i="11"/>
  <c r="CL39" i="11"/>
  <c r="CQ55" i="11"/>
  <c r="CO26" i="11"/>
  <c r="CP117" i="11"/>
  <c r="CS62" i="11"/>
  <c r="CM114" i="11"/>
  <c r="CP99" i="11"/>
  <c r="CS107" i="11"/>
  <c r="CM135" i="11"/>
  <c r="CP100" i="11"/>
  <c r="CS79" i="11"/>
  <c r="CN60" i="11"/>
  <c r="CN97" i="11"/>
  <c r="CL34" i="11"/>
  <c r="CP7" i="11"/>
  <c r="CP39" i="11"/>
  <c r="CO23" i="11"/>
  <c r="CM14" i="11"/>
  <c r="CM117" i="11"/>
  <c r="CP114" i="11"/>
  <c r="CL107" i="11"/>
  <c r="CQ111" i="11"/>
  <c r="CM100" i="11"/>
  <c r="CO105" i="11"/>
  <c r="CS94" i="11"/>
  <c r="CN104" i="11"/>
  <c r="CR21" i="11"/>
  <c r="CM22" i="11"/>
  <c r="CQ56" i="11"/>
  <c r="CL95" i="11"/>
  <c r="CP113" i="11"/>
  <c r="CL134" i="11"/>
  <c r="CP81" i="11"/>
  <c r="CT96" i="11"/>
  <c r="CO68" i="11"/>
  <c r="CR31" i="11"/>
  <c r="CL8" i="11"/>
  <c r="CO103" i="11"/>
  <c r="CR101" i="11"/>
  <c r="CL38" i="11"/>
  <c r="CO70" i="11"/>
  <c r="CR69" i="11"/>
  <c r="CL36" i="11"/>
  <c r="CO25" i="11"/>
  <c r="CR19" i="11"/>
  <c r="CL64" i="11"/>
  <c r="CO30" i="11"/>
  <c r="CR54" i="11"/>
  <c r="CL10" i="11"/>
  <c r="CO76" i="11"/>
  <c r="CR35" i="11"/>
  <c r="CL87" i="11"/>
  <c r="CO78" i="11"/>
  <c r="CR16" i="11"/>
  <c r="CL18" i="11"/>
  <c r="CO51" i="11"/>
  <c r="CR59" i="11"/>
  <c r="CL43" i="11"/>
  <c r="CO60" i="11"/>
  <c r="CL15" i="11"/>
  <c r="CO97" i="11"/>
  <c r="CL88" i="11"/>
  <c r="CP34" i="11"/>
  <c r="CQ7" i="11"/>
  <c r="CR39" i="11"/>
  <c r="CP23" i="11"/>
  <c r="CN14" i="11"/>
  <c r="CO117" i="11"/>
  <c r="CL125" i="11"/>
  <c r="CQ114" i="11"/>
  <c r="CM107" i="11"/>
  <c r="CR111" i="11"/>
  <c r="CO100" i="11"/>
  <c r="CL44" i="11"/>
  <c r="CP105" i="11"/>
  <c r="CT94" i="11"/>
  <c r="CO104" i="11"/>
  <c r="CS21" i="11"/>
  <c r="CN22" i="11"/>
  <c r="CR56" i="11"/>
  <c r="CM95" i="11"/>
  <c r="CR113" i="11"/>
  <c r="CM134" i="11"/>
  <c r="CQ81" i="11"/>
  <c r="CL24" i="11"/>
  <c r="CP68" i="11"/>
  <c r="CS31" i="11"/>
  <c r="CM8" i="11"/>
  <c r="CM77" i="11"/>
  <c r="CP60" i="11"/>
  <c r="CM15" i="11"/>
  <c r="CP97" i="11"/>
  <c r="CM88" i="11"/>
  <c r="CS34" i="11"/>
  <c r="CR7" i="11"/>
  <c r="CS39" i="11"/>
  <c r="CQ23" i="11"/>
  <c r="CP14" i="11"/>
  <c r="CQ117" i="11"/>
  <c r="CM125" i="11"/>
  <c r="CR114" i="11"/>
  <c r="CN107" i="11"/>
  <c r="CS111" i="11"/>
  <c r="CQ100" i="11"/>
  <c r="CN77" i="11"/>
  <c r="CQ60" i="11"/>
  <c r="CN15" i="11"/>
  <c r="CS97" i="11"/>
  <c r="CO88" i="11"/>
  <c r="CS7" i="11"/>
  <c r="CR23" i="11"/>
  <c r="CS14" i="11"/>
  <c r="CR117" i="11"/>
  <c r="CN125" i="11"/>
  <c r="CS114" i="11"/>
  <c r="CO107" i="11"/>
  <c r="CL135" i="11"/>
  <c r="CR100" i="11"/>
  <c r="CN44" i="11"/>
  <c r="CR105" i="11"/>
  <c r="CM132" i="11"/>
  <c r="CQ104" i="11"/>
  <c r="CL131" i="11"/>
  <c r="CP22" i="11"/>
  <c r="CL102" i="11"/>
  <c r="CP95" i="11"/>
  <c r="CO134" i="11"/>
  <c r="CS81" i="11"/>
  <c r="CN24" i="11"/>
  <c r="CR68" i="11"/>
  <c r="CL17" i="11"/>
  <c r="CO8" i="11"/>
  <c r="CR103" i="11"/>
  <c r="CL32" i="11"/>
  <c r="CO38" i="11"/>
  <c r="CR70" i="11"/>
  <c r="CL118" i="11"/>
  <c r="CO36" i="11"/>
  <c r="CR25" i="11"/>
  <c r="CL106" i="11"/>
  <c r="CO64" i="11"/>
  <c r="CR30" i="11"/>
  <c r="CL12" i="11"/>
  <c r="CO10" i="11"/>
  <c r="CR76" i="11"/>
  <c r="CL45" i="11"/>
  <c r="CO87" i="11"/>
  <c r="CR78" i="11"/>
  <c r="CL28" i="11"/>
  <c r="CO18" i="11"/>
  <c r="CR51" i="11"/>
  <c r="CL41" i="11"/>
  <c r="CO43" i="11"/>
  <c r="CR66" i="11"/>
  <c r="CL52" i="11"/>
  <c r="CO85" i="11"/>
  <c r="CR37" i="11"/>
  <c r="CL75" i="11"/>
  <c r="CO80" i="11"/>
  <c r="CR42" i="11"/>
  <c r="CL65" i="11"/>
  <c r="CO84" i="11"/>
  <c r="CR29" i="11"/>
  <c r="CL46" i="11"/>
  <c r="CO86" i="11"/>
  <c r="CR50" i="11"/>
  <c r="CL53" i="11"/>
  <c r="CO126" i="11"/>
  <c r="CR112" i="11"/>
  <c r="CQ77" i="11"/>
  <c r="CO15" i="11"/>
  <c r="CL129" i="11"/>
  <c r="CQ88" i="11"/>
  <c r="CL20" i="11"/>
  <c r="CM11" i="11"/>
  <c r="CL55" i="11"/>
  <c r="CS23" i="11"/>
  <c r="CL72" i="11"/>
  <c r="CS117" i="11"/>
  <c r="CO125" i="11"/>
  <c r="CP107" i="11"/>
  <c r="CN135" i="11"/>
  <c r="CS100" i="11"/>
  <c r="CR77" i="11"/>
  <c r="CO13" i="11"/>
  <c r="CP15" i="11"/>
  <c r="CN129" i="11"/>
  <c r="CM20" i="11"/>
  <c r="CO11" i="11"/>
  <c r="CM55" i="11"/>
  <c r="CM26" i="11"/>
  <c r="CM72" i="11"/>
  <c r="CP125" i="11"/>
  <c r="CL99" i="11"/>
  <c r="CR107" i="11"/>
  <c r="CO135" i="11"/>
  <c r="CP44" i="11"/>
  <c r="CO132" i="11"/>
  <c r="CS104" i="11"/>
  <c r="CO131" i="11"/>
  <c r="CS22" i="11"/>
  <c r="CN102" i="11"/>
  <c r="CR95" i="11"/>
  <c r="CM82" i="11"/>
  <c r="CQ134" i="11"/>
  <c r="CL96" i="11"/>
  <c r="CP24" i="11"/>
  <c r="CN17" i="11"/>
  <c r="CQ8" i="11"/>
  <c r="CN32" i="11"/>
  <c r="CQ38" i="11"/>
  <c r="CN118" i="11"/>
  <c r="CQ36" i="11"/>
  <c r="CN106" i="11"/>
  <c r="CQ64" i="11"/>
  <c r="CN12" i="11"/>
  <c r="CQ10" i="11"/>
  <c r="CN45" i="11"/>
  <c r="CQ87" i="11"/>
  <c r="CN28" i="11"/>
  <c r="CQ18" i="11"/>
  <c r="CN41" i="11"/>
  <c r="CQ43" i="11"/>
  <c r="CN52" i="11"/>
  <c r="CQ85" i="11"/>
  <c r="CN75" i="11"/>
  <c r="CQ80" i="11"/>
  <c r="CN65" i="11"/>
  <c r="CQ84" i="11"/>
  <c r="CN46" i="11"/>
  <c r="CQ86" i="11"/>
  <c r="CN53" i="11"/>
  <c r="CQ126" i="11"/>
  <c r="CS77" i="11"/>
  <c r="CP13" i="11"/>
  <c r="CQ15" i="11"/>
  <c r="CR129" i="11"/>
  <c r="CO133" i="11"/>
  <c r="CN20" i="11"/>
  <c r="CP11" i="11"/>
  <c r="CN55" i="11"/>
  <c r="CP26" i="11"/>
  <c r="CN72" i="11"/>
  <c r="CL62" i="11"/>
  <c r="CQ125" i="11"/>
  <c r="CM99" i="11"/>
  <c r="CP135" i="11"/>
  <c r="CL79" i="11"/>
  <c r="CQ44" i="11"/>
  <c r="CL94" i="11"/>
  <c r="CP132" i="11"/>
  <c r="CL21" i="11"/>
  <c r="CP131" i="11"/>
  <c r="CO102" i="11"/>
  <c r="CS95" i="11"/>
  <c r="CN82" i="11"/>
  <c r="CR134" i="11"/>
  <c r="CM96" i="11"/>
  <c r="CQ24" i="11"/>
  <c r="CL31" i="11"/>
  <c r="CO17" i="11"/>
  <c r="CR8" i="11"/>
  <c r="CL101" i="11"/>
  <c r="CO32" i="11"/>
  <c r="CR38" i="11"/>
  <c r="CL69" i="11"/>
  <c r="CO118" i="11"/>
  <c r="CR36" i="11"/>
  <c r="CL19" i="11"/>
  <c r="CO106" i="11"/>
  <c r="CR64" i="11"/>
  <c r="CL54" i="11"/>
  <c r="CO12" i="11"/>
  <c r="CR10" i="11"/>
  <c r="CL35" i="11"/>
  <c r="CO45" i="11"/>
  <c r="CR87" i="11"/>
  <c r="CL16" i="11"/>
  <c r="CO28" i="11"/>
  <c r="CR18" i="11"/>
  <c r="CL59" i="11"/>
  <c r="CO41" i="11"/>
  <c r="CR43" i="11"/>
  <c r="CL27" i="11"/>
  <c r="CO52" i="11"/>
  <c r="CR85" i="11"/>
  <c r="CL128" i="11"/>
  <c r="CO75" i="11"/>
  <c r="CR80" i="11"/>
  <c r="CL127" i="11"/>
  <c r="CO65" i="11"/>
  <c r="CR84" i="11"/>
  <c r="CL9" i="11"/>
  <c r="CO46" i="11"/>
  <c r="CR86" i="11"/>
  <c r="CL110" i="11"/>
  <c r="CO53" i="11"/>
  <c r="CR126" i="11"/>
  <c r="CM130" i="11"/>
  <c r="CQ13" i="11"/>
  <c r="CN67" i="11"/>
  <c r="CS129" i="11"/>
  <c r="CP133" i="11"/>
  <c r="CO20" i="11"/>
  <c r="CQ11" i="11"/>
  <c r="CP55" i="11"/>
  <c r="CQ26" i="11"/>
  <c r="CO72" i="11"/>
  <c r="CM62" i="11"/>
  <c r="CR125" i="11"/>
  <c r="CO99" i="11"/>
  <c r="CL111" i="11"/>
  <c r="CQ135" i="11"/>
  <c r="CM79" i="11"/>
  <c r="CR44" i="11"/>
  <c r="CM94" i="11"/>
  <c r="CR132" i="11"/>
  <c r="CM21" i="11"/>
  <c r="CQ131" i="11"/>
  <c r="CL56" i="11"/>
  <c r="CP102" i="11"/>
  <c r="CO82" i="11"/>
  <c r="CS134" i="11"/>
  <c r="CN96" i="11"/>
  <c r="CR24" i="11"/>
  <c r="CM31" i="11"/>
  <c r="CP17" i="11"/>
  <c r="CS8" i="11"/>
  <c r="CM101" i="11"/>
  <c r="CP32" i="11"/>
  <c r="CS38" i="11"/>
  <c r="CM69" i="11"/>
  <c r="CP118" i="11"/>
  <c r="CS36" i="11"/>
  <c r="CM19" i="11"/>
  <c r="CP106" i="11"/>
  <c r="CS64" i="11"/>
  <c r="CM54" i="11"/>
  <c r="CP12" i="11"/>
  <c r="CS10" i="11"/>
  <c r="CM35" i="11"/>
  <c r="CP45" i="11"/>
  <c r="CS87" i="11"/>
  <c r="CM16" i="11"/>
  <c r="CP28" i="11"/>
  <c r="CS18" i="11"/>
  <c r="CM59" i="11"/>
  <c r="CP41" i="11"/>
  <c r="CS43" i="11"/>
  <c r="CM27" i="11"/>
  <c r="CP52" i="11"/>
  <c r="CS85" i="11"/>
  <c r="CM128" i="11"/>
  <c r="CP75" i="11"/>
  <c r="CS80" i="11"/>
  <c r="CM127" i="11"/>
  <c r="CP65" i="11"/>
  <c r="CS84" i="11"/>
  <c r="CM9" i="11"/>
  <c r="CP46" i="11"/>
  <c r="CS86" i="11"/>
  <c r="CM110" i="11"/>
  <c r="CP53" i="11"/>
  <c r="CS126" i="11"/>
  <c r="CN130" i="11"/>
  <c r="CL93" i="11"/>
  <c r="CR13" i="11"/>
  <c r="CQ67" i="11"/>
  <c r="CQ133" i="11"/>
  <c r="CP20" i="11"/>
  <c r="CR11" i="11"/>
  <c r="CS55" i="11"/>
  <c r="CR26" i="11"/>
  <c r="CP72" i="11"/>
  <c r="CN62" i="11"/>
  <c r="CS125" i="11"/>
  <c r="CQ99" i="11"/>
  <c r="CM111" i="11"/>
  <c r="CR135" i="11"/>
  <c r="CN79" i="11"/>
  <c r="CS44" i="11"/>
  <c r="CO94" i="11"/>
  <c r="CS132" i="11"/>
  <c r="CN21" i="11"/>
  <c r="CR131" i="11"/>
  <c r="CM56" i="11"/>
  <c r="CQ102" i="11"/>
  <c r="CL113" i="11"/>
  <c r="CP82" i="11"/>
  <c r="CO96" i="11"/>
  <c r="CS24" i="11"/>
  <c r="CN31" i="11"/>
  <c r="CQ17" i="11"/>
  <c r="CT8" i="11"/>
  <c r="CN101" i="11"/>
  <c r="CQ32" i="11"/>
  <c r="CT38" i="11"/>
  <c r="CN69" i="11"/>
  <c r="CQ118" i="11"/>
  <c r="CT36" i="11"/>
  <c r="CN19" i="11"/>
  <c r="CQ106" i="11"/>
  <c r="CT64" i="11"/>
  <c r="CN54" i="11"/>
  <c r="CQ12" i="11"/>
  <c r="CT10" i="11"/>
  <c r="CN35" i="11"/>
  <c r="CQ45" i="11"/>
  <c r="CT87" i="11"/>
  <c r="CN16" i="11"/>
  <c r="CQ28" i="11"/>
  <c r="CT18" i="11"/>
  <c r="CN59" i="11"/>
  <c r="CQ41" i="11"/>
  <c r="CT43" i="11"/>
  <c r="CN27" i="11"/>
  <c r="CQ52" i="11"/>
  <c r="CT85" i="11"/>
  <c r="CO93" i="11"/>
  <c r="CR67" i="11"/>
  <c r="CL115" i="11"/>
  <c r="CR133" i="11"/>
  <c r="CS20" i="11"/>
  <c r="CL23" i="11"/>
  <c r="CS26" i="11"/>
  <c r="CQ72" i="11"/>
  <c r="CO62" i="11"/>
  <c r="CL114" i="11"/>
  <c r="CR99" i="11"/>
  <c r="CN111" i="11"/>
  <c r="CS135" i="11"/>
  <c r="CO79" i="11"/>
  <c r="CL105" i="11"/>
  <c r="CP94" i="11"/>
  <c r="CT132" i="11"/>
  <c r="CO21" i="11"/>
  <c r="CS131" i="11"/>
  <c r="CN56" i="11"/>
  <c r="CR102" i="11"/>
  <c r="CM113" i="11"/>
  <c r="CQ82" i="11"/>
  <c r="CL81" i="11"/>
  <c r="CP96" i="11"/>
  <c r="CL68" i="11"/>
  <c r="CO31" i="11"/>
  <c r="CR17" i="11"/>
  <c r="CL60" i="11"/>
  <c r="CR6" i="11"/>
  <c r="CQ115" i="11"/>
  <c r="CN7" i="11"/>
  <c r="CN39" i="11"/>
  <c r="CN23" i="11"/>
  <c r="CL14" i="11"/>
  <c r="CL117" i="11"/>
  <c r="CR62" i="11"/>
  <c r="CO114" i="11"/>
  <c r="CP111" i="11"/>
  <c r="CL100" i="11"/>
  <c r="CR79" i="11"/>
  <c r="CN105" i="11"/>
  <c r="CR94" i="11"/>
  <c r="CM104" i="11"/>
  <c r="CQ21" i="11"/>
  <c r="CL22" i="11"/>
  <c r="CP56" i="11"/>
  <c r="CO113" i="11"/>
  <c r="CS82" i="11"/>
  <c r="CO81" i="11"/>
  <c r="CS96" i="11"/>
  <c r="CN68" i="11"/>
  <c r="CQ31" i="11"/>
  <c r="CN103" i="11"/>
  <c r="CQ101" i="11"/>
  <c r="CN70" i="11"/>
  <c r="CQ69" i="11"/>
  <c r="CN25" i="11"/>
  <c r="CQ19" i="11"/>
  <c r="CN30" i="11"/>
  <c r="CQ54" i="11"/>
  <c r="CN76" i="11"/>
  <c r="CQ35" i="11"/>
  <c r="CN78" i="11"/>
  <c r="CQ16" i="11"/>
  <c r="CN51" i="11"/>
  <c r="CQ59" i="11"/>
  <c r="CN66" i="11"/>
  <c r="CQ27" i="11"/>
  <c r="CN37" i="11"/>
  <c r="CQ128" i="11"/>
  <c r="CN42" i="11"/>
  <c r="CQ127" i="11"/>
  <c r="CN29" i="11"/>
  <c r="CQ9" i="11"/>
  <c r="CN50" i="11"/>
  <c r="CQ110" i="11"/>
  <c r="CN112" i="11"/>
  <c r="CR130" i="11"/>
  <c r="CO115" i="11"/>
  <c r="CP79" i="11"/>
  <c r="CP21" i="11"/>
  <c r="CN113" i="11"/>
  <c r="CM68" i="11"/>
  <c r="CQ103" i="11"/>
  <c r="CL70" i="11"/>
  <c r="CM36" i="11"/>
  <c r="CM106" i="11"/>
  <c r="CP54" i="11"/>
  <c r="CQ76" i="11"/>
  <c r="CL78" i="11"/>
  <c r="CM18" i="11"/>
  <c r="CM41" i="11"/>
  <c r="CO27" i="11"/>
  <c r="CL37" i="11"/>
  <c r="CM75" i="11"/>
  <c r="CP42" i="11"/>
  <c r="CS65" i="11"/>
  <c r="CN9" i="11"/>
  <c r="CN86" i="11"/>
  <c r="CR110" i="11"/>
  <c r="CL112" i="11"/>
  <c r="CS133" i="11"/>
  <c r="CM44" i="11"/>
  <c r="CS113" i="11"/>
  <c r="CQ68" i="11"/>
  <c r="CS103" i="11"/>
  <c r="CM70" i="11"/>
  <c r="CN36" i="11"/>
  <c r="CR106" i="11"/>
  <c r="CS54" i="11"/>
  <c r="CS76" i="11"/>
  <c r="CM78" i="11"/>
  <c r="CN18" i="11"/>
  <c r="CR41" i="11"/>
  <c r="CP27" i="11"/>
  <c r="CM37" i="11"/>
  <c r="CQ75" i="11"/>
  <c r="CQ42" i="11"/>
  <c r="CL84" i="11"/>
  <c r="CO9" i="11"/>
  <c r="CP86" i="11"/>
  <c r="CS110" i="11"/>
  <c r="CM112" i="11"/>
  <c r="CL7" i="11"/>
  <c r="CO44" i="11"/>
  <c r="CM131" i="11"/>
  <c r="CL82" i="11"/>
  <c r="CS68" i="11"/>
  <c r="CO101" i="11"/>
  <c r="CP70" i="11"/>
  <c r="CP36" i="11"/>
  <c r="CS106" i="11"/>
  <c r="CT54" i="11"/>
  <c r="CO35" i="11"/>
  <c r="CP78" i="11"/>
  <c r="CP18" i="11"/>
  <c r="CS41" i="11"/>
  <c r="CR27" i="11"/>
  <c r="CO37" i="11"/>
  <c r="CR75" i="11"/>
  <c r="CS42" i="11"/>
  <c r="CM84" i="11"/>
  <c r="CP9" i="11"/>
  <c r="CT86" i="11"/>
  <c r="CO112" i="11"/>
  <c r="CM39" i="11"/>
  <c r="CM105" i="11"/>
  <c r="CR82" i="11"/>
  <c r="CP31" i="11"/>
  <c r="CP101" i="11"/>
  <c r="CQ70" i="11"/>
  <c r="CL25" i="11"/>
  <c r="CM64" i="11"/>
  <c r="CM12" i="11"/>
  <c r="CP35" i="11"/>
  <c r="CQ78" i="11"/>
  <c r="CL51" i="11"/>
  <c r="CM43" i="11"/>
  <c r="CS27" i="11"/>
  <c r="CP37" i="11"/>
  <c r="CS75" i="11"/>
  <c r="CN127" i="11"/>
  <c r="CN84" i="11"/>
  <c r="CR9" i="11"/>
  <c r="CL50" i="11"/>
  <c r="CM53" i="11"/>
  <c r="CP112" i="11"/>
  <c r="CM23" i="11"/>
  <c r="CQ105" i="11"/>
  <c r="CO22" i="11"/>
  <c r="CN134" i="11"/>
  <c r="CS101" i="11"/>
  <c r="CS70" i="11"/>
  <c r="CM25" i="11"/>
  <c r="CN64" i="11"/>
  <c r="CR12" i="11"/>
  <c r="CS35" i="11"/>
  <c r="CS78" i="11"/>
  <c r="CM51" i="11"/>
  <c r="CN43" i="11"/>
  <c r="CT27" i="11"/>
  <c r="CQ37" i="11"/>
  <c r="CL80" i="11"/>
  <c r="CO127" i="11"/>
  <c r="CP84" i="11"/>
  <c r="CS9" i="11"/>
  <c r="CM50" i="11"/>
  <c r="CQ53" i="11"/>
  <c r="CQ112" i="11"/>
  <c r="CT26" i="11"/>
  <c r="CS105" i="11"/>
  <c r="CR22" i="11"/>
  <c r="CP134" i="11"/>
  <c r="CM17" i="11"/>
  <c r="CT101" i="11"/>
  <c r="CO69" i="11"/>
  <c r="CP25" i="11"/>
  <c r="CP64" i="11"/>
  <c r="CS12" i="11"/>
  <c r="CT35" i="11"/>
  <c r="CO16" i="11"/>
  <c r="CP51" i="11"/>
  <c r="CP43" i="11"/>
  <c r="CM52" i="11"/>
  <c r="CS37" i="11"/>
  <c r="CM80" i="11"/>
  <c r="CP127" i="11"/>
  <c r="CT84" i="11"/>
  <c r="CT9" i="11"/>
  <c r="CO50" i="11"/>
  <c r="CR53" i="11"/>
  <c r="CS112" i="11"/>
  <c r="CS72" i="11"/>
  <c r="CQ94" i="11"/>
  <c r="CO56" i="11"/>
  <c r="CM81" i="11"/>
  <c r="CS17" i="11"/>
  <c r="CM32" i="11"/>
  <c r="CP69" i="11"/>
  <c r="CQ25" i="11"/>
  <c r="CL30" i="11"/>
  <c r="CM10" i="11"/>
  <c r="CM45" i="11"/>
  <c r="CP16" i="11"/>
  <c r="CQ51" i="11"/>
  <c r="CL66" i="11"/>
  <c r="CR52" i="11"/>
  <c r="CN128" i="11"/>
  <c r="CN80" i="11"/>
  <c r="CR127" i="11"/>
  <c r="CL29" i="11"/>
  <c r="CM46" i="11"/>
  <c r="CP50" i="11"/>
  <c r="CS53" i="11"/>
  <c r="CO130" i="11"/>
  <c r="CP62" i="11"/>
  <c r="CL132" i="11"/>
  <c r="CS56" i="11"/>
  <c r="CR81" i="11"/>
  <c r="CN8" i="11"/>
  <c r="CR32" i="11"/>
  <c r="CS69" i="11"/>
  <c r="CS25" i="11"/>
  <c r="CM30" i="11"/>
  <c r="CN10" i="11"/>
  <c r="CR45" i="11"/>
  <c r="CS16" i="11"/>
  <c r="CS51" i="11"/>
  <c r="CM66" i="11"/>
  <c r="CS52" i="11"/>
  <c r="CO128" i="11"/>
  <c r="CP80" i="11"/>
  <c r="CS127" i="11"/>
  <c r="CM29" i="11"/>
  <c r="CQ46" i="11"/>
  <c r="CQ50" i="11"/>
  <c r="CL126" i="11"/>
  <c r="CP130" i="11"/>
  <c r="CP66" i="11"/>
  <c r="CN110" i="11"/>
  <c r="CN114" i="11"/>
  <c r="CN132" i="11"/>
  <c r="CM102" i="11"/>
  <c r="CT81" i="11"/>
  <c r="CP8" i="11"/>
  <c r="CS32" i="11"/>
  <c r="CT69" i="11"/>
  <c r="CO19" i="11"/>
  <c r="CP30" i="11"/>
  <c r="CP10" i="11"/>
  <c r="CS45" i="11"/>
  <c r="CO59" i="11"/>
  <c r="CO66" i="11"/>
  <c r="CL85" i="11"/>
  <c r="CP128" i="11"/>
  <c r="CT80" i="11"/>
  <c r="CO29" i="11"/>
  <c r="CR46" i="11"/>
  <c r="CS50" i="11"/>
  <c r="CM126" i="11"/>
  <c r="CQ130" i="11"/>
  <c r="CQ93" i="11"/>
  <c r="CL104" i="11"/>
  <c r="CS102" i="11"/>
  <c r="CR96" i="11"/>
  <c r="CM38" i="11"/>
  <c r="CM118" i="11"/>
  <c r="CP19" i="11"/>
  <c r="CL76" i="11"/>
  <c r="CM87" i="11"/>
  <c r="CP59" i="11"/>
  <c r="CM85" i="11"/>
  <c r="CL42" i="11"/>
  <c r="CM65" i="11"/>
  <c r="CS46" i="11"/>
  <c r="CS130" i="11"/>
  <c r="CS99" i="11"/>
  <c r="CL103" i="11"/>
  <c r="CQ30" i="11"/>
  <c r="CM28" i="11"/>
  <c r="CR128" i="11"/>
  <c r="CP29" i="11"/>
  <c r="CN126" i="11"/>
  <c r="CM6" i="11"/>
  <c r="CO111" i="11"/>
  <c r="CP104" i="11"/>
  <c r="CO95" i="11"/>
  <c r="CM24" i="11"/>
  <c r="CM103" i="11"/>
  <c r="CN38" i="11"/>
  <c r="CR118" i="11"/>
  <c r="CS19" i="11"/>
  <c r="CS30" i="11"/>
  <c r="CM76" i="11"/>
  <c r="CN87" i="11"/>
  <c r="CR28" i="11"/>
  <c r="CS59" i="11"/>
  <c r="CQ66" i="11"/>
  <c r="CN85" i="11"/>
  <c r="CS128" i="11"/>
  <c r="CM42" i="11"/>
  <c r="CQ65" i="11"/>
  <c r="CQ29" i="11"/>
  <c r="CL86" i="11"/>
  <c r="CO110" i="11"/>
  <c r="CP126" i="11"/>
  <c r="CT135" i="11"/>
  <c r="CR104" i="11"/>
  <c r="CQ95" i="11"/>
  <c r="CO24" i="11"/>
  <c r="CP103" i="11"/>
  <c r="CS118" i="11"/>
  <c r="CP76" i="11"/>
  <c r="CP87" i="11"/>
  <c r="CP85" i="11"/>
  <c r="CR65" i="11"/>
  <c r="CM86" i="11"/>
  <c r="CT126" i="11"/>
  <c r="CS67" i="11"/>
  <c r="CP38" i="11"/>
  <c r="CO54" i="11"/>
  <c r="CS28" i="11"/>
  <c r="CS66" i="11"/>
  <c r="CO42" i="11"/>
  <c r="CS29" i="11"/>
  <c r="CP110" i="11"/>
  <c r="CL130" i="11"/>
  <c r="CT125" i="11"/>
  <c r="CT32" i="11"/>
  <c r="CT104" i="11"/>
  <c r="CT88" i="11"/>
  <c r="CT114" i="11"/>
  <c r="CT22" i="11"/>
  <c r="CT103" i="11"/>
  <c r="CT12" i="11"/>
  <c r="CT16" i="11"/>
  <c r="CJ111" i="11"/>
  <c r="BL130" i="11"/>
  <c r="CT29" i="11"/>
  <c r="CT20" i="11"/>
  <c r="CT107" i="11"/>
  <c r="CT102" i="11"/>
  <c r="CT21" i="11"/>
  <c r="CT24" i="11"/>
  <c r="CT117" i="11"/>
  <c r="CT68" i="11"/>
  <c r="CT17" i="11"/>
  <c r="CT30" i="11"/>
  <c r="CT41" i="11"/>
  <c r="CT110" i="11"/>
  <c r="CH107" i="11"/>
  <c r="CK16" i="11"/>
  <c r="CH104" i="11"/>
  <c r="CK106" i="11"/>
  <c r="CK52" i="11"/>
  <c r="CK13" i="11"/>
  <c r="CK23" i="11"/>
  <c r="CK129" i="11"/>
  <c r="CK110" i="11"/>
  <c r="CK10" i="11"/>
  <c r="CG93" i="11"/>
  <c r="CH99" i="11"/>
  <c r="CK44" i="11"/>
  <c r="CH133" i="11"/>
  <c r="CG125" i="11"/>
  <c r="CK37" i="11"/>
  <c r="CF14" i="11"/>
  <c r="CK26" i="11"/>
  <c r="CF67" i="11"/>
  <c r="CF53" i="11"/>
  <c r="CF134" i="11"/>
  <c r="CG10" i="11"/>
  <c r="CJ67" i="11"/>
  <c r="CI34" i="11"/>
  <c r="CH56" i="11"/>
  <c r="CI131" i="11"/>
  <c r="CJ129" i="11"/>
  <c r="CK41" i="11"/>
  <c r="CK132" i="11"/>
  <c r="CK62" i="11"/>
  <c r="CK18" i="11"/>
  <c r="CI55" i="11"/>
  <c r="CJ14" i="11"/>
  <c r="CH76" i="11"/>
  <c r="CH88" i="11"/>
  <c r="CG95" i="11"/>
  <c r="CK111" i="11"/>
  <c r="CI62" i="11"/>
  <c r="CG77" i="11"/>
  <c r="CI7" i="11"/>
  <c r="CI104" i="11"/>
  <c r="CH103" i="11"/>
  <c r="CJ117" i="11"/>
  <c r="CF85" i="11"/>
  <c r="CF56" i="11"/>
  <c r="CF8" i="11"/>
  <c r="CF22" i="11"/>
  <c r="CF24" i="11"/>
  <c r="CG69" i="11"/>
  <c r="CH106" i="11"/>
  <c r="CI22" i="11"/>
  <c r="CH95" i="11"/>
  <c r="CG37" i="11"/>
  <c r="CF79" i="11"/>
  <c r="CK8" i="11"/>
  <c r="CH31" i="11"/>
  <c r="CK69" i="11"/>
  <c r="CF38" i="11"/>
  <c r="CH20" i="11"/>
  <c r="CJ69" i="11"/>
  <c r="CI53" i="11"/>
  <c r="CG134" i="11"/>
  <c r="CH52" i="11"/>
  <c r="CH85" i="11"/>
  <c r="BK23" i="11"/>
  <c r="CG35" i="11"/>
  <c r="CG100" i="11"/>
  <c r="CH111" i="11"/>
  <c r="CG64" i="11"/>
  <c r="CJ59" i="11"/>
  <c r="CF12" i="11"/>
  <c r="CI87" i="11"/>
  <c r="CG68" i="11"/>
  <c r="CF131" i="11"/>
  <c r="CI97" i="11"/>
  <c r="CF75" i="11"/>
  <c r="CK55" i="11"/>
  <c r="CK21" i="11"/>
  <c r="CK53" i="11"/>
  <c r="CK134" i="11"/>
  <c r="CK29" i="11"/>
  <c r="CK27" i="11"/>
  <c r="CG55" i="11"/>
  <c r="CH127" i="11"/>
  <c r="CG135" i="11"/>
  <c r="CI135" i="11"/>
  <c r="CK22" i="11"/>
  <c r="CK118" i="11"/>
  <c r="CK107" i="11"/>
  <c r="CK6" i="11"/>
  <c r="CK125" i="11"/>
  <c r="CK42" i="11"/>
  <c r="CH115" i="11"/>
  <c r="CH19" i="11"/>
  <c r="CF115" i="11"/>
  <c r="CH66" i="11"/>
  <c r="CI31" i="11"/>
  <c r="CG87" i="11"/>
  <c r="CF93" i="11"/>
  <c r="CH17" i="11"/>
  <c r="CJ112" i="11"/>
  <c r="CF101" i="11"/>
  <c r="CI21" i="11"/>
  <c r="CF60" i="11"/>
  <c r="CF127" i="11"/>
  <c r="CG72" i="11"/>
  <c r="CJ25" i="11"/>
  <c r="CF34" i="11"/>
  <c r="CG130" i="11"/>
  <c r="CJ131" i="11"/>
  <c r="CJ32" i="11"/>
  <c r="BK34" i="11"/>
  <c r="CG107" i="11"/>
  <c r="CG27" i="11"/>
  <c r="CG127" i="11"/>
  <c r="CK35" i="11"/>
  <c r="CG56" i="11"/>
  <c r="CJ95" i="11"/>
  <c r="CH54" i="11"/>
  <c r="CG46" i="11"/>
  <c r="CJ56" i="11"/>
  <c r="CG41" i="11"/>
  <c r="CI35" i="11"/>
  <c r="CG42" i="11"/>
  <c r="CI127" i="11"/>
  <c r="CJ13" i="11"/>
  <c r="CJ31" i="11"/>
  <c r="CF78" i="11"/>
  <c r="CI70" i="11"/>
  <c r="CH130" i="11"/>
  <c r="CI64" i="11"/>
  <c r="CI65" i="11"/>
  <c r="CF51" i="11"/>
  <c r="CJ86" i="11"/>
  <c r="BK114" i="11"/>
  <c r="CH75" i="11"/>
  <c r="CF103" i="11"/>
  <c r="CI8" i="11"/>
  <c r="CI45" i="11"/>
  <c r="CI51" i="11"/>
  <c r="CF42" i="11"/>
  <c r="BK129" i="11"/>
  <c r="CK30" i="11"/>
  <c r="CF97" i="11"/>
  <c r="CH14" i="11"/>
  <c r="CH112" i="11"/>
  <c r="CH114" i="11"/>
  <c r="CF50" i="11"/>
  <c r="CI68" i="11"/>
  <c r="CF86" i="11"/>
  <c r="CF11" i="11"/>
  <c r="CJ54" i="11"/>
  <c r="CH97" i="11"/>
  <c r="CF130" i="11"/>
  <c r="CH13" i="11"/>
  <c r="CH117" i="11"/>
  <c r="CJ79" i="11"/>
  <c r="CF44" i="11"/>
  <c r="CG114" i="11"/>
  <c r="CJ81" i="11"/>
  <c r="CI82" i="11"/>
  <c r="CI20" i="11"/>
  <c r="CH101" i="11"/>
  <c r="CF113" i="11"/>
  <c r="CG80" i="11"/>
  <c r="CJ72" i="11"/>
  <c r="CG44" i="11"/>
  <c r="CH105" i="11"/>
  <c r="CH36" i="11"/>
  <c r="CK50" i="11"/>
  <c r="CK20" i="11"/>
  <c r="CK28" i="11"/>
  <c r="CK104" i="11"/>
  <c r="CK85" i="11"/>
  <c r="CK54" i="11"/>
  <c r="CI15" i="11"/>
  <c r="CJ88" i="11"/>
  <c r="CF10" i="11"/>
  <c r="CJ107" i="11"/>
  <c r="CF132" i="11"/>
  <c r="CF107" i="11"/>
  <c r="CI114" i="11"/>
  <c r="CF37" i="11"/>
  <c r="CK96" i="11"/>
  <c r="CH6" i="11"/>
  <c r="CF30" i="11"/>
  <c r="CJ100" i="11"/>
  <c r="CH55" i="11"/>
  <c r="CH118" i="11"/>
  <c r="CH125" i="11"/>
  <c r="CI115" i="11"/>
  <c r="CH64" i="11"/>
  <c r="CG34" i="11"/>
  <c r="CK19" i="11"/>
  <c r="CJ99" i="11"/>
  <c r="CJ102" i="11"/>
  <c r="CG38" i="11"/>
  <c r="CI18" i="11"/>
  <c r="CG30" i="11"/>
  <c r="CG75" i="11"/>
  <c r="BK68" i="11"/>
  <c r="CJ133" i="11"/>
  <c r="CI107" i="11"/>
  <c r="CH42" i="11"/>
  <c r="CJ87" i="11"/>
  <c r="CG67" i="11"/>
  <c r="CH27" i="11"/>
  <c r="CF96" i="11"/>
  <c r="BK44" i="11"/>
  <c r="CH62" i="11"/>
  <c r="CH25" i="11"/>
  <c r="CG118" i="11"/>
  <c r="CJ10" i="11"/>
  <c r="CI78" i="11"/>
  <c r="CG79" i="11"/>
  <c r="CF29" i="11"/>
  <c r="CG66" i="11"/>
  <c r="CF13" i="11"/>
  <c r="CJ15" i="11"/>
  <c r="CI36" i="11"/>
  <c r="CJ46" i="11"/>
  <c r="CG26" i="11"/>
  <c r="BK112" i="11"/>
  <c r="CF59" i="11"/>
  <c r="CG7" i="11"/>
  <c r="CJ94" i="11"/>
  <c r="CJ65" i="11"/>
  <c r="CF43" i="11"/>
  <c r="CF84" i="11"/>
  <c r="CG101" i="11"/>
  <c r="CI79" i="11"/>
  <c r="CJ114" i="11"/>
  <c r="CG54" i="11"/>
  <c r="CF64" i="11"/>
  <c r="CH78" i="11"/>
  <c r="CG99" i="11"/>
  <c r="CF18" i="11"/>
  <c r="CK79" i="11"/>
  <c r="CH46" i="11"/>
  <c r="CJ105" i="11"/>
  <c r="CG29" i="11"/>
  <c r="CI125" i="11"/>
  <c r="CF20" i="11"/>
  <c r="CJ12" i="11"/>
  <c r="CF87" i="11"/>
  <c r="CJ76" i="11"/>
  <c r="CJ106" i="11"/>
  <c r="CK72" i="11"/>
  <c r="CK25" i="11"/>
  <c r="CK32" i="11"/>
  <c r="CK93" i="11"/>
  <c r="CK128" i="11"/>
  <c r="CK81" i="11"/>
  <c r="CG21" i="11"/>
  <c r="CG9" i="11"/>
  <c r="BK30" i="11"/>
  <c r="CF133" i="11"/>
  <c r="BK15" i="11"/>
  <c r="CH67" i="11"/>
  <c r="CH38" i="11"/>
  <c r="CG111" i="11"/>
  <c r="CJ27" i="11"/>
  <c r="CJ7" i="11"/>
  <c r="CG59" i="11"/>
  <c r="CI111" i="11"/>
  <c r="CF80" i="11"/>
  <c r="CH131" i="11"/>
  <c r="CK126" i="11"/>
  <c r="CG104" i="11"/>
  <c r="CI46" i="11"/>
  <c r="CJ77" i="11"/>
  <c r="CH11" i="11"/>
  <c r="CF35" i="11"/>
  <c r="CJ97" i="11"/>
  <c r="BK93" i="11"/>
  <c r="CF112" i="11"/>
  <c r="CF45" i="11"/>
  <c r="CK102" i="11"/>
  <c r="CK133" i="11"/>
  <c r="CK103" i="11"/>
  <c r="CK36" i="11"/>
  <c r="CK94" i="11"/>
  <c r="CK130" i="11"/>
  <c r="CF68" i="11"/>
  <c r="CK86" i="11"/>
  <c r="CJ11" i="11"/>
  <c r="CG102" i="11"/>
  <c r="CG133" i="11"/>
  <c r="CH10" i="11"/>
  <c r="CJ21" i="11"/>
  <c r="CI75" i="11"/>
  <c r="BK24" i="11"/>
  <c r="CG115" i="11"/>
  <c r="CH50" i="11"/>
  <c r="CJ132" i="11"/>
  <c r="CJ84" i="11"/>
  <c r="CK31" i="11"/>
  <c r="CI77" i="11"/>
  <c r="CF102" i="11"/>
  <c r="BK96" i="11"/>
  <c r="CH12" i="11"/>
  <c r="CJ135" i="11"/>
  <c r="CJ128" i="11"/>
  <c r="CH132" i="11"/>
  <c r="CK87" i="11"/>
  <c r="CI12" i="11"/>
  <c r="BK72" i="11"/>
  <c r="BK125" i="11"/>
  <c r="CG13" i="11"/>
  <c r="CH129" i="11"/>
  <c r="CH69" i="11"/>
  <c r="BK64" i="11"/>
  <c r="CG110" i="11"/>
  <c r="CI44" i="11"/>
  <c r="CK34" i="11"/>
  <c r="CG62" i="11"/>
  <c r="CH28" i="11"/>
  <c r="BK97" i="11"/>
  <c r="CH102" i="11"/>
  <c r="CF99" i="11"/>
  <c r="CF70" i="11"/>
  <c r="CI60" i="11"/>
  <c r="CG70" i="11"/>
  <c r="CG24" i="11"/>
  <c r="CJ115" i="11"/>
  <c r="CG19" i="11"/>
  <c r="CH22" i="11"/>
  <c r="CJ110" i="11"/>
  <c r="CJ45" i="11"/>
  <c r="CH65" i="11"/>
  <c r="CJ104" i="11"/>
  <c r="BI77" i="11"/>
  <c r="BC60" i="11"/>
  <c r="BF13" i="11"/>
  <c r="BI6" i="11"/>
  <c r="BC67" i="11"/>
  <c r="BF97" i="11"/>
  <c r="BI129" i="11"/>
  <c r="BC88" i="11"/>
  <c r="BF133" i="11"/>
  <c r="BI34" i="11"/>
  <c r="BC7" i="11"/>
  <c r="BF11" i="11"/>
  <c r="BI39" i="11"/>
  <c r="BC23" i="11"/>
  <c r="BF26" i="11"/>
  <c r="BI14" i="11"/>
  <c r="BC117" i="11"/>
  <c r="BF62" i="11"/>
  <c r="BI125" i="11"/>
  <c r="BC99" i="11"/>
  <c r="BF107" i="11"/>
  <c r="BI111" i="11"/>
  <c r="BC100" i="11"/>
  <c r="BF79" i="11"/>
  <c r="BI44" i="11"/>
  <c r="BC94" i="11"/>
  <c r="BF132" i="11"/>
  <c r="BI104" i="11"/>
  <c r="BC131" i="11"/>
  <c r="BF22" i="11"/>
  <c r="BI56" i="11"/>
  <c r="BC95" i="11"/>
  <c r="BF113" i="11"/>
  <c r="BI82" i="11"/>
  <c r="BC81" i="11"/>
  <c r="BF96" i="11"/>
  <c r="BI24" i="11"/>
  <c r="BC31" i="11"/>
  <c r="BF17" i="11"/>
  <c r="BI8" i="11"/>
  <c r="BC101" i="11"/>
  <c r="BF32" i="11"/>
  <c r="BI38" i="11"/>
  <c r="BC69" i="11"/>
  <c r="BF118" i="11"/>
  <c r="BI36" i="11"/>
  <c r="BC19" i="11"/>
  <c r="BF106" i="11"/>
  <c r="BI64" i="11"/>
  <c r="BE60" i="11"/>
  <c r="BH13" i="11"/>
  <c r="BE67" i="11"/>
  <c r="BH97" i="11"/>
  <c r="BE93" i="11"/>
  <c r="BH60" i="11"/>
  <c r="BE15" i="11"/>
  <c r="BH67" i="11"/>
  <c r="BE115" i="11"/>
  <c r="BH88" i="11"/>
  <c r="BE20" i="11"/>
  <c r="BH7" i="11"/>
  <c r="BE55" i="11"/>
  <c r="BH23" i="11"/>
  <c r="BE72" i="11"/>
  <c r="BH117" i="11"/>
  <c r="BE114" i="11"/>
  <c r="BH99" i="11"/>
  <c r="BE135" i="11"/>
  <c r="BH100" i="11"/>
  <c r="BE105" i="11"/>
  <c r="BH94" i="11"/>
  <c r="BE21" i="11"/>
  <c r="BH131" i="11"/>
  <c r="BE102" i="11"/>
  <c r="BH95" i="11"/>
  <c r="BE134" i="11"/>
  <c r="BH81" i="11"/>
  <c r="BE68" i="11"/>
  <c r="BH31" i="11"/>
  <c r="BE103" i="11"/>
  <c r="BH101" i="11"/>
  <c r="BE70" i="11"/>
  <c r="BH69" i="11"/>
  <c r="BE25" i="11"/>
  <c r="BH19" i="11"/>
  <c r="BE30" i="11"/>
  <c r="BH54" i="11"/>
  <c r="BJ77" i="11"/>
  <c r="BI60" i="11"/>
  <c r="BF6" i="11"/>
  <c r="BD67" i="11"/>
  <c r="BC129" i="11"/>
  <c r="BD93" i="11"/>
  <c r="BH6" i="11"/>
  <c r="BG67" i="11"/>
  <c r="BE129" i="11"/>
  <c r="BH133" i="11"/>
  <c r="BD20" i="11"/>
  <c r="BJ7" i="11"/>
  <c r="BF39" i="11"/>
  <c r="BH26" i="11"/>
  <c r="BD72" i="11"/>
  <c r="BJ117" i="11"/>
  <c r="BF125" i="11"/>
  <c r="BH107" i="11"/>
  <c r="BD135" i="11"/>
  <c r="BJ100" i="11"/>
  <c r="BF44" i="11"/>
  <c r="BH132" i="11"/>
  <c r="BD21" i="11"/>
  <c r="BJ131" i="11"/>
  <c r="BF56" i="11"/>
  <c r="BH113" i="11"/>
  <c r="BD134" i="11"/>
  <c r="BJ81" i="11"/>
  <c r="BF24" i="11"/>
  <c r="BH17" i="11"/>
  <c r="BD103" i="11"/>
  <c r="BJ101" i="11"/>
  <c r="BF38" i="11"/>
  <c r="BH118" i="11"/>
  <c r="BD25" i="11"/>
  <c r="BJ19" i="11"/>
  <c r="BF64" i="11"/>
  <c r="BF12" i="11"/>
  <c r="BI10" i="11"/>
  <c r="BC35" i="11"/>
  <c r="BF45" i="11"/>
  <c r="BI87" i="11"/>
  <c r="BC16" i="11"/>
  <c r="BF28" i="11"/>
  <c r="BI18" i="11"/>
  <c r="BC59" i="11"/>
  <c r="BF41" i="11"/>
  <c r="BI43" i="11"/>
  <c r="BC27" i="11"/>
  <c r="BF52" i="11"/>
  <c r="BI85" i="11"/>
  <c r="BC128" i="11"/>
  <c r="BF75" i="11"/>
  <c r="BI80" i="11"/>
  <c r="BC127" i="11"/>
  <c r="BF65" i="11"/>
  <c r="BI84" i="11"/>
  <c r="BC9" i="11"/>
  <c r="BF46" i="11"/>
  <c r="BI86" i="11"/>
  <c r="BC110" i="11"/>
  <c r="BF53" i="11"/>
  <c r="BI126" i="11"/>
  <c r="BD130" i="11"/>
  <c r="BF93" i="11"/>
  <c r="BC13" i="11"/>
  <c r="BJ6" i="11"/>
  <c r="BI67" i="11"/>
  <c r="BF129" i="11"/>
  <c r="BD88" i="11"/>
  <c r="BI133" i="11"/>
  <c r="BF20" i="11"/>
  <c r="BG39" i="11"/>
  <c r="BD23" i="11"/>
  <c r="BI26" i="11"/>
  <c r="BF72" i="11"/>
  <c r="BG125" i="11"/>
  <c r="BD99" i="11"/>
  <c r="BI107" i="11"/>
  <c r="BF135" i="11"/>
  <c r="BG44" i="11"/>
  <c r="BD94" i="11"/>
  <c r="BI132" i="11"/>
  <c r="BF21" i="11"/>
  <c r="BG56" i="11"/>
  <c r="BD95" i="11"/>
  <c r="BI113" i="11"/>
  <c r="BF134" i="11"/>
  <c r="BG24" i="11"/>
  <c r="BD31" i="11"/>
  <c r="BI17" i="11"/>
  <c r="BF103" i="11"/>
  <c r="BG38" i="11"/>
  <c r="BD69" i="11"/>
  <c r="BI118" i="11"/>
  <c r="BF25" i="11"/>
  <c r="BG64" i="11"/>
  <c r="BC54" i="11"/>
  <c r="BG12" i="11"/>
  <c r="BJ10" i="11"/>
  <c r="BD35" i="11"/>
  <c r="BG45" i="11"/>
  <c r="BJ87" i="11"/>
  <c r="BD16" i="11"/>
  <c r="BG28" i="11"/>
  <c r="BJ18" i="11"/>
  <c r="BD59" i="11"/>
  <c r="BG41" i="11"/>
  <c r="BJ43" i="11"/>
  <c r="BD27" i="11"/>
  <c r="BG52" i="11"/>
  <c r="BJ85" i="11"/>
  <c r="BD128" i="11"/>
  <c r="BG75" i="11"/>
  <c r="BJ80" i="11"/>
  <c r="BD127" i="11"/>
  <c r="BG65" i="11"/>
  <c r="BJ84" i="11"/>
  <c r="BD9" i="11"/>
  <c r="BG46" i="11"/>
  <c r="BJ86" i="11"/>
  <c r="BD110" i="11"/>
  <c r="BG53" i="11"/>
  <c r="BJ126" i="11"/>
  <c r="BE130" i="11"/>
  <c r="BH93" i="11"/>
  <c r="BE13" i="11"/>
  <c r="BD15" i="11"/>
  <c r="BH129" i="11"/>
  <c r="BF88" i="11"/>
  <c r="BC34" i="11"/>
  <c r="BH20" i="11"/>
  <c r="BD11" i="11"/>
  <c r="BJ39" i="11"/>
  <c r="BF23" i="11"/>
  <c r="BC14" i="11"/>
  <c r="BH72" i="11"/>
  <c r="BD62" i="11"/>
  <c r="BJ125" i="11"/>
  <c r="BF99" i="11"/>
  <c r="BC111" i="11"/>
  <c r="BH135" i="11"/>
  <c r="BD79" i="11"/>
  <c r="BJ44" i="11"/>
  <c r="BF94" i="11"/>
  <c r="BC104" i="11"/>
  <c r="BH21" i="11"/>
  <c r="BD22" i="11"/>
  <c r="BJ56" i="11"/>
  <c r="BF95" i="11"/>
  <c r="BC82" i="11"/>
  <c r="BH134" i="11"/>
  <c r="BD96" i="11"/>
  <c r="BJ24" i="11"/>
  <c r="BF31" i="11"/>
  <c r="BC8" i="11"/>
  <c r="BH103" i="11"/>
  <c r="BD32" i="11"/>
  <c r="BJ38" i="11"/>
  <c r="BF69" i="11"/>
  <c r="BC36" i="11"/>
  <c r="BH25" i="11"/>
  <c r="BD106" i="11"/>
  <c r="BJ64" i="11"/>
  <c r="BE54" i="11"/>
  <c r="BI12" i="11"/>
  <c r="BC76" i="11"/>
  <c r="BF35" i="11"/>
  <c r="BI45" i="11"/>
  <c r="BC78" i="11"/>
  <c r="BF16" i="11"/>
  <c r="BI28" i="11"/>
  <c r="BC51" i="11"/>
  <c r="BF59" i="11"/>
  <c r="BI41" i="11"/>
  <c r="BC66" i="11"/>
  <c r="BF27" i="11"/>
  <c r="BI52" i="11"/>
  <c r="BC37" i="11"/>
  <c r="BF128" i="11"/>
  <c r="BI75" i="11"/>
  <c r="BC42" i="11"/>
  <c r="BF127" i="11"/>
  <c r="BI65" i="11"/>
  <c r="BC29" i="11"/>
  <c r="BF9" i="11"/>
  <c r="BI46" i="11"/>
  <c r="BC50" i="11"/>
  <c r="BF110" i="11"/>
  <c r="BI53" i="11"/>
  <c r="BC112" i="11"/>
  <c r="BG130" i="11"/>
  <c r="BC77" i="11"/>
  <c r="BI93" i="11"/>
  <c r="BG13" i="11"/>
  <c r="BF15" i="11"/>
  <c r="BC97" i="11"/>
  <c r="BJ129" i="11"/>
  <c r="BG88" i="11"/>
  <c r="BD34" i="11"/>
  <c r="BI20" i="11"/>
  <c r="BE11" i="11"/>
  <c r="BG23" i="11"/>
  <c r="BD14" i="11"/>
  <c r="BI72" i="11"/>
  <c r="BE62" i="11"/>
  <c r="BG99" i="11"/>
  <c r="BD111" i="11"/>
  <c r="BI135" i="11"/>
  <c r="BE79" i="11"/>
  <c r="BG94" i="11"/>
  <c r="BD104" i="11"/>
  <c r="BI21" i="11"/>
  <c r="BE22" i="11"/>
  <c r="BG95" i="11"/>
  <c r="BD82" i="11"/>
  <c r="BI134" i="11"/>
  <c r="BE96" i="11"/>
  <c r="BG31" i="11"/>
  <c r="BD8" i="11"/>
  <c r="BI103" i="11"/>
  <c r="BE32" i="11"/>
  <c r="BG69" i="11"/>
  <c r="BD36" i="11"/>
  <c r="BI25" i="11"/>
  <c r="BE106" i="11"/>
  <c r="BF54" i="11"/>
  <c r="BJ12" i="11"/>
  <c r="BD76" i="11"/>
  <c r="BG35" i="11"/>
  <c r="BJ45" i="11"/>
  <c r="BD78" i="11"/>
  <c r="BG16" i="11"/>
  <c r="BJ28" i="11"/>
  <c r="BD51" i="11"/>
  <c r="BG59" i="11"/>
  <c r="BJ41" i="11"/>
  <c r="BD66" i="11"/>
  <c r="BG27" i="11"/>
  <c r="BJ52" i="11"/>
  <c r="BD37" i="11"/>
  <c r="BG128" i="11"/>
  <c r="BJ75" i="11"/>
  <c r="BD42" i="11"/>
  <c r="BG127" i="11"/>
  <c r="BJ65" i="11"/>
  <c r="BD29" i="11"/>
  <c r="BG9" i="11"/>
  <c r="BJ46" i="11"/>
  <c r="BD50" i="11"/>
  <c r="BG110" i="11"/>
  <c r="BJ53" i="11"/>
  <c r="BD112" i="11"/>
  <c r="BH130" i="11"/>
  <c r="BD77" i="11"/>
  <c r="BJ93" i="11"/>
  <c r="BI13" i="11"/>
  <c r="BG15" i="11"/>
  <c r="BD97" i="11"/>
  <c r="BC115" i="11"/>
  <c r="BI88" i="11"/>
  <c r="BE34" i="11"/>
  <c r="BJ20" i="11"/>
  <c r="BG11" i="11"/>
  <c r="BC55" i="11"/>
  <c r="BI23" i="11"/>
  <c r="BE14" i="11"/>
  <c r="BH77" i="11"/>
  <c r="BG60" i="11"/>
  <c r="BE6" i="11"/>
  <c r="BJ97" i="11"/>
  <c r="BH115" i="11"/>
  <c r="BD133" i="11"/>
  <c r="BJ34" i="11"/>
  <c r="BF7" i="11"/>
  <c r="BC39" i="11"/>
  <c r="BH55" i="11"/>
  <c r="BD26" i="11"/>
  <c r="BJ14" i="11"/>
  <c r="BF117" i="11"/>
  <c r="BC125" i="11"/>
  <c r="BH114" i="11"/>
  <c r="BD107" i="11"/>
  <c r="BJ111" i="11"/>
  <c r="BF100" i="11"/>
  <c r="BC44" i="11"/>
  <c r="BH105" i="11"/>
  <c r="BD132" i="11"/>
  <c r="BJ104" i="11"/>
  <c r="BF131" i="11"/>
  <c r="BC56" i="11"/>
  <c r="BH102" i="11"/>
  <c r="BD113" i="11"/>
  <c r="BJ82" i="11"/>
  <c r="BF81" i="11"/>
  <c r="BC24" i="11"/>
  <c r="BH68" i="11"/>
  <c r="BD17" i="11"/>
  <c r="BJ8" i="11"/>
  <c r="BF101" i="11"/>
  <c r="BC38" i="11"/>
  <c r="BH70" i="11"/>
  <c r="BD118" i="11"/>
  <c r="BJ36" i="11"/>
  <c r="BF19" i="11"/>
  <c r="BC64" i="11"/>
  <c r="BH30" i="11"/>
  <c r="BC12" i="11"/>
  <c r="BF10" i="11"/>
  <c r="BI76" i="11"/>
  <c r="BC45" i="11"/>
  <c r="BF87" i="11"/>
  <c r="BI78" i="11"/>
  <c r="BC28" i="11"/>
  <c r="BF18" i="11"/>
  <c r="BI51" i="11"/>
  <c r="BC41" i="11"/>
  <c r="BF43" i="11"/>
  <c r="BI66" i="11"/>
  <c r="BC52" i="11"/>
  <c r="BF85" i="11"/>
  <c r="BI37" i="11"/>
  <c r="BC75" i="11"/>
  <c r="BF80" i="11"/>
  <c r="BI42" i="11"/>
  <c r="BC65" i="11"/>
  <c r="BF84" i="11"/>
  <c r="BI29" i="11"/>
  <c r="BC46" i="11"/>
  <c r="BF86" i="11"/>
  <c r="BI50" i="11"/>
  <c r="BC53" i="11"/>
  <c r="BF126" i="11"/>
  <c r="BI112" i="11"/>
  <c r="BJ60" i="11"/>
  <c r="BE97" i="11"/>
  <c r="BD7" i="11"/>
  <c r="BF55" i="11"/>
  <c r="BG14" i="11"/>
  <c r="BG62" i="11"/>
  <c r="BJ114" i="11"/>
  <c r="BH111" i="11"/>
  <c r="BH79" i="11"/>
  <c r="BE94" i="11"/>
  <c r="BI22" i="11"/>
  <c r="BI95" i="11"/>
  <c r="BC134" i="11"/>
  <c r="BJ96" i="11"/>
  <c r="BJ31" i="11"/>
  <c r="BG103" i="11"/>
  <c r="BD38" i="11"/>
  <c r="BJ25" i="11"/>
  <c r="BE64" i="11"/>
  <c r="BF76" i="11"/>
  <c r="BH45" i="11"/>
  <c r="BJ78" i="11"/>
  <c r="BD18" i="11"/>
  <c r="BH59" i="11"/>
  <c r="BH43" i="11"/>
  <c r="BF37" i="11"/>
  <c r="BH75" i="11"/>
  <c r="BJ42" i="11"/>
  <c r="BD84" i="11"/>
  <c r="BH9" i="11"/>
  <c r="BH86" i="11"/>
  <c r="BF112" i="11"/>
  <c r="BJ35" i="11"/>
  <c r="BG26" i="11"/>
  <c r="BC22" i="11"/>
  <c r="BI106" i="11"/>
  <c r="BH27" i="11"/>
  <c r="BE88" i="11"/>
  <c r="BG104" i="11"/>
  <c r="BK10" i="11"/>
  <c r="BK29" i="11"/>
  <c r="BD13" i="11"/>
  <c r="BG97" i="11"/>
  <c r="BC133" i="11"/>
  <c r="BE7" i="11"/>
  <c r="BG55" i="11"/>
  <c r="BH14" i="11"/>
  <c r="BH62" i="11"/>
  <c r="BE99" i="11"/>
  <c r="BI79" i="11"/>
  <c r="BI94" i="11"/>
  <c r="BC21" i="11"/>
  <c r="BJ22" i="11"/>
  <c r="BJ95" i="11"/>
  <c r="BG134" i="11"/>
  <c r="BD24" i="11"/>
  <c r="BJ103" i="11"/>
  <c r="BE38" i="11"/>
  <c r="BC118" i="11"/>
  <c r="BH64" i="11"/>
  <c r="BD12" i="11"/>
  <c r="BG76" i="11"/>
  <c r="BE18" i="11"/>
  <c r="BI59" i="11"/>
  <c r="BD52" i="11"/>
  <c r="BG37" i="11"/>
  <c r="BE84" i="11"/>
  <c r="BI9" i="11"/>
  <c r="BD53" i="11"/>
  <c r="BG112" i="11"/>
  <c r="BG10" i="11"/>
  <c r="BG117" i="11"/>
  <c r="BJ68" i="11"/>
  <c r="BF78" i="11"/>
  <c r="BJ29" i="11"/>
  <c r="BC79" i="11"/>
  <c r="BI69" i="11"/>
  <c r="BG42" i="11"/>
  <c r="BJ13" i="11"/>
  <c r="BI97" i="11"/>
  <c r="BE133" i="11"/>
  <c r="BG7" i="11"/>
  <c r="BI55" i="11"/>
  <c r="BI62" i="11"/>
  <c r="BI99" i="11"/>
  <c r="BC135" i="11"/>
  <c r="BJ79" i="11"/>
  <c r="BJ94" i="11"/>
  <c r="BG21" i="11"/>
  <c r="BD56" i="11"/>
  <c r="BJ134" i="11"/>
  <c r="BE24" i="11"/>
  <c r="BC17" i="11"/>
  <c r="BH38" i="11"/>
  <c r="BE118" i="11"/>
  <c r="BD19" i="11"/>
  <c r="BC30" i="11"/>
  <c r="BE12" i="11"/>
  <c r="BH76" i="11"/>
  <c r="BC87" i="11"/>
  <c r="BE16" i="11"/>
  <c r="BG18" i="11"/>
  <c r="BJ59" i="11"/>
  <c r="BE66" i="11"/>
  <c r="BE52" i="11"/>
  <c r="BH37" i="11"/>
  <c r="BC80" i="11"/>
  <c r="BE127" i="11"/>
  <c r="BG84" i="11"/>
  <c r="BJ9" i="11"/>
  <c r="BE50" i="11"/>
  <c r="BE53" i="11"/>
  <c r="BH112" i="11"/>
  <c r="BG126" i="11"/>
  <c r="BG82" i="11"/>
  <c r="BH126" i="11"/>
  <c r="BI32" i="11"/>
  <c r="BC6" i="11"/>
  <c r="BD129" i="11"/>
  <c r="BG133" i="11"/>
  <c r="BI7" i="11"/>
  <c r="BJ55" i="11"/>
  <c r="BC72" i="11"/>
  <c r="BJ62" i="11"/>
  <c r="BJ99" i="11"/>
  <c r="BG135" i="11"/>
  <c r="BD44" i="11"/>
  <c r="BJ21" i="11"/>
  <c r="BE56" i="11"/>
  <c r="BC113" i="11"/>
  <c r="BH24" i="11"/>
  <c r="BE17" i="11"/>
  <c r="BD101" i="11"/>
  <c r="BC70" i="11"/>
  <c r="BG118" i="11"/>
  <c r="BE19" i="11"/>
  <c r="BD30" i="11"/>
  <c r="BH12" i="11"/>
  <c r="BJ76" i="11"/>
  <c r="BD87" i="11"/>
  <c r="BH16" i="11"/>
  <c r="BH18" i="11"/>
  <c r="BF66" i="11"/>
  <c r="BH52" i="11"/>
  <c r="BJ37" i="11"/>
  <c r="BD80" i="11"/>
  <c r="BH127" i="11"/>
  <c r="BH84" i="11"/>
  <c r="BF50" i="11"/>
  <c r="BH53" i="11"/>
  <c r="BJ112" i="11"/>
  <c r="BE65" i="11"/>
  <c r="BF114" i="11"/>
  <c r="BK36" i="11"/>
  <c r="BH85" i="11"/>
  <c r="BJ26" i="11"/>
  <c r="BJ102" i="11"/>
  <c r="BG78" i="11"/>
  <c r="BE86" i="11"/>
  <c r="BE77" i="11"/>
  <c r="BD6" i="11"/>
  <c r="BG129" i="11"/>
  <c r="BJ133" i="11"/>
  <c r="BC11" i="11"/>
  <c r="BE23" i="11"/>
  <c r="BG72" i="11"/>
  <c r="BD125" i="11"/>
  <c r="BJ135" i="11"/>
  <c r="BE44" i="11"/>
  <c r="BC132" i="11"/>
  <c r="BH56" i="11"/>
  <c r="BE113" i="11"/>
  <c r="BD81" i="11"/>
  <c r="BC68" i="11"/>
  <c r="BG17" i="11"/>
  <c r="BE101" i="11"/>
  <c r="BD70" i="11"/>
  <c r="BJ118" i="11"/>
  <c r="BG19" i="11"/>
  <c r="BF30" i="11"/>
  <c r="BE87" i="11"/>
  <c r="BI16" i="11"/>
  <c r="BD41" i="11"/>
  <c r="BG66" i="11"/>
  <c r="BE80" i="11"/>
  <c r="BI127" i="11"/>
  <c r="BD46" i="11"/>
  <c r="BG50" i="11"/>
  <c r="BH51" i="11"/>
  <c r="BE111" i="11"/>
  <c r="BH8" i="11"/>
  <c r="BH28" i="11"/>
  <c r="BD86" i="11"/>
  <c r="BI117" i="11"/>
  <c r="BK8" i="11"/>
  <c r="BK85" i="11"/>
  <c r="BF77" i="11"/>
  <c r="BG6" i="11"/>
  <c r="BD115" i="11"/>
  <c r="BF34" i="11"/>
  <c r="BH11" i="11"/>
  <c r="BJ23" i="11"/>
  <c r="BJ72" i="11"/>
  <c r="BE125" i="11"/>
  <c r="BC107" i="11"/>
  <c r="BH44" i="11"/>
  <c r="BE132" i="11"/>
  <c r="BD131" i="11"/>
  <c r="BC102" i="11"/>
  <c r="BG113" i="11"/>
  <c r="BE81" i="11"/>
  <c r="BD68" i="11"/>
  <c r="BJ17" i="11"/>
  <c r="BG101" i="11"/>
  <c r="BF70" i="11"/>
  <c r="BE36" i="11"/>
  <c r="BI19" i="11"/>
  <c r="BG30" i="11"/>
  <c r="BC10" i="11"/>
  <c r="BE35" i="11"/>
  <c r="BG87" i="11"/>
  <c r="BJ16" i="11"/>
  <c r="BE51" i="11"/>
  <c r="BE41" i="11"/>
  <c r="BH66" i="11"/>
  <c r="BC85" i="11"/>
  <c r="BE128" i="11"/>
  <c r="BG80" i="11"/>
  <c r="BJ127" i="11"/>
  <c r="BE29" i="11"/>
  <c r="BE46" i="11"/>
  <c r="BH50" i="11"/>
  <c r="BC126" i="11"/>
  <c r="BF130" i="11"/>
  <c r="BI15" i="11"/>
  <c r="BD39" i="11"/>
  <c r="BG100" i="11"/>
  <c r="BG102" i="11"/>
  <c r="BG8" i="11"/>
  <c r="BH106" i="11"/>
  <c r="BE27" i="11"/>
  <c r="BE110" i="11"/>
  <c r="BG96" i="11"/>
  <c r="BI105" i="11"/>
  <c r="BD45" i="11"/>
  <c r="BI110" i="11"/>
  <c r="BG77" i="11"/>
  <c r="BC15" i="11"/>
  <c r="BF115" i="11"/>
  <c r="BG34" i="11"/>
  <c r="BI11" i="11"/>
  <c r="BH125" i="11"/>
  <c r="BE107" i="11"/>
  <c r="BD100" i="11"/>
  <c r="BC105" i="11"/>
  <c r="BG132" i="11"/>
  <c r="BE131" i="11"/>
  <c r="BD102" i="11"/>
  <c r="BJ113" i="11"/>
  <c r="BG81" i="11"/>
  <c r="BF68" i="11"/>
  <c r="BE8" i="11"/>
  <c r="BI101" i="11"/>
  <c r="BG70" i="11"/>
  <c r="BF36" i="11"/>
  <c r="BC106" i="11"/>
  <c r="BI30" i="11"/>
  <c r="BD10" i="11"/>
  <c r="BH35" i="11"/>
  <c r="BH87" i="11"/>
  <c r="BF51" i="11"/>
  <c r="BH41" i="11"/>
  <c r="BJ66" i="11"/>
  <c r="BD85" i="11"/>
  <c r="BH128" i="11"/>
  <c r="BH80" i="11"/>
  <c r="BF29" i="11"/>
  <c r="BH46" i="11"/>
  <c r="BJ50" i="11"/>
  <c r="BD126" i="11"/>
  <c r="BI130" i="11"/>
  <c r="BI115" i="11"/>
  <c r="BE26" i="11"/>
  <c r="BJ107" i="11"/>
  <c r="BE104" i="11"/>
  <c r="BC96" i="11"/>
  <c r="BJ70" i="11"/>
  <c r="BE78" i="11"/>
  <c r="BJ128" i="11"/>
  <c r="BH29" i="11"/>
  <c r="BK130" i="11"/>
  <c r="BJ115" i="11"/>
  <c r="BI102" i="11"/>
  <c r="BG54" i="11"/>
  <c r="BD43" i="11"/>
  <c r="BF42" i="11"/>
  <c r="BF67" i="11"/>
  <c r="BG114" i="11"/>
  <c r="BH82" i="11"/>
  <c r="BC25" i="11"/>
  <c r="BK51" i="11"/>
  <c r="BD75" i="11"/>
  <c r="BK126" i="11"/>
  <c r="BC93" i="11"/>
  <c r="BH15" i="11"/>
  <c r="BG115" i="11"/>
  <c r="BH34" i="11"/>
  <c r="BJ11" i="11"/>
  <c r="BC26" i="11"/>
  <c r="BD117" i="11"/>
  <c r="BC114" i="11"/>
  <c r="BG107" i="11"/>
  <c r="BE100" i="11"/>
  <c r="BD105" i="11"/>
  <c r="BJ132" i="11"/>
  <c r="BG131" i="11"/>
  <c r="BF102" i="11"/>
  <c r="BE82" i="11"/>
  <c r="BI81" i="11"/>
  <c r="BG68" i="11"/>
  <c r="BF8" i="11"/>
  <c r="BC32" i="11"/>
  <c r="BI70" i="11"/>
  <c r="BG36" i="11"/>
  <c r="BG106" i="11"/>
  <c r="BJ30" i="11"/>
  <c r="BE10" i="11"/>
  <c r="BI35" i="11"/>
  <c r="BD28" i="11"/>
  <c r="BG51" i="11"/>
  <c r="BE85" i="11"/>
  <c r="BI128" i="11"/>
  <c r="BD65" i="11"/>
  <c r="BG29" i="11"/>
  <c r="BE126" i="11"/>
  <c r="BJ130" i="11"/>
  <c r="BG93" i="11"/>
  <c r="BE117" i="11"/>
  <c r="BD114" i="11"/>
  <c r="BF105" i="11"/>
  <c r="BI131" i="11"/>
  <c r="BF82" i="11"/>
  <c r="BI68" i="11"/>
  <c r="BG32" i="11"/>
  <c r="BH36" i="11"/>
  <c r="BD54" i="11"/>
  <c r="BE28" i="11"/>
  <c r="BG85" i="11"/>
  <c r="BE42" i="11"/>
  <c r="BC86" i="11"/>
  <c r="BC20" i="11"/>
  <c r="BG105" i="11"/>
  <c r="BH32" i="11"/>
  <c r="BK35" i="11"/>
  <c r="BG20" i="11"/>
  <c r="BG22" i="11"/>
  <c r="BJ106" i="11"/>
  <c r="BI27" i="11"/>
  <c r="BJ15" i="11"/>
  <c r="BE39" i="11"/>
  <c r="BF104" i="11"/>
  <c r="BH10" i="11"/>
  <c r="BH110" i="11"/>
  <c r="BH39" i="11"/>
  <c r="BH96" i="11"/>
  <c r="BK28" i="11"/>
  <c r="BF60" i="11"/>
  <c r="BJ67" i="11"/>
  <c r="BJ88" i="11"/>
  <c r="BD55" i="11"/>
  <c r="BF14" i="11"/>
  <c r="BC62" i="11"/>
  <c r="BI114" i="11"/>
  <c r="BG111" i="11"/>
  <c r="BG79" i="11"/>
  <c r="BJ105" i="11"/>
  <c r="BH104" i="11"/>
  <c r="BH22" i="11"/>
  <c r="BE95" i="11"/>
  <c r="BI96" i="11"/>
  <c r="BI31" i="11"/>
  <c r="BC103" i="11"/>
  <c r="BJ32" i="11"/>
  <c r="BJ69" i="11"/>
  <c r="BG25" i="11"/>
  <c r="BD64" i="11"/>
  <c r="BJ54" i="11"/>
  <c r="BE76" i="11"/>
  <c r="BE45" i="11"/>
  <c r="BH78" i="11"/>
  <c r="BC18" i="11"/>
  <c r="BE59" i="11"/>
  <c r="BG43" i="11"/>
  <c r="BJ27" i="11"/>
  <c r="BE37" i="11"/>
  <c r="BE75" i="11"/>
  <c r="BH42" i="11"/>
  <c r="BC84" i="11"/>
  <c r="BE9" i="11"/>
  <c r="BG86" i="11"/>
  <c r="BJ110" i="11"/>
  <c r="BE112" i="11"/>
  <c r="BC43" i="11"/>
  <c r="BI100" i="11"/>
  <c r="BE69" i="11"/>
  <c r="BJ51" i="11"/>
  <c r="BH65" i="11"/>
  <c r="BD60" i="11"/>
  <c r="BF111" i="11"/>
  <c r="BE31" i="11"/>
  <c r="BI54" i="11"/>
  <c r="BE43" i="11"/>
  <c r="BK65" i="11"/>
  <c r="BK128" i="11"/>
  <c r="CK75" i="11"/>
  <c r="CK115" i="11"/>
  <c r="CK114" i="11"/>
  <c r="CK88" i="11"/>
  <c r="CI93" i="11"/>
  <c r="CI39" i="11"/>
  <c r="CJ34" i="11"/>
  <c r="CF100" i="11"/>
  <c r="CK9" i="11"/>
  <c r="CG32" i="11"/>
  <c r="CK67" i="11"/>
  <c r="CI130" i="11"/>
  <c r="CI76" i="11"/>
  <c r="CH68" i="11"/>
  <c r="CJ51" i="11"/>
  <c r="CG6" i="11"/>
  <c r="CI100" i="11"/>
  <c r="CH84" i="11"/>
  <c r="CG117" i="11"/>
  <c r="CG105" i="11"/>
  <c r="CI118" i="11"/>
  <c r="CK11" i="11"/>
  <c r="CK105" i="11"/>
  <c r="CK45" i="11"/>
  <c r="CK113" i="11"/>
  <c r="CK14" i="11"/>
  <c r="CK56" i="11"/>
  <c r="CG11" i="11"/>
  <c r="CI13" i="11"/>
  <c r="CH44" i="11"/>
  <c r="CI30" i="11"/>
  <c r="CI86" i="11"/>
  <c r="CI69" i="11"/>
  <c r="CG16" i="11"/>
  <c r="CI129" i="11"/>
  <c r="CJ22" i="11"/>
  <c r="CK65" i="11"/>
  <c r="CH23" i="11"/>
  <c r="CJ17" i="11"/>
  <c r="CI27" i="11"/>
  <c r="CH16" i="11"/>
  <c r="CI67" i="11"/>
  <c r="CF105" i="11"/>
  <c r="CF118" i="11"/>
  <c r="CJ9" i="11"/>
  <c r="CG8" i="11"/>
  <c r="CK117" i="11"/>
  <c r="CG60" i="11"/>
  <c r="CI132" i="11"/>
  <c r="CK127" i="11"/>
  <c r="CH128" i="11"/>
  <c r="CI56" i="11"/>
  <c r="CI54" i="11"/>
  <c r="CF126" i="11"/>
  <c r="CI66" i="11"/>
  <c r="CG97" i="11"/>
  <c r="CF104" i="11"/>
  <c r="CF19" i="11"/>
  <c r="CG126" i="11"/>
  <c r="CG128" i="11"/>
  <c r="CH26" i="11"/>
  <c r="CI134" i="11"/>
  <c r="CH18" i="11"/>
  <c r="BK132" i="11"/>
  <c r="CI88" i="11"/>
  <c r="CF21" i="11"/>
  <c r="CH30" i="11"/>
  <c r="CH86" i="11"/>
  <c r="BK101" i="11"/>
  <c r="CJ80" i="11"/>
  <c r="CH29" i="11"/>
  <c r="CH110" i="11"/>
  <c r="CG85" i="11"/>
  <c r="CF69" i="11"/>
  <c r="CI112" i="11"/>
  <c r="CI32" i="11"/>
  <c r="CJ103" i="11"/>
  <c r="BK41" i="11"/>
  <c r="CF76" i="11"/>
  <c r="CG45" i="11"/>
  <c r="CJ42" i="11"/>
  <c r="CJ20" i="11"/>
  <c r="CI95" i="11"/>
  <c r="CI10" i="11"/>
  <c r="BK26" i="11"/>
  <c r="CJ28" i="11"/>
  <c r="CF129" i="11"/>
  <c r="CI133" i="11"/>
  <c r="CJ68" i="11"/>
  <c r="CI26" i="11"/>
  <c r="CI96" i="11"/>
  <c r="CH59" i="11"/>
  <c r="BK105" i="11"/>
  <c r="CH7" i="11"/>
  <c r="CG113" i="11"/>
  <c r="CH45" i="11"/>
  <c r="BK117" i="11"/>
  <c r="CJ26" i="11"/>
  <c r="CI99" i="11"/>
  <c r="CJ8" i="11"/>
  <c r="CI52" i="11"/>
  <c r="CG103" i="11"/>
  <c r="CJ55" i="11"/>
  <c r="CG82" i="11"/>
  <c r="CH87" i="11"/>
  <c r="BK11" i="11"/>
  <c r="CH34" i="11"/>
  <c r="BK45" i="11"/>
  <c r="BK87" i="11"/>
  <c r="BK21" i="11"/>
  <c r="CG86" i="11"/>
  <c r="CG51" i="11"/>
  <c r="CI16" i="11"/>
  <c r="CG112" i="11"/>
  <c r="CJ125" i="11"/>
  <c r="CF52" i="11"/>
  <c r="BK9" i="11"/>
  <c r="CI59" i="11"/>
  <c r="BK20" i="11"/>
  <c r="BK69" i="11"/>
  <c r="CK70" i="11"/>
  <c r="CK46" i="11"/>
  <c r="BK6" i="11"/>
  <c r="CG23" i="11"/>
  <c r="CG84" i="11"/>
  <c r="CK95" i="11"/>
  <c r="BK79" i="11"/>
  <c r="CI101" i="11"/>
  <c r="CI113" i="11"/>
  <c r="CF26" i="11"/>
  <c r="CF31" i="11"/>
  <c r="CJ43" i="11"/>
  <c r="BK70" i="11"/>
  <c r="CH134" i="11"/>
  <c r="BK81" i="11"/>
  <c r="CG94" i="11"/>
  <c r="CH77" i="11"/>
  <c r="CK99" i="11"/>
  <c r="CF32" i="11"/>
  <c r="CF128" i="11"/>
  <c r="CG15" i="11"/>
  <c r="CJ18" i="11"/>
  <c r="CG14" i="11"/>
  <c r="CH81" i="11"/>
  <c r="CJ16" i="11"/>
  <c r="BK107" i="11"/>
  <c r="CF94" i="11"/>
  <c r="CH94" i="11"/>
  <c r="BK86" i="11"/>
  <c r="BK25" i="11"/>
  <c r="CI110" i="11"/>
  <c r="BK53" i="11"/>
  <c r="CH41" i="11"/>
  <c r="BK75" i="11"/>
  <c r="CI102" i="11"/>
  <c r="CJ75" i="11"/>
  <c r="CF110" i="11"/>
  <c r="BK88" i="11"/>
  <c r="BK13" i="11"/>
  <c r="BK94" i="11"/>
  <c r="BK104" i="11"/>
  <c r="BK66" i="11"/>
  <c r="CK68" i="11"/>
  <c r="CK76" i="11"/>
  <c r="CK100" i="11"/>
  <c r="CF77" i="11"/>
  <c r="CG20" i="11"/>
  <c r="CF95" i="11"/>
  <c r="CJ85" i="11"/>
  <c r="CH15" i="11"/>
  <c r="CF25" i="11"/>
  <c r="CJ52" i="11"/>
  <c r="CH100" i="11"/>
  <c r="CG39" i="11"/>
  <c r="CG78" i="11"/>
  <c r="CI43" i="11"/>
  <c r="CF7" i="11"/>
  <c r="CJ78" i="11"/>
  <c r="CK51" i="11"/>
  <c r="CK66" i="11"/>
  <c r="CK135" i="11"/>
  <c r="CK43" i="11"/>
  <c r="CK97" i="11"/>
  <c r="CK38" i="11"/>
  <c r="CH60" i="11"/>
  <c r="CI11" i="11"/>
  <c r="CH82" i="11"/>
  <c r="CH51" i="11"/>
  <c r="BK39" i="11"/>
  <c r="CI42" i="11"/>
  <c r="CH135" i="11"/>
  <c r="CI14" i="11"/>
  <c r="CJ30" i="11"/>
  <c r="CI126" i="11"/>
  <c r="CJ93" i="11"/>
  <c r="CJ44" i="11"/>
  <c r="CI106" i="11"/>
  <c r="CK84" i="11"/>
  <c r="CI23" i="11"/>
  <c r="CK82" i="11"/>
  <c r="CI28" i="11"/>
  <c r="BK113" i="11"/>
  <c r="CJ53" i="11"/>
  <c r="CH39" i="11"/>
  <c r="CJ38" i="11"/>
  <c r="CG12" i="11"/>
  <c r="CH72" i="11"/>
  <c r="CH8" i="11"/>
  <c r="CG52" i="11"/>
  <c r="CI72" i="11"/>
  <c r="CJ96" i="11"/>
  <c r="CG18" i="11"/>
  <c r="BK118" i="11"/>
  <c r="CJ113" i="11"/>
  <c r="CJ60" i="11"/>
  <c r="CF135" i="11"/>
  <c r="CH70" i="11"/>
  <c r="CH80" i="11"/>
  <c r="CK15" i="11"/>
  <c r="CJ126" i="11"/>
  <c r="CI117" i="11"/>
  <c r="CJ24" i="11"/>
  <c r="CI41" i="11"/>
  <c r="BK22" i="11"/>
  <c r="CJ134" i="11"/>
  <c r="BK54" i="11"/>
  <c r="CJ19" i="11"/>
  <c r="BK78" i="11"/>
  <c r="BK60" i="11"/>
  <c r="CI24" i="11"/>
  <c r="CI128" i="11"/>
  <c r="CG81" i="11"/>
  <c r="CG53" i="11"/>
  <c r="CI84" i="11"/>
  <c r="BK46" i="11"/>
  <c r="BK27" i="11"/>
  <c r="CK77" i="11"/>
  <c r="CF28" i="11"/>
  <c r="CG25" i="11"/>
  <c r="CJ39" i="11"/>
  <c r="CK78" i="11"/>
  <c r="CK112" i="11"/>
  <c r="CK17" i="11"/>
  <c r="CK12" i="11"/>
  <c r="CK39" i="11"/>
  <c r="CK7" i="11"/>
  <c r="CI6" i="11"/>
  <c r="CF23" i="11"/>
  <c r="CI81" i="11"/>
  <c r="CJ41" i="11"/>
  <c r="BK56" i="11"/>
  <c r="BK102" i="11"/>
  <c r="CJ70" i="11"/>
  <c r="CF62" i="11"/>
  <c r="CG28" i="11"/>
  <c r="CF6" i="11"/>
  <c r="CG132" i="11"/>
  <c r="CF54" i="11"/>
  <c r="CI9" i="11"/>
  <c r="CF72" i="11"/>
  <c r="CG96" i="11"/>
  <c r="CH43" i="11"/>
  <c r="BK32" i="11"/>
  <c r="BK38" i="11"/>
  <c r="CJ23" i="11"/>
  <c r="CI25" i="11"/>
  <c r="CF65" i="11"/>
  <c r="CJ62" i="11"/>
  <c r="CJ101" i="11"/>
  <c r="CI37" i="11"/>
  <c r="CK60" i="11"/>
  <c r="CF125" i="11"/>
  <c r="CG31" i="11"/>
  <c r="CF66" i="11"/>
  <c r="CG36" i="11"/>
  <c r="CF15" i="11"/>
  <c r="CH79" i="11"/>
  <c r="CJ118" i="11"/>
  <c r="CJ127" i="11"/>
  <c r="CF88" i="11"/>
  <c r="CG65" i="11"/>
  <c r="CF114" i="11"/>
  <c r="CG17" i="11"/>
  <c r="CF27" i="11"/>
  <c r="BK17" i="11"/>
  <c r="CF36" i="11"/>
  <c r="BK59" i="11"/>
  <c r="CF17" i="11"/>
  <c r="BK37" i="11"/>
  <c r="BK99" i="11"/>
  <c r="CI85" i="11"/>
  <c r="CJ29" i="11"/>
  <c r="BK18" i="11"/>
  <c r="BK103" i="11"/>
  <c r="CF46" i="11"/>
  <c r="CG22" i="11"/>
  <c r="CH126" i="11"/>
  <c r="BK106" i="11"/>
  <c r="BK50" i="11"/>
  <c r="BK131" i="11"/>
  <c r="BK111" i="11"/>
  <c r="BK14" i="11"/>
  <c r="BK42" i="11"/>
  <c r="BK52" i="11"/>
  <c r="BK67" i="11"/>
  <c r="BK19" i="11"/>
  <c r="BK80" i="11"/>
  <c r="BK7" i="11"/>
  <c r="CJ35" i="11"/>
  <c r="BK43" i="11"/>
  <c r="CG43" i="11"/>
  <c r="CF82" i="11"/>
  <c r="BK16" i="11"/>
  <c r="BK31" i="11"/>
  <c r="BK84" i="11"/>
  <c r="BK127" i="11"/>
  <c r="BK55" i="11"/>
  <c r="CJ130" i="11"/>
  <c r="BK134" i="11"/>
  <c r="CK101" i="11"/>
  <c r="BK100" i="11"/>
  <c r="BK133" i="11"/>
  <c r="BK110" i="11"/>
  <c r="BO77" i="11"/>
  <c r="CA77" i="11"/>
  <c r="BM93" i="11"/>
  <c r="BY93" i="11"/>
  <c r="BW60" i="11"/>
  <c r="BU13" i="11"/>
  <c r="BP77" i="11"/>
  <c r="CB77" i="11"/>
  <c r="BN93" i="11"/>
  <c r="BZ93" i="11"/>
  <c r="BL60" i="11"/>
  <c r="BX60" i="11"/>
  <c r="BV13" i="11"/>
  <c r="BQ77" i="11"/>
  <c r="CC77" i="11"/>
  <c r="BO93" i="11"/>
  <c r="CA93" i="11"/>
  <c r="BM60" i="11"/>
  <c r="BY60" i="11"/>
  <c r="BW13" i="11"/>
  <c r="BR77" i="11"/>
  <c r="CD77" i="11"/>
  <c r="BP93" i="11"/>
  <c r="CB93" i="11"/>
  <c r="BN60" i="11"/>
  <c r="BZ60" i="11"/>
  <c r="BL13" i="11"/>
  <c r="BX13" i="11"/>
  <c r="BT77" i="11"/>
  <c r="BR93" i="11"/>
  <c r="CD93" i="11"/>
  <c r="BP60" i="11"/>
  <c r="CB60" i="11"/>
  <c r="BN13" i="11"/>
  <c r="BZ13" i="11"/>
  <c r="BV77" i="11"/>
  <c r="BT93" i="11"/>
  <c r="BR60" i="11"/>
  <c r="CD60" i="11"/>
  <c r="BP13" i="11"/>
  <c r="BM77" i="11"/>
  <c r="BY77" i="11"/>
  <c r="BW93" i="11"/>
  <c r="BU60" i="11"/>
  <c r="BS13" i="11"/>
  <c r="BO13" i="11"/>
  <c r="BT6" i="11"/>
  <c r="BR15" i="11"/>
  <c r="CD15" i="11"/>
  <c r="BP67" i="11"/>
  <c r="CB67" i="11"/>
  <c r="BN97" i="11"/>
  <c r="BZ97" i="11"/>
  <c r="BL129" i="11"/>
  <c r="BX129" i="11"/>
  <c r="BV115" i="11"/>
  <c r="BT88" i="11"/>
  <c r="BR133" i="11"/>
  <c r="CD133" i="11"/>
  <c r="BP34" i="11"/>
  <c r="CB34" i="11"/>
  <c r="BN20" i="11"/>
  <c r="BZ20" i="11"/>
  <c r="BL7" i="11"/>
  <c r="BX7" i="11"/>
  <c r="BL93" i="11"/>
  <c r="BQ60" i="11"/>
  <c r="BR13" i="11"/>
  <c r="BV6" i="11"/>
  <c r="BT15" i="11"/>
  <c r="BR67" i="11"/>
  <c r="CD67" i="11"/>
  <c r="BP97" i="11"/>
  <c r="CB97" i="11"/>
  <c r="BN129" i="11"/>
  <c r="BZ129" i="11"/>
  <c r="BL115" i="11"/>
  <c r="BX115" i="11"/>
  <c r="BV88" i="11"/>
  <c r="BT133" i="11"/>
  <c r="BR34" i="11"/>
  <c r="CD34" i="11"/>
  <c r="BP20" i="11"/>
  <c r="BN77" i="11"/>
  <c r="BS93" i="11"/>
  <c r="BT60" i="11"/>
  <c r="BY13" i="11"/>
  <c r="BL6" i="11"/>
  <c r="BX6" i="11"/>
  <c r="BV15" i="11"/>
  <c r="BT67" i="11"/>
  <c r="BR97" i="11"/>
  <c r="CD97" i="11"/>
  <c r="BP129" i="11"/>
  <c r="CB129" i="11"/>
  <c r="BN115" i="11"/>
  <c r="BZ115" i="11"/>
  <c r="BL88" i="11"/>
  <c r="BX88" i="11"/>
  <c r="BV133" i="11"/>
  <c r="BT34" i="11"/>
  <c r="BR20" i="11"/>
  <c r="CD20" i="11"/>
  <c r="BP7" i="11"/>
  <c r="CB7" i="11"/>
  <c r="BN11" i="11"/>
  <c r="BZ11" i="11"/>
  <c r="BL39" i="11"/>
  <c r="BX39" i="11"/>
  <c r="BV55" i="11"/>
  <c r="BT23" i="11"/>
  <c r="BR26" i="11"/>
  <c r="CD26" i="11"/>
  <c r="BP14" i="11"/>
  <c r="CB14" i="11"/>
  <c r="BN72" i="11"/>
  <c r="BZ72" i="11"/>
  <c r="BL117" i="11"/>
  <c r="BX117" i="11"/>
  <c r="BV62" i="11"/>
  <c r="BT125" i="11"/>
  <c r="BR114" i="11"/>
  <c r="CD114" i="11"/>
  <c r="BP99" i="11"/>
  <c r="CB99" i="11"/>
  <c r="BN107" i="11"/>
  <c r="BZ107" i="11"/>
  <c r="BL111" i="11"/>
  <c r="BX111" i="11"/>
  <c r="BS77" i="11"/>
  <c r="BU93" i="11"/>
  <c r="BV60" i="11"/>
  <c r="CA13" i="11"/>
  <c r="BM6" i="11"/>
  <c r="BY6" i="11"/>
  <c r="BW15" i="11"/>
  <c r="BU67" i="11"/>
  <c r="BS97" i="11"/>
  <c r="CE97" i="11"/>
  <c r="BQ129" i="11"/>
  <c r="CC129" i="11"/>
  <c r="BO115" i="11"/>
  <c r="CA115" i="11"/>
  <c r="BM88" i="11"/>
  <c r="BY88" i="11"/>
  <c r="BW133" i="11"/>
  <c r="BU34" i="11"/>
  <c r="BS20" i="11"/>
  <c r="CE20" i="11"/>
  <c r="BQ7" i="11"/>
  <c r="CC7" i="11"/>
  <c r="BO11" i="11"/>
  <c r="CA11" i="11"/>
  <c r="BM39" i="11"/>
  <c r="BY39" i="11"/>
  <c r="BW55" i="11"/>
  <c r="BU23" i="11"/>
  <c r="BS26" i="11"/>
  <c r="CE26" i="11"/>
  <c r="BQ14" i="11"/>
  <c r="CC14" i="11"/>
  <c r="BO72" i="11"/>
  <c r="CA72" i="11"/>
  <c r="BM117" i="11"/>
  <c r="BY117" i="11"/>
  <c r="BW62" i="11"/>
  <c r="BU125" i="11"/>
  <c r="BS114" i="11"/>
  <c r="CE114" i="11"/>
  <c r="BQ99" i="11"/>
  <c r="CC99" i="11"/>
  <c r="BO107" i="11"/>
  <c r="CA107" i="11"/>
  <c r="BM111" i="11"/>
  <c r="BY111" i="11"/>
  <c r="BW135" i="11"/>
  <c r="BU100" i="11"/>
  <c r="BW77" i="11"/>
  <c r="BX93" i="11"/>
  <c r="CC60" i="11"/>
  <c r="CC13" i="11"/>
  <c r="BO6" i="11"/>
  <c r="CA6" i="11"/>
  <c r="BM15" i="11"/>
  <c r="BY15" i="11"/>
  <c r="BW67" i="11"/>
  <c r="BU97" i="11"/>
  <c r="BS129" i="11"/>
  <c r="CE129" i="11"/>
  <c r="BQ115" i="11"/>
  <c r="CC115" i="11"/>
  <c r="BO88" i="11"/>
  <c r="CA88" i="11"/>
  <c r="BM133" i="11"/>
  <c r="BY133" i="11"/>
  <c r="BW34" i="11"/>
  <c r="BU20" i="11"/>
  <c r="CE77" i="11"/>
  <c r="BR6" i="11"/>
  <c r="CD6" i="11"/>
  <c r="BP15" i="11"/>
  <c r="CB15" i="11"/>
  <c r="BN67" i="11"/>
  <c r="BZ67" i="11"/>
  <c r="BL97" i="11"/>
  <c r="BX97" i="11"/>
  <c r="BV129" i="11"/>
  <c r="BT115" i="11"/>
  <c r="BR88" i="11"/>
  <c r="CD88" i="11"/>
  <c r="BP133" i="11"/>
  <c r="CB133" i="11"/>
  <c r="BN34" i="11"/>
  <c r="BZ34" i="11"/>
  <c r="BL20" i="11"/>
  <c r="BX20" i="11"/>
  <c r="BV7" i="11"/>
  <c r="BT11" i="11"/>
  <c r="BR39" i="11"/>
  <c r="CD39" i="11"/>
  <c r="BP55" i="11"/>
  <c r="CB55" i="11"/>
  <c r="BN23" i="11"/>
  <c r="BZ23" i="11"/>
  <c r="BL26" i="11"/>
  <c r="BX26" i="11"/>
  <c r="BV14" i="11"/>
  <c r="BT72" i="11"/>
  <c r="BR117" i="11"/>
  <c r="CD117" i="11"/>
  <c r="BP62" i="11"/>
  <c r="CB62" i="11"/>
  <c r="BN125" i="11"/>
  <c r="BZ125" i="11"/>
  <c r="BL114" i="11"/>
  <c r="BX114" i="11"/>
  <c r="BV99" i="11"/>
  <c r="BL77" i="11"/>
  <c r="BS60" i="11"/>
  <c r="CE67" i="11"/>
  <c r="CC97" i="11"/>
  <c r="CA129" i="11"/>
  <c r="BY115" i="11"/>
  <c r="BW88" i="11"/>
  <c r="BU133" i="11"/>
  <c r="BS34" i="11"/>
  <c r="BQ20" i="11"/>
  <c r="CD7" i="11"/>
  <c r="BS11" i="11"/>
  <c r="BZ39" i="11"/>
  <c r="BO55" i="11"/>
  <c r="CE55" i="11"/>
  <c r="BV23" i="11"/>
  <c r="CA26" i="11"/>
  <c r="BR14" i="11"/>
  <c r="BW72" i="11"/>
  <c r="BN117" i="11"/>
  <c r="CC117" i="11"/>
  <c r="BS62" i="11"/>
  <c r="BY125" i="11"/>
  <c r="BO114" i="11"/>
  <c r="BU99" i="11"/>
  <c r="BY107" i="11"/>
  <c r="BO111" i="11"/>
  <c r="CC111" i="11"/>
  <c r="BQ135" i="11"/>
  <c r="CD135" i="11"/>
  <c r="BQ100" i="11"/>
  <c r="CD100" i="11"/>
  <c r="BP79" i="11"/>
  <c r="CB79" i="11"/>
  <c r="BN44" i="11"/>
  <c r="BZ44" i="11"/>
  <c r="BL105" i="11"/>
  <c r="BX105" i="11"/>
  <c r="BV94" i="11"/>
  <c r="BQ13" i="11"/>
  <c r="BU6" i="11"/>
  <c r="BS15" i="11"/>
  <c r="BQ67" i="11"/>
  <c r="BO97" i="11"/>
  <c r="BM129" i="11"/>
  <c r="CE133" i="11"/>
  <c r="CC34" i="11"/>
  <c r="CA20" i="11"/>
  <c r="BS7" i="11"/>
  <c r="BY11" i="11"/>
  <c r="BP39" i="11"/>
  <c r="BU55" i="11"/>
  <c r="BL23" i="11"/>
  <c r="CB23" i="11"/>
  <c r="BQ26" i="11"/>
  <c r="BX14" i="11"/>
  <c r="BM72" i="11"/>
  <c r="CD72" i="11"/>
  <c r="BT117" i="11"/>
  <c r="BZ62" i="11"/>
  <c r="BP125" i="11"/>
  <c r="CE125" i="11"/>
  <c r="BV114" i="11"/>
  <c r="BL99" i="11"/>
  <c r="CA99" i="11"/>
  <c r="BR107" i="11"/>
  <c r="BT111" i="11"/>
  <c r="BV135" i="11"/>
  <c r="BW100" i="11"/>
  <c r="BU79" i="11"/>
  <c r="BS44" i="11"/>
  <c r="CE44" i="11"/>
  <c r="BQ105" i="11"/>
  <c r="CC105" i="11"/>
  <c r="BO94" i="11"/>
  <c r="CA94" i="11"/>
  <c r="BM132" i="11"/>
  <c r="BY132" i="11"/>
  <c r="BW104" i="11"/>
  <c r="BU21" i="11"/>
  <c r="BS131" i="11"/>
  <c r="CE131" i="11"/>
  <c r="BQ22" i="11"/>
  <c r="CC22" i="11"/>
  <c r="BO56" i="11"/>
  <c r="CA56" i="11"/>
  <c r="BM102" i="11"/>
  <c r="BY102" i="11"/>
  <c r="BW95" i="11"/>
  <c r="BU113" i="11"/>
  <c r="BS82" i="11"/>
  <c r="CE82" i="11"/>
  <c r="BQ134" i="11"/>
  <c r="CC134" i="11"/>
  <c r="BO81" i="11"/>
  <c r="CA81" i="11"/>
  <c r="BM96" i="11"/>
  <c r="BY96" i="11"/>
  <c r="BW24" i="11"/>
  <c r="BU68" i="11"/>
  <c r="BS31" i="11"/>
  <c r="CE31" i="11"/>
  <c r="BQ17" i="11"/>
  <c r="CC17" i="11"/>
  <c r="BO8" i="11"/>
  <c r="CA8" i="11"/>
  <c r="BM103" i="11"/>
  <c r="BY103" i="11"/>
  <c r="BW101" i="11"/>
  <c r="BU32" i="11"/>
  <c r="BS38" i="11"/>
  <c r="CE38" i="11"/>
  <c r="BQ70" i="11"/>
  <c r="CC70" i="11"/>
  <c r="BO69" i="11"/>
  <c r="CA69" i="11"/>
  <c r="BM118" i="11"/>
  <c r="BY118" i="11"/>
  <c r="BW36" i="11"/>
  <c r="BU25" i="11"/>
  <c r="BS19" i="11"/>
  <c r="CE19" i="11"/>
  <c r="BQ106" i="11"/>
  <c r="CC106" i="11"/>
  <c r="BO64" i="11"/>
  <c r="CA64" i="11"/>
  <c r="BM30" i="11"/>
  <c r="BY30" i="11"/>
  <c r="BW54" i="11"/>
  <c r="BQ93" i="11"/>
  <c r="BT13" i="11"/>
  <c r="BW6" i="11"/>
  <c r="BU15" i="11"/>
  <c r="BS67" i="11"/>
  <c r="BQ97" i="11"/>
  <c r="BO129" i="11"/>
  <c r="BM115" i="11"/>
  <c r="CE34" i="11"/>
  <c r="CB20" i="11"/>
  <c r="BT7" i="11"/>
  <c r="CB11" i="11"/>
  <c r="BQ39" i="11"/>
  <c r="BX55" i="11"/>
  <c r="BM23" i="11"/>
  <c r="CC23" i="11"/>
  <c r="BT26" i="11"/>
  <c r="BY14" i="11"/>
  <c r="BP72" i="11"/>
  <c r="CE72" i="11"/>
  <c r="BU117" i="11"/>
  <c r="BL62" i="11"/>
  <c r="CA62" i="11"/>
  <c r="BQ125" i="11"/>
  <c r="BW114" i="11"/>
  <c r="BM99" i="11"/>
  <c r="CD99" i="11"/>
  <c r="BS107" i="11"/>
  <c r="BU111" i="11"/>
  <c r="BX135" i="11"/>
  <c r="BX100" i="11"/>
  <c r="BV79" i="11"/>
  <c r="BT44" i="11"/>
  <c r="BR105" i="11"/>
  <c r="CD105" i="11"/>
  <c r="BP94" i="11"/>
  <c r="CB94" i="11"/>
  <c r="BN132" i="11"/>
  <c r="BZ132" i="11"/>
  <c r="BL104" i="11"/>
  <c r="BX104" i="11"/>
  <c r="BV21" i="11"/>
  <c r="BT131" i="11"/>
  <c r="BR22" i="11"/>
  <c r="CD22" i="11"/>
  <c r="BP56" i="11"/>
  <c r="CB56" i="11"/>
  <c r="BN102" i="11"/>
  <c r="BZ102" i="11"/>
  <c r="BL95" i="11"/>
  <c r="BX95" i="11"/>
  <c r="BV113" i="11"/>
  <c r="BT82" i="11"/>
  <c r="BR134" i="11"/>
  <c r="CD134" i="11"/>
  <c r="BP81" i="11"/>
  <c r="CB81" i="11"/>
  <c r="BN96" i="11"/>
  <c r="BZ96" i="11"/>
  <c r="BL24" i="11"/>
  <c r="BX24" i="11"/>
  <c r="BV68" i="11"/>
  <c r="BT31" i="11"/>
  <c r="BR17" i="11"/>
  <c r="CD17" i="11"/>
  <c r="BP8" i="11"/>
  <c r="CB8" i="11"/>
  <c r="BN103" i="11"/>
  <c r="BZ103" i="11"/>
  <c r="BL101" i="11"/>
  <c r="BX101" i="11"/>
  <c r="BV32" i="11"/>
  <c r="BT38" i="11"/>
  <c r="BR70" i="11"/>
  <c r="CD70" i="11"/>
  <c r="BP69" i="11"/>
  <c r="CB69" i="11"/>
  <c r="BN118" i="11"/>
  <c r="BZ118" i="11"/>
  <c r="BL36" i="11"/>
  <c r="BX36" i="11"/>
  <c r="BV25" i="11"/>
  <c r="BT19" i="11"/>
  <c r="BR106" i="11"/>
  <c r="CD106" i="11"/>
  <c r="BP64" i="11"/>
  <c r="CB64" i="11"/>
  <c r="BN30" i="11"/>
  <c r="BZ30" i="11"/>
  <c r="BL54" i="11"/>
  <c r="BX54" i="11"/>
  <c r="BV12" i="11"/>
  <c r="BT10" i="11"/>
  <c r="BR76" i="11"/>
  <c r="CD76" i="11"/>
  <c r="BP35" i="11"/>
  <c r="CB35" i="11"/>
  <c r="BN45" i="11"/>
  <c r="BZ45" i="11"/>
  <c r="BL87" i="11"/>
  <c r="BX87" i="11"/>
  <c r="BV78" i="11"/>
  <c r="BT16" i="11"/>
  <c r="BR28" i="11"/>
  <c r="CD28" i="11"/>
  <c r="BP18" i="11"/>
  <c r="CB18" i="11"/>
  <c r="BN51" i="11"/>
  <c r="BZ51" i="11"/>
  <c r="BL59" i="11"/>
  <c r="BX59" i="11"/>
  <c r="BV41" i="11"/>
  <c r="BT43" i="11"/>
  <c r="BR66" i="11"/>
  <c r="CD66" i="11"/>
  <c r="BV93" i="11"/>
  <c r="CB13" i="11"/>
  <c r="BZ6" i="11"/>
  <c r="BX15" i="11"/>
  <c r="BV67" i="11"/>
  <c r="BT97" i="11"/>
  <c r="BR129" i="11"/>
  <c r="BP115" i="11"/>
  <c r="BN88" i="11"/>
  <c r="BL133" i="11"/>
  <c r="CC20" i="11"/>
  <c r="BU7" i="11"/>
  <c r="BL11" i="11"/>
  <c r="CC11" i="11"/>
  <c r="BS39" i="11"/>
  <c r="BY55" i="11"/>
  <c r="BO23" i="11"/>
  <c r="CD23" i="11"/>
  <c r="BU26" i="11"/>
  <c r="BZ14" i="11"/>
  <c r="BQ72" i="11"/>
  <c r="BV117" i="11"/>
  <c r="BM62" i="11"/>
  <c r="CC62" i="11"/>
  <c r="BR125" i="11"/>
  <c r="BY114" i="11"/>
  <c r="BN99" i="11"/>
  <c r="CE99" i="11"/>
  <c r="BT107" i="11"/>
  <c r="BV111" i="11"/>
  <c r="BL135" i="11"/>
  <c r="BY135" i="11"/>
  <c r="BL100" i="11"/>
  <c r="BY100" i="11"/>
  <c r="BW79" i="11"/>
  <c r="BU44" i="11"/>
  <c r="BS105" i="11"/>
  <c r="CE105" i="11"/>
  <c r="BQ94" i="11"/>
  <c r="CC94" i="11"/>
  <c r="BO132" i="11"/>
  <c r="CA132" i="11"/>
  <c r="BM104" i="11"/>
  <c r="BY104" i="11"/>
  <c r="CC93" i="11"/>
  <c r="CD13" i="11"/>
  <c r="CB6" i="11"/>
  <c r="BZ15" i="11"/>
  <c r="BX67" i="11"/>
  <c r="BV97" i="11"/>
  <c r="BT129" i="11"/>
  <c r="BR115" i="11"/>
  <c r="BP88" i="11"/>
  <c r="BN133" i="11"/>
  <c r="BL34" i="11"/>
  <c r="BW7" i="11"/>
  <c r="BM11" i="11"/>
  <c r="CD11" i="11"/>
  <c r="BT39" i="11"/>
  <c r="BZ55" i="11"/>
  <c r="BP23" i="11"/>
  <c r="CE23" i="11"/>
  <c r="BV26" i="11"/>
  <c r="BL14" i="11"/>
  <c r="CA14" i="11"/>
  <c r="BR72" i="11"/>
  <c r="BW117" i="11"/>
  <c r="BN62" i="11"/>
  <c r="CD62" i="11"/>
  <c r="BS125" i="11"/>
  <c r="BZ114" i="11"/>
  <c r="BO99" i="11"/>
  <c r="BU107" i="11"/>
  <c r="BW111" i="11"/>
  <c r="BM135" i="11"/>
  <c r="BZ135" i="11"/>
  <c r="BM100" i="11"/>
  <c r="BZ100" i="11"/>
  <c r="BL79" i="11"/>
  <c r="BX79" i="11"/>
  <c r="BV44" i="11"/>
  <c r="BT105" i="11"/>
  <c r="BR94" i="11"/>
  <c r="CD94" i="11"/>
  <c r="BP132" i="11"/>
  <c r="CB132" i="11"/>
  <c r="BN104" i="11"/>
  <c r="BZ104" i="11"/>
  <c r="BL21" i="11"/>
  <c r="BX21" i="11"/>
  <c r="BV131" i="11"/>
  <c r="BT22" i="11"/>
  <c r="BR56" i="11"/>
  <c r="CD56" i="11"/>
  <c r="BP102" i="11"/>
  <c r="CB102" i="11"/>
  <c r="BN95" i="11"/>
  <c r="BZ95" i="11"/>
  <c r="BL113" i="11"/>
  <c r="BX113" i="11"/>
  <c r="BV82" i="11"/>
  <c r="BT134" i="11"/>
  <c r="BR81" i="11"/>
  <c r="CD81" i="11"/>
  <c r="BP96" i="11"/>
  <c r="CB96" i="11"/>
  <c r="BN24" i="11"/>
  <c r="BZ24" i="11"/>
  <c r="BL68" i="11"/>
  <c r="BX68" i="11"/>
  <c r="BV31" i="11"/>
  <c r="BT17" i="11"/>
  <c r="BR8" i="11"/>
  <c r="CD8" i="11"/>
  <c r="BP103" i="11"/>
  <c r="CB103" i="11"/>
  <c r="BN101" i="11"/>
  <c r="BZ101" i="11"/>
  <c r="BL32" i="11"/>
  <c r="BX32" i="11"/>
  <c r="BV38" i="11"/>
  <c r="BT70" i="11"/>
  <c r="BR69" i="11"/>
  <c r="CD69" i="11"/>
  <c r="BP118" i="11"/>
  <c r="CB118" i="11"/>
  <c r="BN36" i="11"/>
  <c r="BZ36" i="11"/>
  <c r="BL25" i="11"/>
  <c r="BX25" i="11"/>
  <c r="BV19" i="11"/>
  <c r="BT106" i="11"/>
  <c r="BR64" i="11"/>
  <c r="CD64" i="11"/>
  <c r="BP30" i="11"/>
  <c r="BO60" i="11"/>
  <c r="CE15" i="11"/>
  <c r="CC67" i="11"/>
  <c r="CA97" i="11"/>
  <c r="BY129" i="11"/>
  <c r="BW115" i="11"/>
  <c r="BU88" i="11"/>
  <c r="BS133" i="11"/>
  <c r="BQ34" i="11"/>
  <c r="BO20" i="11"/>
  <c r="CA7" i="11"/>
  <c r="BR11" i="11"/>
  <c r="BW39" i="11"/>
  <c r="BN55" i="11"/>
  <c r="CD55" i="11"/>
  <c r="BS23" i="11"/>
  <c r="BZ26" i="11"/>
  <c r="BO14" i="11"/>
  <c r="BV72" i="11"/>
  <c r="CB117" i="11"/>
  <c r="BR62" i="11"/>
  <c r="BX125" i="11"/>
  <c r="BN114" i="11"/>
  <c r="CC114" i="11"/>
  <c r="BT99" i="11"/>
  <c r="BX107" i="11"/>
  <c r="BN111" i="11"/>
  <c r="CB111" i="11"/>
  <c r="BP135" i="11"/>
  <c r="CC135" i="11"/>
  <c r="BP100" i="11"/>
  <c r="CC100" i="11"/>
  <c r="BO79" i="11"/>
  <c r="CA79" i="11"/>
  <c r="BM44" i="11"/>
  <c r="BY44" i="11"/>
  <c r="BW105" i="11"/>
  <c r="BU94" i="11"/>
  <c r="BS132" i="11"/>
  <c r="CE132" i="11"/>
  <c r="BQ104" i="11"/>
  <c r="CC104" i="11"/>
  <c r="BO21" i="11"/>
  <c r="CA21" i="11"/>
  <c r="BM131" i="11"/>
  <c r="BY131" i="11"/>
  <c r="BW22" i="11"/>
  <c r="BU56" i="11"/>
  <c r="BS102" i="11"/>
  <c r="CE102" i="11"/>
  <c r="BQ95" i="11"/>
  <c r="CC95" i="11"/>
  <c r="BO113" i="11"/>
  <c r="CA113" i="11"/>
  <c r="BM82" i="11"/>
  <c r="BY82" i="11"/>
  <c r="BW134" i="11"/>
  <c r="BU81" i="11"/>
  <c r="BS96" i="11"/>
  <c r="CE96" i="11"/>
  <c r="BQ24" i="11"/>
  <c r="CC24" i="11"/>
  <c r="BO68" i="11"/>
  <c r="CA68" i="11"/>
  <c r="BM31" i="11"/>
  <c r="BY31" i="11"/>
  <c r="BW17" i="11"/>
  <c r="BU8" i="11"/>
  <c r="BS103" i="11"/>
  <c r="CE103" i="11"/>
  <c r="BQ101" i="11"/>
  <c r="CC101" i="11"/>
  <c r="BO32" i="11"/>
  <c r="CA32" i="11"/>
  <c r="BM38" i="11"/>
  <c r="BY38" i="11"/>
  <c r="BW70" i="11"/>
  <c r="BU69" i="11"/>
  <c r="BS118" i="11"/>
  <c r="CE118" i="11"/>
  <c r="BQ36" i="11"/>
  <c r="CC36" i="11"/>
  <c r="BO25" i="11"/>
  <c r="CA25" i="11"/>
  <c r="BM19" i="11"/>
  <c r="BY19" i="11"/>
  <c r="BW106" i="11"/>
  <c r="BU64" i="11"/>
  <c r="BS30" i="11"/>
  <c r="CE30" i="11"/>
  <c r="BQ54" i="11"/>
  <c r="CC54" i="11"/>
  <c r="BO12" i="11"/>
  <c r="CA12" i="11"/>
  <c r="BM10" i="11"/>
  <c r="BY10" i="11"/>
  <c r="BW76" i="11"/>
  <c r="BU35" i="11"/>
  <c r="BS45" i="11"/>
  <c r="CE45" i="11"/>
  <c r="BQ87" i="11"/>
  <c r="CC87" i="11"/>
  <c r="BO78" i="11"/>
  <c r="CA78" i="11"/>
  <c r="BM16" i="11"/>
  <c r="BY16" i="11"/>
  <c r="BW28" i="11"/>
  <c r="BU18" i="11"/>
  <c r="BS51" i="11"/>
  <c r="CE51" i="11"/>
  <c r="BQ59" i="11"/>
  <c r="CC59" i="11"/>
  <c r="BO41" i="11"/>
  <c r="CA41" i="11"/>
  <c r="BM43" i="11"/>
  <c r="BY43" i="11"/>
  <c r="BW66" i="11"/>
  <c r="BU27" i="11"/>
  <c r="BS52" i="11"/>
  <c r="CE52" i="11"/>
  <c r="CE13" i="11"/>
  <c r="CA15" i="11"/>
  <c r="BW97" i="11"/>
  <c r="BS115" i="11"/>
  <c r="BO133" i="11"/>
  <c r="BY7" i="11"/>
  <c r="CE11" i="11"/>
  <c r="BL55" i="11"/>
  <c r="BQ23" i="11"/>
  <c r="BW26" i="11"/>
  <c r="CD14" i="11"/>
  <c r="BO62" i="11"/>
  <c r="BV125" i="11"/>
  <c r="CA114" i="11"/>
  <c r="BN135" i="11"/>
  <c r="BN100" i="11"/>
  <c r="BM79" i="11"/>
  <c r="CE94" i="11"/>
  <c r="BW132" i="11"/>
  <c r="BS104" i="11"/>
  <c r="BM21" i="11"/>
  <c r="CD21" i="11"/>
  <c r="BW131" i="11"/>
  <c r="BN22" i="11"/>
  <c r="BX56" i="11"/>
  <c r="BQ102" i="11"/>
  <c r="CA95" i="11"/>
  <c r="BR113" i="11"/>
  <c r="CB82" i="11"/>
  <c r="BU134" i="11"/>
  <c r="BL81" i="11"/>
  <c r="CE81" i="11"/>
  <c r="BV96" i="11"/>
  <c r="BO24" i="11"/>
  <c r="BY68" i="11"/>
  <c r="BP31" i="11"/>
  <c r="BZ17" i="11"/>
  <c r="BS8" i="11"/>
  <c r="CC103" i="11"/>
  <c r="BT101" i="11"/>
  <c r="BM32" i="11"/>
  <c r="CD32" i="11"/>
  <c r="BW38" i="11"/>
  <c r="BN70" i="11"/>
  <c r="BX69" i="11"/>
  <c r="BQ118" i="11"/>
  <c r="CA36" i="11"/>
  <c r="BR25" i="11"/>
  <c r="CB19" i="11"/>
  <c r="BU106" i="11"/>
  <c r="BL64" i="11"/>
  <c r="CE64" i="11"/>
  <c r="BV30" i="11"/>
  <c r="BM54" i="11"/>
  <c r="CB54" i="11"/>
  <c r="BQ12" i="11"/>
  <c r="CE12" i="11"/>
  <c r="BS10" i="11"/>
  <c r="BV76" i="11"/>
  <c r="BY35" i="11"/>
  <c r="BM45" i="11"/>
  <c r="CB45" i="11"/>
  <c r="BP87" i="11"/>
  <c r="CE87" i="11"/>
  <c r="BS78" i="11"/>
  <c r="BV16" i="11"/>
  <c r="BY28" i="11"/>
  <c r="BM18" i="11"/>
  <c r="CA18" i="11"/>
  <c r="BP51" i="11"/>
  <c r="CD51" i="11"/>
  <c r="BS59" i="11"/>
  <c r="BU41" i="11"/>
  <c r="BX43" i="11"/>
  <c r="BM66" i="11"/>
  <c r="BU77" i="11"/>
  <c r="BN6" i="11"/>
  <c r="CB115" i="11"/>
  <c r="BX133" i="11"/>
  <c r="BT20" i="11"/>
  <c r="CE7" i="11"/>
  <c r="BQ55" i="11"/>
  <c r="BW23" i="11"/>
  <c r="CB26" i="11"/>
  <c r="BO117" i="11"/>
  <c r="BT62" i="11"/>
  <c r="CA125" i="11"/>
  <c r="BL107" i="11"/>
  <c r="BP111" i="11"/>
  <c r="BR135" i="11"/>
  <c r="BR100" i="11"/>
  <c r="BQ79" i="11"/>
  <c r="BO44" i="11"/>
  <c r="BM105" i="11"/>
  <c r="CC132" i="11"/>
  <c r="BU104" i="11"/>
  <c r="BP21" i="11"/>
  <c r="BZ131" i="11"/>
  <c r="BP22" i="11"/>
  <c r="BZ56" i="11"/>
  <c r="BT102" i="11"/>
  <c r="CD95" i="11"/>
  <c r="BT113" i="11"/>
  <c r="BN82" i="11"/>
  <c r="CD82" i="11"/>
  <c r="BX134" i="11"/>
  <c r="BN81" i="11"/>
  <c r="BX96" i="11"/>
  <c r="BR24" i="11"/>
  <c r="CB68" i="11"/>
  <c r="BR31" i="11"/>
  <c r="BL17" i="11"/>
  <c r="CB17" i="11"/>
  <c r="BV8" i="11"/>
  <c r="BL103" i="11"/>
  <c r="BV101" i="11"/>
  <c r="BP32" i="11"/>
  <c r="BZ38" i="11"/>
  <c r="BP70" i="11"/>
  <c r="BZ69" i="11"/>
  <c r="BT118" i="11"/>
  <c r="CD36" i="11"/>
  <c r="BT25" i="11"/>
  <c r="BN19" i="11"/>
  <c r="CD19" i="11"/>
  <c r="BX106" i="11"/>
  <c r="BN64" i="11"/>
  <c r="BX30" i="11"/>
  <c r="BO54" i="11"/>
  <c r="CE54" i="11"/>
  <c r="BS12" i="11"/>
  <c r="BV10" i="11"/>
  <c r="BY76" i="11"/>
  <c r="BM35" i="11"/>
  <c r="CA35" i="11"/>
  <c r="BX77" i="11"/>
  <c r="BP6" i="11"/>
  <c r="BL67" i="11"/>
  <c r="CD115" i="11"/>
  <c r="BZ133" i="11"/>
  <c r="BV20" i="11"/>
  <c r="BR55" i="11"/>
  <c r="BX23" i="11"/>
  <c r="CC26" i="11"/>
  <c r="BP117" i="11"/>
  <c r="BU62" i="11"/>
  <c r="CB125" i="11"/>
  <c r="BM107" i="11"/>
  <c r="BQ111" i="11"/>
  <c r="BS135" i="11"/>
  <c r="BS100" i="11"/>
  <c r="BR79" i="11"/>
  <c r="BP44" i="11"/>
  <c r="BN105" i="11"/>
  <c r="BL94" i="11"/>
  <c r="CD132" i="11"/>
  <c r="BV104" i="11"/>
  <c r="BQ21" i="11"/>
  <c r="CA131" i="11"/>
  <c r="BS22" i="11"/>
  <c r="CC56" i="11"/>
  <c r="BU102" i="11"/>
  <c r="BM95" i="11"/>
  <c r="CE95" i="11"/>
  <c r="BW113" i="11"/>
  <c r="BO82" i="11"/>
  <c r="BY134" i="11"/>
  <c r="BQ81" i="11"/>
  <c r="CA96" i="11"/>
  <c r="BS24" i="11"/>
  <c r="CC68" i="11"/>
  <c r="BU31" i="11"/>
  <c r="BM17" i="11"/>
  <c r="CE17" i="11"/>
  <c r="BW8" i="11"/>
  <c r="BO103" i="11"/>
  <c r="BY101" i="11"/>
  <c r="BQ32" i="11"/>
  <c r="CA38" i="11"/>
  <c r="BS70" i="11"/>
  <c r="CC69" i="11"/>
  <c r="BZ77" i="11"/>
  <c r="BQ6" i="11"/>
  <c r="BM67" i="11"/>
  <c r="CE115" i="11"/>
  <c r="CA133" i="11"/>
  <c r="BW20" i="11"/>
  <c r="BN39" i="11"/>
  <c r="BS55" i="11"/>
  <c r="BY23" i="11"/>
  <c r="BQ117" i="11"/>
  <c r="BX62" i="11"/>
  <c r="CC125" i="11"/>
  <c r="BP107" i="11"/>
  <c r="BR111" i="11"/>
  <c r="BT135" i="11"/>
  <c r="BT100" i="11"/>
  <c r="BS79" i="11"/>
  <c r="BQ44" i="11"/>
  <c r="BO105" i="11"/>
  <c r="BM94" i="11"/>
  <c r="CA104" i="11"/>
  <c r="BR21" i="11"/>
  <c r="CB131" i="11"/>
  <c r="BU22" i="11"/>
  <c r="BL56" i="11"/>
  <c r="CE56" i="11"/>
  <c r="BV102" i="11"/>
  <c r="BO95" i="11"/>
  <c r="BY113" i="11"/>
  <c r="BP82" i="11"/>
  <c r="BZ134" i="11"/>
  <c r="BS81" i="11"/>
  <c r="CC96" i="11"/>
  <c r="BT24" i="11"/>
  <c r="BM68" i="11"/>
  <c r="CD68" i="11"/>
  <c r="BW31" i="11"/>
  <c r="BN17" i="11"/>
  <c r="BX8" i="11"/>
  <c r="BQ103" i="11"/>
  <c r="CA101" i="11"/>
  <c r="BR32" i="11"/>
  <c r="CB38" i="11"/>
  <c r="BU70" i="11"/>
  <c r="BL69" i="11"/>
  <c r="CE69" i="11"/>
  <c r="BV118" i="11"/>
  <c r="BO36" i="11"/>
  <c r="BY25" i="11"/>
  <c r="BP19" i="11"/>
  <c r="BZ106" i="11"/>
  <c r="BS64" i="11"/>
  <c r="CB30" i="11"/>
  <c r="BR54" i="11"/>
  <c r="BU12" i="11"/>
  <c r="BX10" i="11"/>
  <c r="BM76" i="11"/>
  <c r="CA76" i="11"/>
  <c r="BO35" i="11"/>
  <c r="BU115" i="11"/>
  <c r="BV34" i="11"/>
  <c r="BZ7" i="11"/>
  <c r="CA39" i="11"/>
  <c r="BR23" i="11"/>
  <c r="BS14" i="11"/>
  <c r="CB114" i="11"/>
  <c r="CB107" i="11"/>
  <c r="BO135" i="11"/>
  <c r="CE100" i="11"/>
  <c r="BL44" i="11"/>
  <c r="BY105" i="11"/>
  <c r="BN21" i="11"/>
  <c r="BP131" i="11"/>
  <c r="BO22" i="11"/>
  <c r="BS56" i="11"/>
  <c r="BR102" i="11"/>
  <c r="BT95" i="11"/>
  <c r="BS113" i="11"/>
  <c r="BW82" i="11"/>
  <c r="BV134" i="11"/>
  <c r="BX81" i="11"/>
  <c r="BW96" i="11"/>
  <c r="CA24" i="11"/>
  <c r="BZ68" i="11"/>
  <c r="CB31" i="11"/>
  <c r="CA17" i="11"/>
  <c r="CE8" i="11"/>
  <c r="CD103" i="11"/>
  <c r="CE32" i="11"/>
  <c r="CD25" i="11"/>
  <c r="CA19" i="11"/>
  <c r="CA106" i="11"/>
  <c r="BX64" i="11"/>
  <c r="BU30" i="11"/>
  <c r="BS54" i="11"/>
  <c r="BL12" i="11"/>
  <c r="CD12" i="11"/>
  <c r="BZ10" i="11"/>
  <c r="BQ76" i="11"/>
  <c r="CD35" i="11"/>
  <c r="BT45" i="11"/>
  <c r="BY87" i="11"/>
  <c r="BN78" i="11"/>
  <c r="CD78" i="11"/>
  <c r="BS16" i="11"/>
  <c r="BZ28" i="11"/>
  <c r="BO18" i="11"/>
  <c r="CE18" i="11"/>
  <c r="BU51" i="11"/>
  <c r="BS6" i="11"/>
  <c r="CE6" i="11"/>
  <c r="BM97" i="11"/>
  <c r="BS88" i="11"/>
  <c r="CE93" i="11"/>
  <c r="BO15" i="11"/>
  <c r="BU129" i="11"/>
  <c r="CC88" i="11"/>
  <c r="BW11" i="11"/>
  <c r="CA55" i="11"/>
  <c r="BO26" i="11"/>
  <c r="BS72" i="11"/>
  <c r="BY99" i="11"/>
  <c r="BZ111" i="11"/>
  <c r="BY79" i="11"/>
  <c r="CC44" i="11"/>
  <c r="BS94" i="11"/>
  <c r="BU132" i="11"/>
  <c r="CD104" i="11"/>
  <c r="CB21" i="11"/>
  <c r="CD131" i="11"/>
  <c r="CB22" i="11"/>
  <c r="BL134" i="11"/>
  <c r="BL96" i="11"/>
  <c r="BP68" i="11"/>
  <c r="BN31" i="11"/>
  <c r="BP17" i="11"/>
  <c r="BN8" i="11"/>
  <c r="BT103" i="11"/>
  <c r="BR101" i="11"/>
  <c r="BT32" i="11"/>
  <c r="BR38" i="11"/>
  <c r="BX70" i="11"/>
  <c r="BV69" i="11"/>
  <c r="BW118" i="11"/>
  <c r="BT36" i="11"/>
  <c r="BQ25" i="11"/>
  <c r="BQ19" i="11"/>
  <c r="BN106" i="11"/>
  <c r="CA54" i="11"/>
  <c r="BW12" i="11"/>
  <c r="BO10" i="11"/>
  <c r="CB76" i="11"/>
  <c r="BT35" i="11"/>
  <c r="CA45" i="11"/>
  <c r="BR87" i="11"/>
  <c r="BW78" i="11"/>
  <c r="BL16" i="11"/>
  <c r="CB16" i="11"/>
  <c r="BQ28" i="11"/>
  <c r="BW18" i="11"/>
  <c r="BL51" i="11"/>
  <c r="CB51" i="11"/>
  <c r="BR59" i="11"/>
  <c r="BX41" i="11"/>
  <c r="BN43" i="11"/>
  <c r="CC43" i="11"/>
  <c r="BS66" i="11"/>
  <c r="BT27" i="11"/>
  <c r="BU52" i="11"/>
  <c r="BT85" i="11"/>
  <c r="BR37" i="11"/>
  <c r="CD37" i="11"/>
  <c r="BP128" i="11"/>
  <c r="CB128" i="11"/>
  <c r="BN75" i="11"/>
  <c r="BZ75" i="11"/>
  <c r="BL80" i="11"/>
  <c r="BX80" i="11"/>
  <c r="BV42" i="11"/>
  <c r="BT127" i="11"/>
  <c r="BR65" i="11"/>
  <c r="CD65" i="11"/>
  <c r="BP84" i="11"/>
  <c r="CB84" i="11"/>
  <c r="BN29" i="11"/>
  <c r="BZ29" i="11"/>
  <c r="BL9" i="11"/>
  <c r="BX9" i="11"/>
  <c r="BV46" i="11"/>
  <c r="BT86" i="11"/>
  <c r="BR50" i="11"/>
  <c r="CD50" i="11"/>
  <c r="BP110" i="11"/>
  <c r="CB110" i="11"/>
  <c r="BN53" i="11"/>
  <c r="BZ53" i="11"/>
  <c r="BL126" i="11"/>
  <c r="BX126" i="11"/>
  <c r="BV112" i="11"/>
  <c r="BU130" i="11"/>
  <c r="BQ15" i="11"/>
  <c r="BW129" i="11"/>
  <c r="CE88" i="11"/>
  <c r="BX11" i="11"/>
  <c r="CC55" i="11"/>
  <c r="BP26" i="11"/>
  <c r="BU72" i="11"/>
  <c r="BM114" i="11"/>
  <c r="BZ99" i="11"/>
  <c r="CA111" i="11"/>
  <c r="BZ79" i="11"/>
  <c r="CD44" i="11"/>
  <c r="BT94" i="11"/>
  <c r="BV132" i="11"/>
  <c r="CE104" i="11"/>
  <c r="CC21" i="11"/>
  <c r="CE22" i="11"/>
  <c r="BM134" i="11"/>
  <c r="BO96" i="11"/>
  <c r="BM24" i="11"/>
  <c r="BQ68" i="11"/>
  <c r="BO31" i="11"/>
  <c r="BS17" i="11"/>
  <c r="BQ8" i="11"/>
  <c r="BU103" i="11"/>
  <c r="BS101" i="11"/>
  <c r="BW32" i="11"/>
  <c r="BU38" i="11"/>
  <c r="BY70" i="11"/>
  <c r="BW69" i="11"/>
  <c r="BX118" i="11"/>
  <c r="BU36" i="11"/>
  <c r="BS25" i="11"/>
  <c r="BR19" i="11"/>
  <c r="BO106" i="11"/>
  <c r="CA60" i="11"/>
  <c r="CC15" i="11"/>
  <c r="CD129" i="11"/>
  <c r="BQ133" i="11"/>
  <c r="BM7" i="11"/>
  <c r="BY26" i="11"/>
  <c r="BX72" i="11"/>
  <c r="BQ62" i="11"/>
  <c r="BP114" i="11"/>
  <c r="CD111" i="11"/>
  <c r="BO100" i="11"/>
  <c r="CC79" i="11"/>
  <c r="BW94" i="11"/>
  <c r="BX132" i="11"/>
  <c r="CE21" i="11"/>
  <c r="BM113" i="11"/>
  <c r="BL82" i="11"/>
  <c r="BN134" i="11"/>
  <c r="BM81" i="11"/>
  <c r="BQ96" i="11"/>
  <c r="BP24" i="11"/>
  <c r="BR68" i="11"/>
  <c r="BQ31" i="11"/>
  <c r="BU17" i="11"/>
  <c r="BT8" i="11"/>
  <c r="BV103" i="11"/>
  <c r="BU101" i="11"/>
  <c r="BY32" i="11"/>
  <c r="BX38" i="11"/>
  <c r="BZ70" i="11"/>
  <c r="BY69" i="11"/>
  <c r="CA118" i="11"/>
  <c r="BV36" i="11"/>
  <c r="BW25" i="11"/>
  <c r="BU19" i="11"/>
  <c r="BP106" i="11"/>
  <c r="BQ64" i="11"/>
  <c r="BO30" i="11"/>
  <c r="BY12" i="11"/>
  <c r="BQ10" i="11"/>
  <c r="BL76" i="11"/>
  <c r="CE76" i="11"/>
  <c r="BW35" i="11"/>
  <c r="BO45" i="11"/>
  <c r="CD45" i="11"/>
  <c r="BT87" i="11"/>
  <c r="BY78" i="11"/>
  <c r="BO16" i="11"/>
  <c r="CD16" i="11"/>
  <c r="BT28" i="11"/>
  <c r="BY18" i="11"/>
  <c r="BO51" i="11"/>
  <c r="BU59" i="11"/>
  <c r="BZ41" i="11"/>
  <c r="BP43" i="11"/>
  <c r="CE43" i="11"/>
  <c r="BU66" i="11"/>
  <c r="BW27" i="11"/>
  <c r="BW52" i="11"/>
  <c r="BV85" i="11"/>
  <c r="BT37" i="11"/>
  <c r="BR128" i="11"/>
  <c r="CD128" i="11"/>
  <c r="BP75" i="11"/>
  <c r="CB75" i="11"/>
  <c r="BN80" i="11"/>
  <c r="BZ80" i="11"/>
  <c r="BL42" i="11"/>
  <c r="BX42" i="11"/>
  <c r="BV127" i="11"/>
  <c r="BT65" i="11"/>
  <c r="BR84" i="11"/>
  <c r="CD84" i="11"/>
  <c r="BP29" i="11"/>
  <c r="CB29" i="11"/>
  <c r="BN9" i="11"/>
  <c r="BZ9" i="11"/>
  <c r="BL46" i="11"/>
  <c r="BX46" i="11"/>
  <c r="BV86" i="11"/>
  <c r="BT50" i="11"/>
  <c r="BR110" i="11"/>
  <c r="CD110" i="11"/>
  <c r="BP53" i="11"/>
  <c r="CB53" i="11"/>
  <c r="BN126" i="11"/>
  <c r="BZ126" i="11"/>
  <c r="BL112" i="11"/>
  <c r="BX112" i="11"/>
  <c r="BW130" i="11"/>
  <c r="BM13" i="11"/>
  <c r="CA67" i="11"/>
  <c r="BO34" i="11"/>
  <c r="BR7" i="11"/>
  <c r="BV39" i="11"/>
  <c r="BN14" i="11"/>
  <c r="CC72" i="11"/>
  <c r="BU114" i="11"/>
  <c r="BW107" i="11"/>
  <c r="CB100" i="11"/>
  <c r="BV105" i="11"/>
  <c r="BZ94" i="11"/>
  <c r="BO131" i="11"/>
  <c r="BM22" i="11"/>
  <c r="BQ56" i="11"/>
  <c r="BO102" i="11"/>
  <c r="BS95" i="11"/>
  <c r="BQ113" i="11"/>
  <c r="BU82" i="11"/>
  <c r="BS134" i="11"/>
  <c r="BW81" i="11"/>
  <c r="BU96" i="11"/>
  <c r="BY24" i="11"/>
  <c r="BW68" i="11"/>
  <c r="CA31" i="11"/>
  <c r="BY17" i="11"/>
  <c r="CC8" i="11"/>
  <c r="CA103" i="11"/>
  <c r="CE101" i="11"/>
  <c r="CC32" i="11"/>
  <c r="CE70" i="11"/>
  <c r="CE36" i="11"/>
  <c r="CC25" i="11"/>
  <c r="BZ19" i="11"/>
  <c r="BY106" i="11"/>
  <c r="BW64" i="11"/>
  <c r="BT30" i="11"/>
  <c r="BP54" i="11"/>
  <c r="CC12" i="11"/>
  <c r="BW10" i="11"/>
  <c r="BP76" i="11"/>
  <c r="CC35" i="11"/>
  <c r="BR45" i="11"/>
  <c r="BW87" i="11"/>
  <c r="BM78" i="11"/>
  <c r="CC78" i="11"/>
  <c r="BR16" i="11"/>
  <c r="BX28" i="11"/>
  <c r="BN18" i="11"/>
  <c r="CD18" i="11"/>
  <c r="BT51" i="11"/>
  <c r="BY59" i="11"/>
  <c r="BN41" i="11"/>
  <c r="CD41" i="11"/>
  <c r="BS43" i="11"/>
  <c r="BY66" i="11"/>
  <c r="BM27" i="11"/>
  <c r="BZ27" i="11"/>
  <c r="BM52" i="11"/>
  <c r="BZ52" i="11"/>
  <c r="BM85" i="11"/>
  <c r="BY85" i="11"/>
  <c r="BW37" i="11"/>
  <c r="BU128" i="11"/>
  <c r="BS75" i="11"/>
  <c r="CE75" i="11"/>
  <c r="BQ80" i="11"/>
  <c r="CC80" i="11"/>
  <c r="BO42" i="11"/>
  <c r="CA42" i="11"/>
  <c r="BM127" i="11"/>
  <c r="BY127" i="11"/>
  <c r="BW65" i="11"/>
  <c r="BU84" i="11"/>
  <c r="BS29" i="11"/>
  <c r="CE29" i="11"/>
  <c r="BQ9" i="11"/>
  <c r="CC9" i="11"/>
  <c r="BO46" i="11"/>
  <c r="CA46" i="11"/>
  <c r="BM86" i="11"/>
  <c r="BY86" i="11"/>
  <c r="BW50" i="11"/>
  <c r="BU110" i="11"/>
  <c r="BS53" i="11"/>
  <c r="CE53" i="11"/>
  <c r="BQ126" i="11"/>
  <c r="CC126" i="11"/>
  <c r="BO112" i="11"/>
  <c r="CA112" i="11"/>
  <c r="BN130" i="11"/>
  <c r="BZ130" i="11"/>
  <c r="BN7" i="11"/>
  <c r="BM55" i="11"/>
  <c r="BU14" i="11"/>
  <c r="CE62" i="11"/>
  <c r="BX99" i="11"/>
  <c r="CB135" i="11"/>
  <c r="BR44" i="11"/>
  <c r="BX94" i="11"/>
  <c r="BT104" i="11"/>
  <c r="BR131" i="11"/>
  <c r="BN56" i="11"/>
  <c r="CD102" i="11"/>
  <c r="CC113" i="11"/>
  <c r="CA134" i="11"/>
  <c r="BR96" i="11"/>
  <c r="CD31" i="11"/>
  <c r="BZ8" i="11"/>
  <c r="BP101" i="11"/>
  <c r="BO38" i="11"/>
  <c r="BM69" i="11"/>
  <c r="CC118" i="11"/>
  <c r="BN25" i="11"/>
  <c r="BT64" i="11"/>
  <c r="CC30" i="11"/>
  <c r="BN76" i="11"/>
  <c r="BQ35" i="11"/>
  <c r="BP45" i="11"/>
  <c r="BM87" i="11"/>
  <c r="CE16" i="11"/>
  <c r="CC28" i="11"/>
  <c r="BZ18" i="11"/>
  <c r="BX51" i="11"/>
  <c r="BT59" i="11"/>
  <c r="BP41" i="11"/>
  <c r="CD43" i="11"/>
  <c r="BZ66" i="11"/>
  <c r="BQ27" i="11"/>
  <c r="CA52" i="11"/>
  <c r="BQ85" i="11"/>
  <c r="BX37" i="11"/>
  <c r="BM128" i="11"/>
  <c r="CC128" i="11"/>
  <c r="BT75" i="11"/>
  <c r="BY80" i="11"/>
  <c r="BP42" i="11"/>
  <c r="CE42" i="11"/>
  <c r="BU127" i="11"/>
  <c r="BL65" i="11"/>
  <c r="CA65" i="11"/>
  <c r="BQ84" i="11"/>
  <c r="BW29" i="11"/>
  <c r="BM9" i="11"/>
  <c r="CD9" i="11"/>
  <c r="BS46" i="11"/>
  <c r="BZ86" i="11"/>
  <c r="BO50" i="11"/>
  <c r="CE50" i="11"/>
  <c r="BV110" i="11"/>
  <c r="CA53" i="11"/>
  <c r="BR126" i="11"/>
  <c r="BW112" i="11"/>
  <c r="BO130" i="11"/>
  <c r="CD130" i="11"/>
  <c r="BO7" i="11"/>
  <c r="BT55" i="11"/>
  <c r="BW14" i="11"/>
  <c r="BL125" i="11"/>
  <c r="BQ107" i="11"/>
  <c r="CE135" i="11"/>
  <c r="BW44" i="11"/>
  <c r="BY94" i="11"/>
  <c r="CB104" i="11"/>
  <c r="BU131" i="11"/>
  <c r="BT56" i="11"/>
  <c r="BP95" i="11"/>
  <c r="CD113" i="11"/>
  <c r="CB134" i="11"/>
  <c r="BT96" i="11"/>
  <c r="BN68" i="11"/>
  <c r="CB101" i="11"/>
  <c r="BP38" i="11"/>
  <c r="BN69" i="11"/>
  <c r="CD118" i="11"/>
  <c r="BP25" i="11"/>
  <c r="BV64" i="11"/>
  <c r="CD30" i="11"/>
  <c r="BL10" i="11"/>
  <c r="BO76" i="11"/>
  <c r="BR35" i="11"/>
  <c r="BQ45" i="11"/>
  <c r="BN87" i="11"/>
  <c r="BL78" i="11"/>
  <c r="CE28" i="11"/>
  <c r="CC18" i="11"/>
  <c r="CE60" i="11"/>
  <c r="BQ88" i="11"/>
  <c r="CE14" i="11"/>
  <c r="BM125" i="11"/>
  <c r="BV107" i="11"/>
  <c r="BX44" i="11"/>
  <c r="BX131" i="11"/>
  <c r="BV56" i="11"/>
  <c r="BR95" i="11"/>
  <c r="CE113" i="11"/>
  <c r="CE134" i="11"/>
  <c r="CD96" i="11"/>
  <c r="BS68" i="11"/>
  <c r="CD101" i="11"/>
  <c r="BQ38" i="11"/>
  <c r="BQ69" i="11"/>
  <c r="BZ25" i="11"/>
  <c r="BL106" i="11"/>
  <c r="BY64" i="11"/>
  <c r="BM12" i="11"/>
  <c r="BN10" i="11"/>
  <c r="BS76" i="11"/>
  <c r="BS35" i="11"/>
  <c r="BU45" i="11"/>
  <c r="BO87" i="11"/>
  <c r="BP78" i="11"/>
  <c r="BL28" i="11"/>
  <c r="CA51" i="11"/>
  <c r="BW59" i="11"/>
  <c r="BR41" i="11"/>
  <c r="BL43" i="11"/>
  <c r="CB66" i="11"/>
  <c r="BS27" i="11"/>
  <c r="BL52" i="11"/>
  <c r="CC52" i="11"/>
  <c r="BS85" i="11"/>
  <c r="BZ37" i="11"/>
  <c r="BO128" i="11"/>
  <c r="BV75" i="11"/>
  <c r="CB80" i="11"/>
  <c r="BR42" i="11"/>
  <c r="BX127" i="11"/>
  <c r="BN65" i="11"/>
  <c r="CC65" i="11"/>
  <c r="BT84" i="11"/>
  <c r="BY29" i="11"/>
  <c r="BP9" i="11"/>
  <c r="BU46" i="11"/>
  <c r="BL86" i="11"/>
  <c r="CB86" i="11"/>
  <c r="BQ50" i="11"/>
  <c r="BX110" i="11"/>
  <c r="BM53" i="11"/>
  <c r="CD53" i="11"/>
  <c r="BT126" i="11"/>
  <c r="BZ112" i="11"/>
  <c r="BQ130" i="11"/>
  <c r="BZ88" i="11"/>
  <c r="BP11" i="11"/>
  <c r="BL72" i="11"/>
  <c r="BO125" i="11"/>
  <c r="CC107" i="11"/>
  <c r="BV100" i="11"/>
  <c r="CA44" i="11"/>
  <c r="BL132" i="11"/>
  <c r="CC131" i="11"/>
  <c r="BW56" i="11"/>
  <c r="BU95" i="11"/>
  <c r="BQ82" i="11"/>
  <c r="BT68" i="11"/>
  <c r="BO17" i="11"/>
  <c r="CC38" i="11"/>
  <c r="BS69" i="11"/>
  <c r="BM36" i="11"/>
  <c r="CB25" i="11"/>
  <c r="BM106" i="11"/>
  <c r="BZ64" i="11"/>
  <c r="BN12" i="11"/>
  <c r="BP10" i="11"/>
  <c r="BT76" i="11"/>
  <c r="BV35" i="11"/>
  <c r="BV45" i="11"/>
  <c r="BS87" i="11"/>
  <c r="BQ78" i="11"/>
  <c r="BN16" i="11"/>
  <c r="BM28" i="11"/>
  <c r="CC51" i="11"/>
  <c r="BZ59" i="11"/>
  <c r="BS41" i="11"/>
  <c r="BO43" i="11"/>
  <c r="CC66" i="11"/>
  <c r="BV27" i="11"/>
  <c r="BN52" i="11"/>
  <c r="CD52" i="11"/>
  <c r="BU85" i="11"/>
  <c r="BL37" i="11"/>
  <c r="CA37" i="11"/>
  <c r="BQ128" i="11"/>
  <c r="BW75" i="11"/>
  <c r="BM80" i="11"/>
  <c r="CD80" i="11"/>
  <c r="BS42" i="11"/>
  <c r="BZ127" i="11"/>
  <c r="BO65" i="11"/>
  <c r="CE65" i="11"/>
  <c r="BV84" i="11"/>
  <c r="CA29" i="11"/>
  <c r="BR9" i="11"/>
  <c r="BW46" i="11"/>
  <c r="BN86" i="11"/>
  <c r="CC86" i="11"/>
  <c r="BS50" i="11"/>
  <c r="BY110" i="11"/>
  <c r="BO53" i="11"/>
  <c r="BU126" i="11"/>
  <c r="CB112" i="11"/>
  <c r="BR130" i="11"/>
  <c r="CC6" i="11"/>
  <c r="CB88" i="11"/>
  <c r="BQ11" i="11"/>
  <c r="CA23" i="11"/>
  <c r="BY72" i="11"/>
  <c r="BW125" i="11"/>
  <c r="CD107" i="11"/>
  <c r="CA100" i="11"/>
  <c r="CB44" i="11"/>
  <c r="BQ132" i="11"/>
  <c r="BS21" i="11"/>
  <c r="BY56" i="11"/>
  <c r="BV95" i="11"/>
  <c r="BR82" i="11"/>
  <c r="CE68" i="11"/>
  <c r="BV17" i="11"/>
  <c r="CD38" i="11"/>
  <c r="BT69" i="11"/>
  <c r="BP36" i="11"/>
  <c r="CE25" i="11"/>
  <c r="BS106" i="11"/>
  <c r="CC64" i="11"/>
  <c r="BP12" i="11"/>
  <c r="BR10" i="11"/>
  <c r="BU76" i="11"/>
  <c r="BX35" i="11"/>
  <c r="BW45" i="11"/>
  <c r="BU87" i="11"/>
  <c r="BR78" i="11"/>
  <c r="BP16" i="11"/>
  <c r="BN28" i="11"/>
  <c r="BL15" i="11"/>
  <c r="CC133" i="11"/>
  <c r="BU11" i="11"/>
  <c r="CB72" i="11"/>
  <c r="CD125" i="11"/>
  <c r="CE107" i="11"/>
  <c r="BP105" i="11"/>
  <c r="BR132" i="11"/>
  <c r="BT21" i="11"/>
  <c r="BL22" i="11"/>
  <c r="BY95" i="11"/>
  <c r="BX82" i="11"/>
  <c r="BT81" i="11"/>
  <c r="BX17" i="11"/>
  <c r="BR103" i="11"/>
  <c r="BR36" i="11"/>
  <c r="BV106" i="11"/>
  <c r="BN54" i="11"/>
  <c r="BR12" i="11"/>
  <c r="BU10" i="11"/>
  <c r="BX76" i="11"/>
  <c r="BZ35" i="11"/>
  <c r="BX45" i="11"/>
  <c r="BV87" i="11"/>
  <c r="BT78" i="11"/>
  <c r="BQ16" i="11"/>
  <c r="BO28" i="11"/>
  <c r="BL18" i="11"/>
  <c r="CB59" i="11"/>
  <c r="BW41" i="11"/>
  <c r="BR43" i="11"/>
  <c r="BN66" i="11"/>
  <c r="BY27" i="11"/>
  <c r="BP52" i="11"/>
  <c r="BX85" i="11"/>
  <c r="BN37" i="11"/>
  <c r="CC37" i="11"/>
  <c r="BT128" i="11"/>
  <c r="BY75" i="11"/>
  <c r="BP80" i="11"/>
  <c r="BU42" i="11"/>
  <c r="BL127" i="11"/>
  <c r="CB127" i="11"/>
  <c r="BQ65" i="11"/>
  <c r="BX84" i="11"/>
  <c r="BM29" i="11"/>
  <c r="CD29" i="11"/>
  <c r="BT9" i="11"/>
  <c r="BZ46" i="11"/>
  <c r="BP86" i="11"/>
  <c r="CE86" i="11"/>
  <c r="BV50" i="11"/>
  <c r="BL110" i="11"/>
  <c r="CA110" i="11"/>
  <c r="BR53" i="11"/>
  <c r="BW126" i="11"/>
  <c r="BN112" i="11"/>
  <c r="CD112" i="11"/>
  <c r="BT130" i="11"/>
  <c r="BN15" i="11"/>
  <c r="BM34" i="11"/>
  <c r="BV11" i="11"/>
  <c r="BS117" i="11"/>
  <c r="BQ114" i="11"/>
  <c r="BU105" i="11"/>
  <c r="BT132" i="11"/>
  <c r="BW21" i="11"/>
  <c r="BV22" i="11"/>
  <c r="CB95" i="11"/>
  <c r="BZ82" i="11"/>
  <c r="BV81" i="11"/>
  <c r="BW103" i="11"/>
  <c r="BN32" i="11"/>
  <c r="BL70" i="11"/>
  <c r="BS36" i="11"/>
  <c r="CB106" i="11"/>
  <c r="BT54" i="11"/>
  <c r="BT12" i="11"/>
  <c r="CA10" i="11"/>
  <c r="BZ76" i="11"/>
  <c r="CE35" i="11"/>
  <c r="BY45" i="11"/>
  <c r="BZ87" i="11"/>
  <c r="BU78" i="11"/>
  <c r="BU16" i="11"/>
  <c r="BP28" i="11"/>
  <c r="BQ18" i="11"/>
  <c r="CD59" i="11"/>
  <c r="BY41" i="11"/>
  <c r="BU43" i="11"/>
  <c r="BO66" i="11"/>
  <c r="CA27" i="11"/>
  <c r="BQ52" i="11"/>
  <c r="BZ85" i="11"/>
  <c r="BO37" i="11"/>
  <c r="CE37" i="11"/>
  <c r="BV128" i="11"/>
  <c r="CA75" i="11"/>
  <c r="BR80" i="11"/>
  <c r="BW42" i="11"/>
  <c r="BN127" i="11"/>
  <c r="CC127" i="11"/>
  <c r="BS65" i="11"/>
  <c r="BY84" i="11"/>
  <c r="BO29" i="11"/>
  <c r="BU9" i="11"/>
  <c r="CB46" i="11"/>
  <c r="BQ86" i="11"/>
  <c r="BX50" i="11"/>
  <c r="BM110" i="11"/>
  <c r="CC110" i="11"/>
  <c r="BT53" i="11"/>
  <c r="BY126" i="11"/>
  <c r="BP112" i="11"/>
  <c r="CE112" i="11"/>
  <c r="BV130" i="11"/>
  <c r="BO67" i="11"/>
  <c r="BX34" i="11"/>
  <c r="BO39" i="11"/>
  <c r="BM26" i="11"/>
  <c r="BZ117" i="11"/>
  <c r="BT114" i="11"/>
  <c r="BS111" i="11"/>
  <c r="BZ105" i="11"/>
  <c r="BY21" i="11"/>
  <c r="BX22" i="11"/>
  <c r="BL102" i="11"/>
  <c r="CA82" i="11"/>
  <c r="BY81" i="11"/>
  <c r="BU24" i="11"/>
  <c r="BX103" i="11"/>
  <c r="BS32" i="11"/>
  <c r="BM70" i="11"/>
  <c r="BY36" i="11"/>
  <c r="BL19" i="11"/>
  <c r="CE106" i="11"/>
  <c r="BL30" i="11"/>
  <c r="BU54" i="11"/>
  <c r="BX12" i="11"/>
  <c r="CB10" i="11"/>
  <c r="CC76" i="11"/>
  <c r="CC45" i="11"/>
  <c r="CA87" i="11"/>
  <c r="BX78" i="11"/>
  <c r="BW16" i="11"/>
  <c r="BS28" i="11"/>
  <c r="BR18" i="11"/>
  <c r="BM51" i="11"/>
  <c r="CE59" i="11"/>
  <c r="CB41" i="11"/>
  <c r="BV43" i="11"/>
  <c r="BP66" i="11"/>
  <c r="CB27" i="11"/>
  <c r="BR52" i="11"/>
  <c r="CA85" i="11"/>
  <c r="BP37" i="11"/>
  <c r="BW128" i="11"/>
  <c r="BL75" i="11"/>
  <c r="CC75" i="11"/>
  <c r="BS80" i="11"/>
  <c r="BY42" i="11"/>
  <c r="BO127" i="11"/>
  <c r="CD127" i="11"/>
  <c r="BU65" i="11"/>
  <c r="BZ84" i="11"/>
  <c r="BQ29" i="11"/>
  <c r="BV9" i="11"/>
  <c r="BM46" i="11"/>
  <c r="CC46" i="11"/>
  <c r="BR86" i="11"/>
  <c r="BY50" i="11"/>
  <c r="BN110" i="11"/>
  <c r="CE110" i="11"/>
  <c r="BU53" i="11"/>
  <c r="CA126" i="11"/>
  <c r="BQ112" i="11"/>
  <c r="BX130" i="11"/>
  <c r="BY20" i="11"/>
  <c r="CE39" i="11"/>
  <c r="BT14" i="11"/>
  <c r="BY62" i="11"/>
  <c r="BW99" i="11"/>
  <c r="CA135" i="11"/>
  <c r="CE79" i="11"/>
  <c r="BN94" i="11"/>
  <c r="BR104" i="11"/>
  <c r="BQ131" i="11"/>
  <c r="BM56" i="11"/>
  <c r="CC102" i="11"/>
  <c r="CB113" i="11"/>
  <c r="BP134" i="11"/>
  <c r="CE24" i="11"/>
  <c r="CC31" i="11"/>
  <c r="BY8" i="11"/>
  <c r="BO101" i="11"/>
  <c r="BN38" i="11"/>
  <c r="CB70" i="11"/>
  <c r="BU118" i="11"/>
  <c r="BM25" i="11"/>
  <c r="CC19" i="11"/>
  <c r="BM64" i="11"/>
  <c r="CA30" i="11"/>
  <c r="CD54" i="11"/>
  <c r="BN35" i="11"/>
  <c r="BL45" i="11"/>
  <c r="CC16" i="11"/>
  <c r="CB28" i="11"/>
  <c r="BX18" i="11"/>
  <c r="BW51" i="11"/>
  <c r="BP59" i="11"/>
  <c r="BM41" i="11"/>
  <c r="CB43" i="11"/>
  <c r="BX66" i="11"/>
  <c r="BP27" i="11"/>
  <c r="BY52" i="11"/>
  <c r="BP85" i="11"/>
  <c r="CE85" i="11"/>
  <c r="BV37" i="11"/>
  <c r="BL128" i="11"/>
  <c r="CA128" i="11"/>
  <c r="BR75" i="11"/>
  <c r="BW80" i="11"/>
  <c r="BN42" i="11"/>
  <c r="CD42" i="11"/>
  <c r="BS127" i="11"/>
  <c r="BZ65" i="11"/>
  <c r="BO84" i="11"/>
  <c r="BV29" i="11"/>
  <c r="CB9" i="11"/>
  <c r="BR46" i="11"/>
  <c r="BX86" i="11"/>
  <c r="BN50" i="11"/>
  <c r="CC50" i="11"/>
  <c r="BT110" i="11"/>
  <c r="BY53" i="11"/>
  <c r="BP126" i="11"/>
  <c r="BU112" i="11"/>
  <c r="BM130" i="11"/>
  <c r="CC130" i="11"/>
  <c r="BM14" i="11"/>
  <c r="CD79" i="11"/>
  <c r="CA22" i="11"/>
  <c r="BM101" i="11"/>
  <c r="BZ54" i="11"/>
  <c r="CA16" i="11"/>
  <c r="CE41" i="11"/>
  <c r="CA66" i="11"/>
  <c r="BT52" i="11"/>
  <c r="CD85" i="11"/>
  <c r="BS128" i="11"/>
  <c r="BQ42" i="11"/>
  <c r="CE127" i="11"/>
  <c r="BN84" i="11"/>
  <c r="CC29" i="11"/>
  <c r="BP46" i="11"/>
  <c r="CA86" i="11"/>
  <c r="BO110" i="11"/>
  <c r="BX53" i="11"/>
  <c r="BM112" i="11"/>
  <c r="CA130" i="11"/>
  <c r="BL131" i="11"/>
  <c r="CC39" i="11"/>
  <c r="CD126" i="11"/>
  <c r="CI103" i="11"/>
  <c r="BT66" i="11"/>
  <c r="BL84" i="11"/>
  <c r="BY67" i="11"/>
  <c r="CA117" i="11"/>
  <c r="CA105" i="11"/>
  <c r="BW102" i="11"/>
  <c r="BV24" i="11"/>
  <c r="BZ32" i="11"/>
  <c r="BO19" i="11"/>
  <c r="BZ12" i="11"/>
  <c r="BU28" i="11"/>
  <c r="BM59" i="11"/>
  <c r="CE66" i="11"/>
  <c r="BV52" i="11"/>
  <c r="BX128" i="11"/>
  <c r="BT42" i="11"/>
  <c r="BS84" i="11"/>
  <c r="BQ46" i="11"/>
  <c r="CD86" i="11"/>
  <c r="BQ110" i="11"/>
  <c r="CC53" i="11"/>
  <c r="BR112" i="11"/>
  <c r="CB130" i="11"/>
  <c r="BR30" i="11"/>
  <c r="BR118" i="11"/>
  <c r="BQ53" i="11"/>
  <c r="BN26" i="11"/>
  <c r="BV53" i="11"/>
  <c r="CE117" i="11"/>
  <c r="CB105" i="11"/>
  <c r="BX102" i="11"/>
  <c r="CB24" i="11"/>
  <c r="CB32" i="11"/>
  <c r="BW19" i="11"/>
  <c r="CB12" i="11"/>
  <c r="BV28" i="11"/>
  <c r="BN59" i="11"/>
  <c r="BL27" i="11"/>
  <c r="BX52" i="11"/>
  <c r="BM37" i="11"/>
  <c r="BY128" i="11"/>
  <c r="BZ42" i="11"/>
  <c r="BW84" i="11"/>
  <c r="BT46" i="11"/>
  <c r="BS110" i="11"/>
  <c r="BS112" i="11"/>
  <c r="CE130" i="11"/>
  <c r="BL8" i="11"/>
  <c r="BR51" i="11"/>
  <c r="CH35" i="11"/>
  <c r="BY97" i="11"/>
  <c r="CA102" i="11"/>
  <c r="CD24" i="11"/>
  <c r="BL38" i="11"/>
  <c r="BX19" i="11"/>
  <c r="CA28" i="11"/>
  <c r="BO59" i="11"/>
  <c r="BQ43" i="11"/>
  <c r="BN27" i="11"/>
  <c r="CB52" i="11"/>
  <c r="BQ37" i="11"/>
  <c r="BZ128" i="11"/>
  <c r="BO80" i="11"/>
  <c r="CB42" i="11"/>
  <c r="BM65" i="11"/>
  <c r="CA84" i="11"/>
  <c r="BY46" i="11"/>
  <c r="BL50" i="11"/>
  <c r="BW110" i="11"/>
  <c r="BT112" i="11"/>
  <c r="BO118" i="11"/>
  <c r="CE78" i="11"/>
  <c r="BV54" i="11"/>
  <c r="BV51" i="11"/>
  <c r="BW127" i="11"/>
  <c r="BS130" i="11"/>
  <c r="BY34" i="11"/>
  <c r="BN113" i="11"/>
  <c r="BL31" i="11"/>
  <c r="BO70" i="11"/>
  <c r="CC10" i="11"/>
  <c r="CB87" i="11"/>
  <c r="BS18" i="11"/>
  <c r="BV59" i="11"/>
  <c r="BW43" i="11"/>
  <c r="BO27" i="11"/>
  <c r="BS37" i="11"/>
  <c r="CE128" i="11"/>
  <c r="BT80" i="11"/>
  <c r="CC42" i="11"/>
  <c r="BP65" i="11"/>
  <c r="CC84" i="11"/>
  <c r="BO9" i="11"/>
  <c r="CD46" i="11"/>
  <c r="BM50" i="11"/>
  <c r="BZ110" i="11"/>
  <c r="BM126" i="11"/>
  <c r="BY112" i="11"/>
  <c r="CJ82" i="11"/>
  <c r="BO134" i="11"/>
  <c r="BP130" i="11"/>
  <c r="BN79" i="11"/>
  <c r="BU86" i="11"/>
  <c r="CA34" i="11"/>
  <c r="BR99" i="11"/>
  <c r="BO104" i="11"/>
  <c r="BP113" i="11"/>
  <c r="BX31" i="11"/>
  <c r="BV70" i="11"/>
  <c r="CD10" i="11"/>
  <c r="CD87" i="11"/>
  <c r="BT18" i="11"/>
  <c r="CA59" i="11"/>
  <c r="BZ43" i="11"/>
  <c r="BR27" i="11"/>
  <c r="BL85" i="11"/>
  <c r="BU37" i="11"/>
  <c r="BU80" i="11"/>
  <c r="BV65" i="11"/>
  <c r="CE84" i="11"/>
  <c r="BS9" i="11"/>
  <c r="CE46" i="11"/>
  <c r="BP50" i="11"/>
  <c r="BO126" i="11"/>
  <c r="CC112" i="11"/>
  <c r="CF111" i="11"/>
  <c r="BR85" i="11"/>
  <c r="BR29" i="11"/>
  <c r="BL53" i="11"/>
  <c r="BL35" i="11"/>
  <c r="BX16" i="11"/>
  <c r="CE126" i="11"/>
  <c r="BM20" i="11"/>
  <c r="BS99" i="11"/>
  <c r="BP104" i="11"/>
  <c r="BZ113" i="11"/>
  <c r="BZ31" i="11"/>
  <c r="CA70" i="11"/>
  <c r="CE10" i="11"/>
  <c r="BV18" i="11"/>
  <c r="CA43" i="11"/>
  <c r="BX27" i="11"/>
  <c r="BN85" i="11"/>
  <c r="BY37" i="11"/>
  <c r="BM75" i="11"/>
  <c r="BV80" i="11"/>
  <c r="BX65" i="11"/>
  <c r="BW9" i="11"/>
  <c r="BU50" i="11"/>
  <c r="BS126" i="11"/>
  <c r="BQ51" i="11"/>
  <c r="CD27" i="11"/>
  <c r="BQ75" i="11"/>
  <c r="CB65" i="11"/>
  <c r="BO86" i="11"/>
  <c r="BU135" i="11"/>
  <c r="CB36" i="11"/>
  <c r="BT41" i="11"/>
  <c r="BX75" i="11"/>
  <c r="CH9" i="11"/>
  <c r="BU39" i="11"/>
  <c r="CE111" i="11"/>
  <c r="BZ21" i="11"/>
  <c r="CC82" i="11"/>
  <c r="BL118" i="11"/>
  <c r="BQ30" i="11"/>
  <c r="BZ78" i="11"/>
  <c r="CC27" i="11"/>
  <c r="BO85" i="11"/>
  <c r="CB37" i="11"/>
  <c r="BO75" i="11"/>
  <c r="CA80" i="11"/>
  <c r="BP127" i="11"/>
  <c r="BY65" i="11"/>
  <c r="BL29" i="11"/>
  <c r="BY9" i="11"/>
  <c r="BZ50" i="11"/>
  <c r="BV126" i="11"/>
  <c r="CB39" i="11"/>
  <c r="CB78" i="11"/>
  <c r="BL41" i="11"/>
  <c r="BL66" i="11"/>
  <c r="CH37" i="11"/>
  <c r="CE80" i="11"/>
  <c r="BQ127" i="11"/>
  <c r="CA9" i="11"/>
  <c r="CA50" i="11"/>
  <c r="CB126" i="11"/>
  <c r="BN131" i="11"/>
  <c r="BS86" i="11"/>
  <c r="BZ81" i="11"/>
  <c r="BU29" i="11"/>
  <c r="BW30" i="11"/>
  <c r="BQ41" i="11"/>
  <c r="BQ66" i="11"/>
  <c r="CE27" i="11"/>
  <c r="BW85" i="11"/>
  <c r="CJ37" i="11"/>
  <c r="BU75" i="11"/>
  <c r="CI80" i="11"/>
  <c r="BR127" i="11"/>
  <c r="BT29" i="11"/>
  <c r="CE9" i="11"/>
  <c r="CB50" i="11"/>
  <c r="BY22" i="11"/>
  <c r="CB85" i="11"/>
  <c r="CG50" i="11"/>
  <c r="BT79" i="11"/>
  <c r="BZ22" i="11"/>
  <c r="CC81" i="11"/>
  <c r="BY54" i="11"/>
  <c r="BZ16" i="11"/>
  <c r="BY51" i="11"/>
  <c r="CC41" i="11"/>
  <c r="BV66" i="11"/>
  <c r="BO52" i="11"/>
  <c r="CC85" i="11"/>
  <c r="BN128" i="11"/>
  <c r="CD75" i="11"/>
  <c r="BM42" i="11"/>
  <c r="CA127" i="11"/>
  <c r="BM84" i="11"/>
  <c r="BX29" i="11"/>
  <c r="BN46" i="11"/>
  <c r="BW86" i="11"/>
  <c r="BW53" i="11"/>
  <c r="BY130" i="11"/>
  <c r="CG76" i="11"/>
  <c r="BM8" i="11"/>
  <c r="CK80" i="11"/>
  <c r="CK24" i="11"/>
  <c r="CK131" i="11"/>
  <c r="CH93" i="11"/>
  <c r="CJ36" i="11"/>
  <c r="CI17" i="11"/>
  <c r="CH21" i="11"/>
  <c r="CF39" i="11"/>
  <c r="CG88" i="11"/>
  <c r="CI38" i="11"/>
  <c r="CH96" i="11"/>
  <c r="CK59" i="11"/>
  <c r="CH32" i="11"/>
  <c r="CG131" i="11"/>
  <c r="CK64" i="11"/>
  <c r="CI50" i="11"/>
  <c r="CH24" i="11"/>
  <c r="CJ6" i="11"/>
  <c r="CI105" i="11"/>
  <c r="CJ50" i="11"/>
  <c r="CJ64" i="11"/>
  <c r="CF55" i="11"/>
  <c r="CH113" i="11"/>
  <c r="CF16" i="11"/>
  <c r="BK62" i="11"/>
  <c r="BK77" i="11"/>
  <c r="CG129" i="11"/>
  <c r="CI94" i="11"/>
  <c r="CF106" i="11"/>
  <c r="CF9" i="11"/>
  <c r="CH53" i="11"/>
  <c r="CI19" i="11"/>
  <c r="CF41" i="11"/>
  <c r="CI29" i="11"/>
  <c r="CJ66" i="11"/>
  <c r="CF81" i="11"/>
  <c r="CG106" i="11"/>
  <c r="CF117" i="11"/>
  <c r="BK135" i="11"/>
  <c r="BK12" i="11"/>
  <c r="BK76" i="11"/>
  <c r="BK82" i="11"/>
  <c r="BK95" i="11"/>
  <c r="DQ119" i="11" l="1"/>
  <c r="DT119" i="11" s="1"/>
  <c r="DT124" i="11"/>
  <c r="DQ109" i="11"/>
  <c r="DT109" i="11" s="1"/>
  <c r="DD21" i="11"/>
  <c r="DT98" i="11"/>
  <c r="CZ107" i="11"/>
  <c r="DE105" i="11"/>
  <c r="DT123" i="11"/>
  <c r="DT48" i="11"/>
  <c r="CU107" i="11"/>
  <c r="DN107" i="11" s="1"/>
  <c r="DQ47" i="11"/>
  <c r="DT47" i="11" s="1"/>
  <c r="DQ122" i="11"/>
  <c r="DT122" i="11" s="1"/>
  <c r="DQ89" i="11"/>
  <c r="DT89" i="11" s="1"/>
  <c r="DQ120" i="11"/>
  <c r="DT120" i="11" s="1"/>
  <c r="DT57" i="11"/>
  <c r="DT71" i="11"/>
  <c r="DT40" i="11"/>
  <c r="DT49" i="11"/>
  <c r="DB111" i="11"/>
  <c r="DQ90" i="11"/>
  <c r="DT90" i="11" s="1"/>
  <c r="CU112" i="11"/>
  <c r="DN112" i="11" s="1"/>
  <c r="DQ116" i="11"/>
  <c r="DT116" i="11" s="1"/>
  <c r="DT58" i="11"/>
  <c r="DT33" i="11"/>
  <c r="DA79" i="11"/>
  <c r="DP79" i="11" s="1"/>
  <c r="DA113" i="11"/>
  <c r="DP113" i="11" s="1"/>
  <c r="DA54" i="11"/>
  <c r="DP54" i="11" s="1"/>
  <c r="DT108" i="11"/>
  <c r="DA85" i="11"/>
  <c r="DP85" i="11" s="1"/>
  <c r="DA27" i="11"/>
  <c r="DP27" i="11" s="1"/>
  <c r="DT83" i="11"/>
  <c r="DQ74" i="11"/>
  <c r="DT74" i="11" s="1"/>
  <c r="DH114" i="11"/>
  <c r="DR114" i="11" s="1"/>
  <c r="DI21" i="11"/>
  <c r="DQ73" i="11"/>
  <c r="DT73" i="11" s="1"/>
  <c r="DT63" i="11"/>
  <c r="CW10" i="11"/>
  <c r="CW44" i="11"/>
  <c r="DQ91" i="11"/>
  <c r="DT91" i="11" s="1"/>
  <c r="DC129" i="11"/>
  <c r="CZ135" i="11"/>
  <c r="DC131" i="11"/>
  <c r="DM34" i="11"/>
  <c r="DA112" i="11"/>
  <c r="DP112" i="11" s="1"/>
  <c r="DA16" i="11"/>
  <c r="DP16" i="11" s="1"/>
  <c r="CV129" i="11"/>
  <c r="DM20" i="11"/>
  <c r="CZ95" i="11"/>
  <c r="DD53" i="11"/>
  <c r="CZ82" i="11"/>
  <c r="DT92" i="11"/>
  <c r="CZ76" i="11"/>
  <c r="DB106" i="11"/>
  <c r="DF37" i="11"/>
  <c r="DA88" i="11"/>
  <c r="DP88" i="11" s="1"/>
  <c r="CZ100" i="11"/>
  <c r="CZ17" i="11"/>
  <c r="CZ118" i="11"/>
  <c r="CZ9" i="11"/>
  <c r="CZ101" i="11"/>
  <c r="CX54" i="11"/>
  <c r="CU9" i="11"/>
  <c r="DN9" i="11" s="1"/>
  <c r="CV79" i="11"/>
  <c r="CZ126" i="11"/>
  <c r="CU46" i="11"/>
  <c r="DN46" i="11" s="1"/>
  <c r="CW56" i="11"/>
  <c r="CV118" i="11"/>
  <c r="CU50" i="11"/>
  <c r="DN50" i="11" s="1"/>
  <c r="DM41" i="11"/>
  <c r="DH38" i="11"/>
  <c r="DR38" i="11" s="1"/>
  <c r="DH77" i="11"/>
  <c r="DR77" i="11" s="1"/>
  <c r="DI76" i="11"/>
  <c r="DH27" i="11"/>
  <c r="DR27" i="11" s="1"/>
  <c r="DH54" i="11"/>
  <c r="DR54" i="11" s="1"/>
  <c r="DH31" i="11"/>
  <c r="DR31" i="11" s="1"/>
  <c r="DH79" i="11"/>
  <c r="DR79" i="11" s="1"/>
  <c r="DM131" i="11"/>
  <c r="DG131" i="11"/>
  <c r="DA110" i="11"/>
  <c r="DP110" i="11" s="1"/>
  <c r="CZ134" i="11"/>
  <c r="CZ80" i="11"/>
  <c r="CZ46" i="11"/>
  <c r="DE23" i="11"/>
  <c r="CV25" i="11"/>
  <c r="CX114" i="11"/>
  <c r="CV106" i="11"/>
  <c r="CU100" i="11"/>
  <c r="DN100" i="11" s="1"/>
  <c r="CZ51" i="11"/>
  <c r="CX19" i="11"/>
  <c r="CU44" i="11"/>
  <c r="DN44" i="11" s="1"/>
  <c r="CY37" i="11"/>
  <c r="CX7" i="11"/>
  <c r="CU99" i="11"/>
  <c r="DN99" i="11" s="1"/>
  <c r="DH110" i="11"/>
  <c r="DR110" i="11" s="1"/>
  <c r="DK6" i="11"/>
  <c r="DM125" i="11"/>
  <c r="DM80" i="11"/>
  <c r="DI80" i="11"/>
  <c r="DH8" i="11"/>
  <c r="DR8" i="11" s="1"/>
  <c r="DH128" i="11"/>
  <c r="DR128" i="11" s="1"/>
  <c r="DH43" i="11"/>
  <c r="DR43" i="11" s="1"/>
  <c r="DH36" i="11"/>
  <c r="DR36" i="11" s="1"/>
  <c r="DK62" i="11"/>
  <c r="DL135" i="11"/>
  <c r="DH35" i="11"/>
  <c r="DR35" i="11" s="1"/>
  <c r="DH101" i="11"/>
  <c r="DR101" i="11" s="1"/>
  <c r="DL132" i="11"/>
  <c r="DH15" i="11"/>
  <c r="DR15" i="11" s="1"/>
  <c r="DA101" i="11"/>
  <c r="DP101" i="11" s="1"/>
  <c r="CW110" i="11"/>
  <c r="CV96" i="11"/>
  <c r="CZ8" i="11"/>
  <c r="DM113" i="11"/>
  <c r="DA50" i="11"/>
  <c r="DP50" i="11" s="1"/>
  <c r="DA19" i="11"/>
  <c r="DP19" i="11" s="1"/>
  <c r="DA36" i="11"/>
  <c r="DP36" i="11" s="1"/>
  <c r="CY102" i="11"/>
  <c r="CX99" i="11"/>
  <c r="DJ112" i="11"/>
  <c r="DA26" i="11"/>
  <c r="DP26" i="11" s="1"/>
  <c r="DQ121" i="11"/>
  <c r="DT121" i="11" s="1"/>
  <c r="DQ61" i="11"/>
  <c r="DT61" i="11" s="1"/>
  <c r="DI87" i="11"/>
  <c r="DH132" i="11"/>
  <c r="DR132" i="11" s="1"/>
  <c r="DL52" i="11"/>
  <c r="DL56" i="11"/>
  <c r="DJ94" i="11"/>
  <c r="DM26" i="11"/>
  <c r="DL78" i="11"/>
  <c r="DM70" i="11"/>
  <c r="DH113" i="11"/>
  <c r="DR113" i="11" s="1"/>
  <c r="DJ82" i="11"/>
  <c r="DJ133" i="11"/>
  <c r="DI118" i="11"/>
  <c r="DK129" i="11"/>
  <c r="DM11" i="11"/>
  <c r="DL23" i="11"/>
  <c r="DH13" i="11"/>
  <c r="DR13" i="11" s="1"/>
  <c r="DE110" i="11"/>
  <c r="DD30" i="11"/>
  <c r="CY20" i="11"/>
  <c r="CV95" i="11"/>
  <c r="DB114" i="11"/>
  <c r="DE72" i="11"/>
  <c r="CU39" i="11"/>
  <c r="DN39" i="11" s="1"/>
  <c r="CV85" i="11"/>
  <c r="CW80" i="11"/>
  <c r="CW125" i="11"/>
  <c r="CU125" i="11"/>
  <c r="DN125" i="11" s="1"/>
  <c r="CU22" i="11"/>
  <c r="DN22" i="11" s="1"/>
  <c r="CY24" i="11"/>
  <c r="DL66" i="11"/>
  <c r="DL16" i="11"/>
  <c r="DM130" i="11"/>
  <c r="DH64" i="11"/>
  <c r="DR64" i="11" s="1"/>
  <c r="DI27" i="11"/>
  <c r="DH7" i="11"/>
  <c r="DR7" i="11" s="1"/>
  <c r="DH56" i="11"/>
  <c r="DR56" i="11" s="1"/>
  <c r="DA59" i="11"/>
  <c r="DP59" i="11" s="1"/>
  <c r="DA32" i="11"/>
  <c r="DP32" i="11" s="1"/>
  <c r="DA21" i="11"/>
  <c r="DP21" i="11" s="1"/>
  <c r="CU8" i="11"/>
  <c r="DN8" i="11" s="1"/>
  <c r="CV34" i="11"/>
  <c r="CV101" i="11"/>
  <c r="CU111" i="11"/>
  <c r="DN111" i="11" s="1"/>
  <c r="CW18" i="11"/>
  <c r="CW38" i="11"/>
  <c r="CV112" i="11"/>
  <c r="CV9" i="11"/>
  <c r="DM24" i="11"/>
  <c r="CZ13" i="11"/>
  <c r="CU69" i="11"/>
  <c r="DN69" i="11" s="1"/>
  <c r="CW16" i="11"/>
  <c r="CU56" i="11"/>
  <c r="DN56" i="11" s="1"/>
  <c r="CU133" i="11"/>
  <c r="DN133" i="11" s="1"/>
  <c r="DH10" i="11"/>
  <c r="DR10" i="11" s="1"/>
  <c r="DI50" i="11"/>
  <c r="DI25" i="11"/>
  <c r="DI84" i="11"/>
  <c r="DA129" i="11"/>
  <c r="DP129" i="11" s="1"/>
  <c r="CZ21" i="11"/>
  <c r="CV22" i="11"/>
  <c r="CW126" i="11"/>
  <c r="DI38" i="11"/>
  <c r="DK107" i="11"/>
  <c r="CZ16" i="11"/>
  <c r="CZ87" i="11"/>
  <c r="CY13" i="11"/>
  <c r="DM107" i="11"/>
  <c r="DA131" i="11"/>
  <c r="DP131" i="11" s="1"/>
  <c r="CU82" i="11"/>
  <c r="DN82" i="11" s="1"/>
  <c r="DA46" i="11"/>
  <c r="DP46" i="11" s="1"/>
  <c r="DE80" i="11"/>
  <c r="CZ32" i="11"/>
  <c r="CU80" i="11"/>
  <c r="DN80" i="11" s="1"/>
  <c r="CU14" i="11"/>
  <c r="DN14" i="11" s="1"/>
  <c r="DL88" i="11"/>
  <c r="DA30" i="11"/>
  <c r="DP30" i="11" s="1"/>
  <c r="DF35" i="11"/>
  <c r="DB104" i="11"/>
  <c r="CX30" i="11"/>
  <c r="CU132" i="11"/>
  <c r="DN132" i="11" s="1"/>
  <c r="CU86" i="11"/>
  <c r="DN86" i="11" s="1"/>
  <c r="CW76" i="11"/>
  <c r="CU18" i="11"/>
  <c r="DN18" i="11" s="1"/>
  <c r="CW75" i="11"/>
  <c r="DC31" i="11"/>
  <c r="DG77" i="11"/>
  <c r="CZ39" i="11"/>
  <c r="DB7" i="11"/>
  <c r="DG100" i="11"/>
  <c r="DD41" i="11"/>
  <c r="CZ105" i="11"/>
  <c r="DE69" i="11"/>
  <c r="CU10" i="11"/>
  <c r="DN10" i="11" s="1"/>
  <c r="CY132" i="11"/>
  <c r="CZ130" i="11"/>
  <c r="CY50" i="11"/>
  <c r="CX94" i="11"/>
  <c r="CV39" i="11"/>
  <c r="CU67" i="11"/>
  <c r="DN67" i="11" s="1"/>
  <c r="DL19" i="11"/>
  <c r="DM81" i="11"/>
  <c r="DK22" i="11"/>
  <c r="DM86" i="11"/>
  <c r="DL106" i="11"/>
  <c r="DJ127" i="11"/>
  <c r="DK11" i="11"/>
  <c r="DL134" i="11"/>
  <c r="CZ12" i="11"/>
  <c r="DD93" i="11"/>
  <c r="CZ53" i="11"/>
  <c r="CU31" i="11"/>
  <c r="DN31" i="11" s="1"/>
  <c r="DE6" i="11"/>
  <c r="DC78" i="11"/>
  <c r="CZ79" i="11"/>
  <c r="DF34" i="11"/>
  <c r="CU42" i="11"/>
  <c r="DN42" i="11" s="1"/>
  <c r="CU27" i="11"/>
  <c r="DN27" i="11" s="1"/>
  <c r="CV84" i="11"/>
  <c r="DJ65" i="11"/>
  <c r="DG64" i="11"/>
  <c r="CY128" i="11"/>
  <c r="CY127" i="11"/>
  <c r="DM17" i="11"/>
  <c r="DI110" i="11"/>
  <c r="CZ77" i="11"/>
  <c r="DA65" i="11"/>
  <c r="DP65" i="11" s="1"/>
  <c r="DA133" i="11"/>
  <c r="DP133" i="11" s="1"/>
  <c r="DA23" i="11"/>
  <c r="DP23" i="11" s="1"/>
  <c r="CZ19" i="11"/>
  <c r="CZ103" i="11"/>
  <c r="CZ66" i="11"/>
  <c r="DC112" i="11"/>
  <c r="CZ41" i="11"/>
  <c r="CU75" i="11"/>
  <c r="DN75" i="11" s="1"/>
  <c r="CY69" i="11"/>
  <c r="CY130" i="11"/>
  <c r="CU78" i="11"/>
  <c r="DN78" i="11" s="1"/>
  <c r="CV70" i="11"/>
  <c r="CW52" i="11"/>
  <c r="CV133" i="11"/>
  <c r="CX62" i="11"/>
  <c r="CV117" i="11"/>
  <c r="DL29" i="11"/>
  <c r="DL99" i="11"/>
  <c r="DK96" i="11"/>
  <c r="DJ51" i="11"/>
  <c r="DL72" i="11"/>
  <c r="DL35" i="11"/>
  <c r="DL42" i="11"/>
  <c r="DJ75" i="11"/>
  <c r="DJ68" i="11"/>
  <c r="DH25" i="11"/>
  <c r="DR25" i="11" s="1"/>
  <c r="DH23" i="11"/>
  <c r="DR23" i="11" s="1"/>
  <c r="DJ15" i="11"/>
  <c r="DH118" i="11"/>
  <c r="DR118" i="11" s="1"/>
  <c r="DL81" i="11"/>
  <c r="DI97" i="11"/>
  <c r="DI114" i="11"/>
  <c r="DM129" i="11"/>
  <c r="DA29" i="11"/>
  <c r="DP29" i="11" s="1"/>
  <c r="DA31" i="11"/>
  <c r="DP31" i="11" s="1"/>
  <c r="DC17" i="11"/>
  <c r="CW42" i="11"/>
  <c r="CV93" i="11"/>
  <c r="CU87" i="11"/>
  <c r="DN87" i="11" s="1"/>
  <c r="CY60" i="11"/>
  <c r="CW105" i="11"/>
  <c r="DJ128" i="11"/>
  <c r="DJ17" i="11"/>
  <c r="DB117" i="11"/>
  <c r="DF82" i="11"/>
  <c r="CZ62" i="11"/>
  <c r="DM117" i="11"/>
  <c r="DL113" i="11"/>
  <c r="DM62" i="11"/>
  <c r="DK13" i="11"/>
  <c r="DI32" i="11"/>
  <c r="DI55" i="11"/>
  <c r="DL77" i="11"/>
  <c r="DH41" i="11"/>
  <c r="DR41" i="11" s="1"/>
  <c r="DI60" i="11"/>
  <c r="DD24" i="11"/>
  <c r="DB16" i="11"/>
  <c r="CZ52" i="11"/>
  <c r="CZ94" i="11"/>
  <c r="CU38" i="11"/>
  <c r="DN38" i="11" s="1"/>
  <c r="CV26" i="11"/>
  <c r="CV59" i="11"/>
  <c r="CY64" i="11"/>
  <c r="DM12" i="11"/>
  <c r="DI103" i="11"/>
  <c r="DL45" i="11"/>
  <c r="DK53" i="11"/>
  <c r="DH84" i="11"/>
  <c r="DR84" i="11" s="1"/>
  <c r="DM37" i="11"/>
  <c r="DH70" i="11"/>
  <c r="DR70" i="11" s="1"/>
  <c r="DF66" i="11"/>
  <c r="DD113" i="11"/>
  <c r="DC76" i="11"/>
  <c r="DE103" i="11"/>
  <c r="DA35" i="11"/>
  <c r="DP35" i="11" s="1"/>
  <c r="CZ81" i="11"/>
  <c r="CZ6" i="11"/>
  <c r="CV43" i="11"/>
  <c r="CX31" i="11"/>
  <c r="CY88" i="11"/>
  <c r="CU104" i="11"/>
  <c r="DN104" i="11" s="1"/>
  <c r="CY66" i="11"/>
  <c r="CY17" i="11"/>
  <c r="CW11" i="11"/>
  <c r="CU23" i="11"/>
  <c r="DN23" i="11" s="1"/>
  <c r="CW45" i="11"/>
  <c r="DL28" i="11"/>
  <c r="DI104" i="11"/>
  <c r="DI10" i="11"/>
  <c r="DI64" i="11"/>
  <c r="DL26" i="11"/>
  <c r="DM23" i="11"/>
  <c r="DF36" i="11"/>
  <c r="DG59" i="11"/>
  <c r="CZ127" i="11"/>
  <c r="DD8" i="11"/>
  <c r="DE133" i="11"/>
  <c r="CY27" i="11"/>
  <c r="CY23" i="11"/>
  <c r="CV72" i="11"/>
  <c r="CV55" i="11"/>
  <c r="CU94" i="11"/>
  <c r="DN94" i="11" s="1"/>
  <c r="CW134" i="11"/>
  <c r="DH85" i="11"/>
  <c r="DR85" i="11" s="1"/>
  <c r="DL46" i="11"/>
  <c r="DL12" i="11"/>
  <c r="DJ70" i="11"/>
  <c r="DM115" i="11"/>
  <c r="DE29" i="11"/>
  <c r="DB55" i="11"/>
  <c r="DE38" i="11"/>
  <c r="DA7" i="11"/>
  <c r="DP7" i="11" s="1"/>
  <c r="DA81" i="11"/>
  <c r="DP81" i="11" s="1"/>
  <c r="DA114" i="11"/>
  <c r="DP114" i="11" s="1"/>
  <c r="CZ31" i="11"/>
  <c r="CZ14" i="11"/>
  <c r="CZ99" i="11"/>
  <c r="DB62" i="11"/>
  <c r="DG112" i="11"/>
  <c r="DG43" i="11"/>
  <c r="CZ88" i="11"/>
  <c r="CX100" i="11"/>
  <c r="CU59" i="11"/>
  <c r="DN59" i="11" s="1"/>
  <c r="CY67" i="11"/>
  <c r="CV32" i="11"/>
  <c r="CY107" i="11"/>
  <c r="CW41" i="11"/>
  <c r="CV81" i="11"/>
  <c r="CY21" i="11"/>
  <c r="CX97" i="11"/>
  <c r="DM102" i="11"/>
  <c r="DM22" i="11"/>
  <c r="DL59" i="11"/>
  <c r="DI30" i="11"/>
  <c r="DM9" i="11"/>
  <c r="DI31" i="11"/>
  <c r="DL41" i="11"/>
  <c r="DM44" i="11"/>
  <c r="DH51" i="11"/>
  <c r="DR51" i="11" s="1"/>
  <c r="DH105" i="11"/>
  <c r="DR105" i="11" s="1"/>
  <c r="DM18" i="11"/>
  <c r="DM36" i="11"/>
  <c r="DL125" i="11"/>
  <c r="DL126" i="11"/>
  <c r="DL85" i="11"/>
  <c r="DL10" i="11"/>
  <c r="DL8" i="11"/>
  <c r="DK36" i="11"/>
  <c r="DH17" i="11"/>
  <c r="DR17" i="11" s="1"/>
  <c r="DK77" i="11"/>
  <c r="DL14" i="11"/>
  <c r="DJ7" i="11"/>
  <c r="DI39" i="11"/>
  <c r="DF64" i="11"/>
  <c r="CU95" i="11"/>
  <c r="DN95" i="11" s="1"/>
  <c r="DM114" i="11"/>
  <c r="DI18" i="11"/>
  <c r="DK79" i="11"/>
  <c r="DM132" i="11"/>
  <c r="DL20" i="11"/>
  <c r="DJ102" i="11"/>
  <c r="DH62" i="11"/>
  <c r="DR62" i="11" s="1"/>
  <c r="DH72" i="11"/>
  <c r="DR72" i="11" s="1"/>
  <c r="DJ86" i="11"/>
  <c r="DL100" i="11"/>
  <c r="DM15" i="11"/>
  <c r="DJ117" i="11"/>
  <c r="DI105" i="11"/>
  <c r="DI34" i="11"/>
  <c r="DH117" i="11"/>
  <c r="DR117" i="11" s="1"/>
  <c r="DH11" i="11"/>
  <c r="DR11" i="11" s="1"/>
  <c r="DH34" i="11"/>
  <c r="DR34" i="11" s="1"/>
  <c r="DD9" i="11"/>
  <c r="DB81" i="11"/>
  <c r="CZ60" i="11"/>
  <c r="CZ70" i="11"/>
  <c r="CZ117" i="11"/>
  <c r="DE19" i="11"/>
  <c r="DF50" i="11"/>
  <c r="DB39" i="11"/>
  <c r="DA56" i="11"/>
  <c r="DP56" i="11" s="1"/>
  <c r="DA130" i="11"/>
  <c r="DP130" i="11" s="1"/>
  <c r="DA60" i="11"/>
  <c r="DP60" i="11" s="1"/>
  <c r="CZ131" i="11"/>
  <c r="CZ38" i="11"/>
  <c r="CZ102" i="11"/>
  <c r="CZ78" i="11"/>
  <c r="DB95" i="11"/>
  <c r="CZ69" i="11"/>
  <c r="CZ45" i="11"/>
  <c r="DC128" i="11"/>
  <c r="CW78" i="11"/>
  <c r="CZ28" i="11"/>
  <c r="CZ35" i="11"/>
  <c r="CV51" i="11"/>
  <c r="CW87" i="11"/>
  <c r="CV113" i="11"/>
  <c r="CV6" i="11"/>
  <c r="CW53" i="11"/>
  <c r="CW12" i="11"/>
  <c r="DM88" i="11"/>
  <c r="DL67" i="11"/>
  <c r="DM135" i="11"/>
  <c r="DH87" i="11"/>
  <c r="DR87" i="11" s="1"/>
  <c r="DH134" i="11"/>
  <c r="DR134" i="11" s="1"/>
  <c r="DH68" i="11"/>
  <c r="DR68" i="11" s="1"/>
  <c r="DA66" i="11"/>
  <c r="DP66" i="11" s="1"/>
  <c r="DA24" i="11"/>
  <c r="DP24" i="11" s="1"/>
  <c r="DA115" i="11"/>
  <c r="DP115" i="11" s="1"/>
  <c r="DC43" i="11"/>
  <c r="CZ50" i="11"/>
  <c r="CZ59" i="11"/>
  <c r="CZ56" i="11"/>
  <c r="DC20" i="11"/>
  <c r="CZ20" i="11"/>
  <c r="CZ65" i="11"/>
  <c r="CU45" i="11"/>
  <c r="DN45" i="11" s="1"/>
  <c r="CX131" i="11"/>
  <c r="CW15" i="11"/>
  <c r="CW35" i="11"/>
  <c r="CU131" i="11"/>
  <c r="DN131" i="11" s="1"/>
  <c r="CV14" i="11"/>
  <c r="CV13" i="11"/>
  <c r="DM97" i="11"/>
  <c r="DM55" i="11"/>
  <c r="DA69" i="11"/>
  <c r="DP69" i="11" s="1"/>
  <c r="DA25" i="11"/>
  <c r="DP25" i="11" s="1"/>
  <c r="DA14" i="11"/>
  <c r="DP14" i="11" s="1"/>
  <c r="DA75" i="11"/>
  <c r="DP75" i="11" s="1"/>
  <c r="DA78" i="11"/>
  <c r="DP78" i="11" s="1"/>
  <c r="DA82" i="11"/>
  <c r="DP82" i="11" s="1"/>
  <c r="DA70" i="11"/>
  <c r="DP70" i="11" s="1"/>
  <c r="DG51" i="11"/>
  <c r="DB9" i="11"/>
  <c r="DF6" i="11"/>
  <c r="DE17" i="11"/>
  <c r="DA42" i="11"/>
  <c r="DP42" i="11" s="1"/>
  <c r="DA41" i="11"/>
  <c r="DP41" i="11" s="1"/>
  <c r="DA64" i="11"/>
  <c r="DP64" i="11" s="1"/>
  <c r="DA8" i="11"/>
  <c r="DP8" i="11" s="1"/>
  <c r="DA11" i="11"/>
  <c r="DP11" i="11" s="1"/>
  <c r="DA13" i="11"/>
  <c r="DP13" i="11" s="1"/>
  <c r="DD126" i="11"/>
  <c r="DC96" i="11"/>
  <c r="DE81" i="11"/>
  <c r="DF134" i="11"/>
  <c r="DE28" i="11"/>
  <c r="DC15" i="11"/>
  <c r="DE113" i="11"/>
  <c r="DD87" i="11"/>
  <c r="DF9" i="11"/>
  <c r="DE118" i="11"/>
  <c r="DG9" i="11"/>
  <c r="CY54" i="11"/>
  <c r="CW127" i="11"/>
  <c r="DF42" i="11"/>
  <c r="DE94" i="11"/>
  <c r="DE50" i="11"/>
  <c r="DA94" i="11"/>
  <c r="DP94" i="11" s="1"/>
  <c r="DA127" i="11"/>
  <c r="DP127" i="11" s="1"/>
  <c r="DA52" i="11"/>
  <c r="DP52" i="11" s="1"/>
  <c r="DA10" i="11"/>
  <c r="DP10" i="11" s="1"/>
  <c r="DA87" i="11"/>
  <c r="DP87" i="11" s="1"/>
  <c r="DA68" i="11"/>
  <c r="DP68" i="11" s="1"/>
  <c r="DA106" i="11"/>
  <c r="DP106" i="11" s="1"/>
  <c r="DA6" i="11"/>
  <c r="DP6" i="11" s="1"/>
  <c r="DA62" i="11"/>
  <c r="DP62" i="11" s="1"/>
  <c r="DA34" i="11"/>
  <c r="DP34" i="11" s="1"/>
  <c r="DA93" i="11"/>
  <c r="DP93" i="11" s="1"/>
  <c r="DG101" i="11"/>
  <c r="CZ7" i="11"/>
  <c r="DC22" i="11"/>
  <c r="DB27" i="11"/>
  <c r="DA100" i="11"/>
  <c r="DP100" i="11" s="1"/>
  <c r="DA45" i="11"/>
  <c r="DP45" i="11" s="1"/>
  <c r="DA132" i="11"/>
  <c r="DP132" i="11" s="1"/>
  <c r="DA44" i="11"/>
  <c r="DP44" i="11" s="1"/>
  <c r="DA72" i="11"/>
  <c r="DP72" i="11" s="1"/>
  <c r="DB46" i="11"/>
  <c r="DG60" i="11"/>
  <c r="DE9" i="11"/>
  <c r="DE41" i="11"/>
  <c r="DF96" i="11"/>
  <c r="DD82" i="11"/>
  <c r="DG68" i="11"/>
  <c r="DB32" i="11"/>
  <c r="DF125" i="11"/>
  <c r="DF55" i="11"/>
  <c r="DE96" i="11"/>
  <c r="DB76" i="11"/>
  <c r="DE66" i="11"/>
  <c r="DB105" i="11"/>
  <c r="DE30" i="11"/>
  <c r="DC117" i="11"/>
  <c r="DG24" i="11"/>
  <c r="DC50" i="11"/>
  <c r="DA18" i="11"/>
  <c r="DP18" i="11" s="1"/>
  <c r="DA17" i="11"/>
  <c r="DP17" i="11" s="1"/>
  <c r="DA135" i="11"/>
  <c r="DP135" i="11" s="1"/>
  <c r="DA111" i="11"/>
  <c r="DP111" i="11" s="1"/>
  <c r="DF130" i="11"/>
  <c r="DE37" i="11"/>
  <c r="DB54" i="11"/>
  <c r="DG7" i="11"/>
  <c r="DE84" i="11"/>
  <c r="DF24" i="11"/>
  <c r="DG84" i="11"/>
  <c r="DC39" i="11"/>
  <c r="CZ25" i="11"/>
  <c r="DG99" i="11"/>
  <c r="DG95" i="11"/>
  <c r="DC103" i="11"/>
  <c r="DE26" i="11"/>
  <c r="DB21" i="11"/>
  <c r="DB126" i="11"/>
  <c r="DE67" i="11"/>
  <c r="DD44" i="11"/>
  <c r="DD84" i="11"/>
  <c r="DE39" i="11"/>
  <c r="DA38" i="11"/>
  <c r="DP38" i="11" s="1"/>
  <c r="DA53" i="11"/>
  <c r="DP53" i="11" s="1"/>
  <c r="DD37" i="11"/>
  <c r="DE11" i="11"/>
  <c r="DC106" i="11"/>
  <c r="DD32" i="11"/>
  <c r="DG80" i="11"/>
  <c r="DA128" i="11"/>
  <c r="DP128" i="11" s="1"/>
  <c r="DD35" i="11"/>
  <c r="DA12" i="11"/>
  <c r="DP12" i="11" s="1"/>
  <c r="DA80" i="11"/>
  <c r="DP80" i="11" s="1"/>
  <c r="DA134" i="11"/>
  <c r="DP134" i="11" s="1"/>
  <c r="DA55" i="11"/>
  <c r="DP55" i="11" s="1"/>
  <c r="DA117" i="11"/>
  <c r="DP117" i="11" s="1"/>
  <c r="DA125" i="11"/>
  <c r="DP125" i="11" s="1"/>
  <c r="DF29" i="11"/>
  <c r="DB88" i="11"/>
  <c r="DF62" i="11"/>
  <c r="DB6" i="11"/>
  <c r="DG12" i="11"/>
  <c r="DC81" i="11"/>
  <c r="DF126" i="11"/>
  <c r="DF44" i="11"/>
  <c r="DG38" i="11"/>
  <c r="DF52" i="11"/>
  <c r="DD94" i="11"/>
  <c r="DC94" i="11"/>
  <c r="DC23" i="11"/>
  <c r="DC51" i="11"/>
  <c r="DF8" i="11"/>
  <c r="DE32" i="11"/>
  <c r="CZ132" i="11"/>
  <c r="DE56" i="11"/>
  <c r="DE27" i="11"/>
  <c r="DC11" i="11"/>
  <c r="DC6" i="11"/>
  <c r="DG88" i="11"/>
  <c r="CY51" i="11"/>
  <c r="CX27" i="11"/>
  <c r="CV29" i="11"/>
  <c r="CV114" i="11"/>
  <c r="CV102" i="11"/>
  <c r="CY118" i="11"/>
  <c r="CZ36" i="11"/>
  <c r="CW37" i="11"/>
  <c r="CV7" i="11"/>
  <c r="CY78" i="11"/>
  <c r="CY111" i="11"/>
  <c r="CW115" i="11"/>
  <c r="DA84" i="11"/>
  <c r="DP84" i="11" s="1"/>
  <c r="DD96" i="11"/>
  <c r="DA15" i="11"/>
  <c r="DP15" i="11" s="1"/>
  <c r="DA37" i="11"/>
  <c r="DP37" i="11" s="1"/>
  <c r="DA28" i="11"/>
  <c r="DP28" i="11" s="1"/>
  <c r="DA9" i="11"/>
  <c r="DP9" i="11" s="1"/>
  <c r="DA22" i="11"/>
  <c r="DP22" i="11" s="1"/>
  <c r="DA104" i="11"/>
  <c r="DP104" i="11" s="1"/>
  <c r="DA99" i="11"/>
  <c r="DP99" i="11" s="1"/>
  <c r="DA96" i="11"/>
  <c r="DP96" i="11" s="1"/>
  <c r="DA97" i="11"/>
  <c r="DP97" i="11" s="1"/>
  <c r="CZ84" i="11"/>
  <c r="CZ42" i="11"/>
  <c r="DE85" i="11"/>
  <c r="DF127" i="11"/>
  <c r="DB65" i="11"/>
  <c r="DC28" i="11"/>
  <c r="DG17" i="11"/>
  <c r="DE128" i="11"/>
  <c r="DG15" i="11"/>
  <c r="DD72" i="11"/>
  <c r="DF93" i="11"/>
  <c r="DG97" i="11"/>
  <c r="DB25" i="11"/>
  <c r="DB94" i="11"/>
  <c r="DC86" i="11"/>
  <c r="DE99" i="11"/>
  <c r="DB129" i="11"/>
  <c r="DE112" i="11"/>
  <c r="DD18" i="11"/>
  <c r="DD128" i="11"/>
  <c r="DF17" i="11"/>
  <c r="DG56" i="11"/>
  <c r="DF51" i="11"/>
  <c r="DG114" i="11"/>
  <c r="CY106" i="11"/>
  <c r="CW36" i="11"/>
  <c r="CV100" i="11"/>
  <c r="CW66" i="11"/>
  <c r="CW51" i="11"/>
  <c r="DA76" i="11"/>
  <c r="DP76" i="11" s="1"/>
  <c r="DF118" i="11"/>
  <c r="DE25" i="11"/>
  <c r="DE24" i="11"/>
  <c r="DD80" i="11"/>
  <c r="DC12" i="11"/>
  <c r="DE126" i="11"/>
  <c r="DD15" i="11"/>
  <c r="DD134" i="11"/>
  <c r="DG46" i="11"/>
  <c r="DF26" i="11"/>
  <c r="DF28" i="11"/>
  <c r="DB69" i="11"/>
  <c r="DE134" i="11"/>
  <c r="DG127" i="11"/>
  <c r="DD23" i="11"/>
  <c r="DG14" i="11"/>
  <c r="DD68" i="11"/>
  <c r="DG115" i="11"/>
  <c r="CX96" i="11"/>
  <c r="CX128" i="11"/>
  <c r="DB41" i="11"/>
  <c r="DC88" i="11"/>
  <c r="DA86" i="11"/>
  <c r="DP86" i="11" s="1"/>
  <c r="DA126" i="11"/>
  <c r="DP126" i="11" s="1"/>
  <c r="DA43" i="11"/>
  <c r="DP43" i="11" s="1"/>
  <c r="DA105" i="11"/>
  <c r="DP105" i="11" s="1"/>
  <c r="DA95" i="11"/>
  <c r="DP95" i="11" s="1"/>
  <c r="DA103" i="11"/>
  <c r="DP103" i="11" s="1"/>
  <c r="DA20" i="11"/>
  <c r="DP20" i="11" s="1"/>
  <c r="CZ111" i="11"/>
  <c r="CZ37" i="11"/>
  <c r="DD79" i="11"/>
  <c r="DF23" i="11"/>
  <c r="DF70" i="11"/>
  <c r="DG78" i="11"/>
  <c r="DD70" i="11"/>
  <c r="DF38" i="11"/>
  <c r="DF30" i="11"/>
  <c r="DG135" i="11"/>
  <c r="DF85" i="11"/>
  <c r="DB110" i="11"/>
  <c r="DF16" i="11"/>
  <c r="DG70" i="11"/>
  <c r="DB82" i="11"/>
  <c r="DB17" i="11"/>
  <c r="DB15" i="11"/>
  <c r="DF39" i="11"/>
  <c r="DB135" i="11"/>
  <c r="DD39" i="11"/>
  <c r="DE14" i="11"/>
  <c r="DG66" i="11"/>
  <c r="DF75" i="11"/>
  <c r="DD81" i="11"/>
  <c r="DF43" i="11"/>
  <c r="DD45" i="11"/>
  <c r="DE10" i="11"/>
  <c r="DD110" i="11"/>
  <c r="DC60" i="11"/>
  <c r="DF22" i="11"/>
  <c r="DG45" i="11"/>
  <c r="DE130" i="11"/>
  <c r="CZ128" i="11"/>
  <c r="CW22" i="11"/>
  <c r="DA39" i="11"/>
  <c r="DP39" i="11" s="1"/>
  <c r="DA118" i="11"/>
  <c r="DP118" i="11" s="1"/>
  <c r="DA77" i="11"/>
  <c r="DP77" i="11" s="1"/>
  <c r="CZ110" i="11"/>
  <c r="DC36" i="11"/>
  <c r="DC25" i="11"/>
  <c r="DF19" i="11"/>
  <c r="DF60" i="11"/>
  <c r="DF53" i="11"/>
  <c r="DD135" i="11"/>
  <c r="DE102" i="11"/>
  <c r="DC14" i="11"/>
  <c r="DB31" i="11"/>
  <c r="DD34" i="11"/>
  <c r="DC113" i="11"/>
  <c r="DE95" i="11"/>
  <c r="DD29" i="11"/>
  <c r="DC126" i="11"/>
  <c r="DG117" i="11"/>
  <c r="DE129" i="11"/>
  <c r="DG105" i="11"/>
  <c r="DG67" i="11"/>
  <c r="CY110" i="11"/>
  <c r="CW104" i="11"/>
  <c r="DA67" i="11"/>
  <c r="DP67" i="11" s="1"/>
  <c r="CZ133" i="11"/>
  <c r="CZ43" i="11"/>
  <c r="CZ106" i="11"/>
  <c r="DB36" i="11"/>
  <c r="DB66" i="11"/>
  <c r="DD43" i="11"/>
  <c r="DF41" i="11"/>
  <c r="DB28" i="11"/>
  <c r="CZ54" i="11"/>
  <c r="DF113" i="11"/>
  <c r="CZ113" i="11"/>
  <c r="DE42" i="11"/>
  <c r="DF78" i="11"/>
  <c r="DB77" i="11"/>
  <c r="CZ75" i="11"/>
  <c r="DF18" i="11"/>
  <c r="DB26" i="11"/>
  <c r="DE59" i="11"/>
  <c r="CZ11" i="11"/>
  <c r="DD7" i="11"/>
  <c r="DF20" i="11"/>
  <c r="DF80" i="11"/>
  <c r="DB19" i="11"/>
  <c r="DC8" i="11"/>
  <c r="DC16" i="11"/>
  <c r="DG11" i="11"/>
  <c r="DC32" i="11"/>
  <c r="CU43" i="11"/>
  <c r="DN43" i="11" s="1"/>
  <c r="CV86" i="11"/>
  <c r="CU76" i="11"/>
  <c r="DN76" i="11" s="1"/>
  <c r="CY105" i="11"/>
  <c r="CW39" i="11"/>
  <c r="CV105" i="11"/>
  <c r="CX35" i="11"/>
  <c r="CV131" i="11"/>
  <c r="CY115" i="11"/>
  <c r="CV132" i="11"/>
  <c r="CX105" i="11"/>
  <c r="CW50" i="11"/>
  <c r="CU35" i="11"/>
  <c r="DN35" i="11" s="1"/>
  <c r="CZ85" i="11"/>
  <c r="CV66" i="11"/>
  <c r="CU113" i="11"/>
  <c r="DN113" i="11" s="1"/>
  <c r="CU77" i="11"/>
  <c r="DN77" i="11" s="1"/>
  <c r="CW84" i="11"/>
  <c r="CU19" i="11"/>
  <c r="DN19" i="11" s="1"/>
  <c r="CY62" i="11"/>
  <c r="CU53" i="11"/>
  <c r="DN53" i="11" s="1"/>
  <c r="CY94" i="11"/>
  <c r="CX59" i="11"/>
  <c r="CZ10" i="11"/>
  <c r="CY42" i="11"/>
  <c r="CV103" i="11"/>
  <c r="CW70" i="11"/>
  <c r="CX23" i="11"/>
  <c r="CW130" i="11"/>
  <c r="CV128" i="11"/>
  <c r="CV35" i="11"/>
  <c r="CU96" i="11"/>
  <c r="DN96" i="11" s="1"/>
  <c r="CU62" i="11"/>
  <c r="DN62" i="11" s="1"/>
  <c r="CX93" i="11"/>
  <c r="CY39" i="11"/>
  <c r="CW113" i="11"/>
  <c r="CW26" i="11"/>
  <c r="CX60" i="11"/>
  <c r="CW81" i="11"/>
  <c r="CW117" i="11"/>
  <c r="CW97" i="11"/>
  <c r="DC24" i="11"/>
  <c r="CZ64" i="11"/>
  <c r="CZ96" i="11"/>
  <c r="DC133" i="11"/>
  <c r="DB112" i="11"/>
  <c r="DC59" i="11"/>
  <c r="DG128" i="11"/>
  <c r="DF105" i="11"/>
  <c r="DB43" i="11"/>
  <c r="DB29" i="11"/>
  <c r="DD42" i="11"/>
  <c r="DD64" i="11"/>
  <c r="DB132" i="11"/>
  <c r="DD105" i="11"/>
  <c r="DD117" i="11"/>
  <c r="DB97" i="11"/>
  <c r="DE65" i="11"/>
  <c r="DC46" i="11"/>
  <c r="DB34" i="11"/>
  <c r="DD66" i="11"/>
  <c r="DD127" i="11"/>
  <c r="DE87" i="11"/>
  <c r="DF69" i="11"/>
  <c r="DB24" i="11"/>
  <c r="DC95" i="11"/>
  <c r="DE34" i="11"/>
  <c r="DD99" i="11"/>
  <c r="DM110" i="11"/>
  <c r="DM112" i="11"/>
  <c r="DM79" i="11"/>
  <c r="DS79" i="11" s="1"/>
  <c r="CY79" i="11"/>
  <c r="CY29" i="11"/>
  <c r="CV104" i="11"/>
  <c r="CY31" i="11"/>
  <c r="CX42" i="11"/>
  <c r="CX78" i="11"/>
  <c r="CY104" i="11"/>
  <c r="CW55" i="11"/>
  <c r="CX134" i="11"/>
  <c r="CX72" i="11"/>
  <c r="CX75" i="11"/>
  <c r="CX45" i="11"/>
  <c r="CW103" i="11"/>
  <c r="CY86" i="11"/>
  <c r="CY43" i="11"/>
  <c r="CV64" i="11"/>
  <c r="CV56" i="11"/>
  <c r="CY77" i="11"/>
  <c r="CU134" i="11"/>
  <c r="DN134" i="11" s="1"/>
  <c r="CU72" i="11"/>
  <c r="DN72" i="11" s="1"/>
  <c r="CX8" i="11"/>
  <c r="CX104" i="11"/>
  <c r="CX14" i="11"/>
  <c r="CX6" i="11"/>
  <c r="DC70" i="11"/>
  <c r="DD69" i="11"/>
  <c r="DB102" i="11"/>
  <c r="DC102" i="11"/>
  <c r="CZ93" i="11"/>
  <c r="DF7" i="11"/>
  <c r="DG93" i="11"/>
  <c r="DD46" i="11"/>
  <c r="DF65" i="11"/>
  <c r="DC79" i="11"/>
  <c r="DE107" i="11"/>
  <c r="DE115" i="11"/>
  <c r="DF107" i="11"/>
  <c r="DC44" i="11"/>
  <c r="DD13" i="11"/>
  <c r="DG30" i="11"/>
  <c r="DE64" i="11"/>
  <c r="DD54" i="11"/>
  <c r="DF25" i="11"/>
  <c r="DB115" i="11"/>
  <c r="DC55" i="11"/>
  <c r="DB12" i="11"/>
  <c r="DD20" i="11"/>
  <c r="DB22" i="11"/>
  <c r="DD88" i="11"/>
  <c r="DF67" i="11"/>
  <c r="DC93" i="11"/>
  <c r="DK65" i="11"/>
  <c r="DI19" i="11"/>
  <c r="DJ78" i="11"/>
  <c r="DI42" i="11"/>
  <c r="DJ103" i="11"/>
  <c r="DJ54" i="11"/>
  <c r="DL82" i="11"/>
  <c r="DM99" i="11"/>
  <c r="DB125" i="11"/>
  <c r="DB72" i="11"/>
  <c r="DB23" i="11"/>
  <c r="CZ27" i="11"/>
  <c r="CZ22" i="11"/>
  <c r="DC18" i="11"/>
  <c r="DG82" i="11"/>
  <c r="DD51" i="11"/>
  <c r="DE43" i="11"/>
  <c r="DG76" i="11"/>
  <c r="DB128" i="11"/>
  <c r="DE101" i="11"/>
  <c r="DB52" i="11"/>
  <c r="DC82" i="11"/>
  <c r="DD59" i="11"/>
  <c r="DC45" i="11"/>
  <c r="DD86" i="11"/>
  <c r="DC97" i="11"/>
  <c r="DB118" i="11"/>
  <c r="DE86" i="11"/>
  <c r="DC105" i="11"/>
  <c r="DB100" i="11"/>
  <c r="CV111" i="11"/>
  <c r="CU117" i="11"/>
  <c r="DN117" i="11" s="1"/>
  <c r="CY30" i="11"/>
  <c r="CW29" i="11"/>
  <c r="CW46" i="11"/>
  <c r="CU110" i="11"/>
  <c r="DN110" i="11" s="1"/>
  <c r="CU29" i="11"/>
  <c r="DN29" i="11" s="1"/>
  <c r="CV30" i="11"/>
  <c r="CX117" i="11"/>
  <c r="CX16" i="11"/>
  <c r="CV78" i="11"/>
  <c r="CY55" i="11"/>
  <c r="CY9" i="11"/>
  <c r="CU12" i="11"/>
  <c r="DN12" i="11" s="1"/>
  <c r="CV76" i="11"/>
  <c r="CX79" i="11"/>
  <c r="CU88" i="11"/>
  <c r="DN88" i="11" s="1"/>
  <c r="CY96" i="11"/>
  <c r="CU97" i="11"/>
  <c r="DN97" i="11" s="1"/>
  <c r="CV11" i="11"/>
  <c r="CY53" i="11"/>
  <c r="CY52" i="11"/>
  <c r="CY12" i="11"/>
  <c r="CV130" i="11"/>
  <c r="CY44" i="11"/>
  <c r="CW20" i="11"/>
  <c r="CV46" i="11"/>
  <c r="CV41" i="11"/>
  <c r="CX86" i="11"/>
  <c r="CX43" i="11"/>
  <c r="CY19" i="11"/>
  <c r="CY131" i="11"/>
  <c r="CY7" i="11"/>
  <c r="CW54" i="11"/>
  <c r="CW95" i="11"/>
  <c r="CW23" i="11"/>
  <c r="CW13" i="11"/>
  <c r="DE60" i="11"/>
  <c r="DD129" i="11"/>
  <c r="DE77" i="11"/>
  <c r="DF11" i="11"/>
  <c r="DF97" i="11"/>
  <c r="DF27" i="11"/>
  <c r="DG32" i="11"/>
  <c r="DG79" i="11"/>
  <c r="DF94" i="11"/>
  <c r="DE78" i="11"/>
  <c r="DF133" i="11"/>
  <c r="DD125" i="11"/>
  <c r="DB10" i="11"/>
  <c r="DF72" i="11"/>
  <c r="DB130" i="11"/>
  <c r="CZ129" i="11"/>
  <c r="DD130" i="11"/>
  <c r="DF95" i="11"/>
  <c r="DC72" i="11"/>
  <c r="DD19" i="11"/>
  <c r="DG27" i="11"/>
  <c r="DF59" i="11"/>
  <c r="DB38" i="11"/>
  <c r="DF111" i="11"/>
  <c r="DM128" i="11"/>
  <c r="CY68" i="11"/>
  <c r="CW27" i="11"/>
  <c r="CW43" i="11"/>
  <c r="CY8" i="11"/>
  <c r="CV110" i="11"/>
  <c r="CV27" i="11"/>
  <c r="CV23" i="11"/>
  <c r="CX118" i="11"/>
  <c r="CX132" i="11"/>
  <c r="CX133" i="11"/>
  <c r="CU30" i="11"/>
  <c r="DN30" i="11" s="1"/>
  <c r="CU102" i="11"/>
  <c r="DN102" i="11" s="1"/>
  <c r="CU55" i="11"/>
  <c r="DN55" i="11" s="1"/>
  <c r="CU60" i="11"/>
  <c r="DN60" i="11" s="1"/>
  <c r="DB70" i="11"/>
  <c r="DC13" i="11"/>
  <c r="DG31" i="11"/>
  <c r="DG86" i="11"/>
  <c r="DB35" i="11"/>
  <c r="DC111" i="11"/>
  <c r="DG25" i="11"/>
  <c r="DB18" i="11"/>
  <c r="DC7" i="11"/>
  <c r="DF10" i="11"/>
  <c r="CZ68" i="11"/>
  <c r="DD118" i="11"/>
  <c r="DF88" i="11"/>
  <c r="DC80" i="11"/>
  <c r="DD97" i="11"/>
  <c r="DB42" i="11"/>
  <c r="DE70" i="11"/>
  <c r="DC56" i="11"/>
  <c r="DB127" i="11"/>
  <c r="DD115" i="11"/>
  <c r="DG29" i="11"/>
  <c r="DC64" i="11"/>
  <c r="DG69" i="11"/>
  <c r="DB56" i="11"/>
  <c r="DF14" i="11"/>
  <c r="DB134" i="11"/>
  <c r="DG110" i="11"/>
  <c r="DI51" i="11"/>
  <c r="DI70" i="11"/>
  <c r="DJ42" i="11"/>
  <c r="DL103" i="11"/>
  <c r="DJ19" i="11"/>
  <c r="DI56" i="11"/>
  <c r="DM56" i="11"/>
  <c r="DK99" i="11"/>
  <c r="DJ52" i="11"/>
  <c r="DJ12" i="11"/>
  <c r="DL44" i="11"/>
  <c r="DI65" i="11"/>
  <c r="DI28" i="11"/>
  <c r="CV36" i="11"/>
  <c r="CV107" i="11"/>
  <c r="CW106" i="11"/>
  <c r="CV80" i="11"/>
  <c r="CU36" i="11"/>
  <c r="DN36" i="11" s="1"/>
  <c r="CW28" i="11"/>
  <c r="CY135" i="11"/>
  <c r="CY26" i="11"/>
  <c r="CU17" i="11"/>
  <c r="DN17" i="11" s="1"/>
  <c r="CU127" i="11"/>
  <c r="DN127" i="11" s="1"/>
  <c r="CW64" i="11"/>
  <c r="CW62" i="11"/>
  <c r="CX106" i="11"/>
  <c r="CW59" i="11"/>
  <c r="CX95" i="11"/>
  <c r="CX112" i="11"/>
  <c r="CX37" i="11"/>
  <c r="CX76" i="11"/>
  <c r="CY34" i="11"/>
  <c r="CU34" i="11"/>
  <c r="DN34" i="11" s="1"/>
  <c r="CU106" i="11"/>
  <c r="DN106" i="11" s="1"/>
  <c r="CU11" i="11"/>
  <c r="DN11" i="11" s="1"/>
  <c r="CX53" i="11"/>
  <c r="CX52" i="11"/>
  <c r="CX12" i="11"/>
  <c r="CW135" i="11"/>
  <c r="CY84" i="11"/>
  <c r="CY18" i="11"/>
  <c r="CW118" i="11"/>
  <c r="CW132" i="11"/>
  <c r="CW133" i="11"/>
  <c r="CW19" i="11"/>
  <c r="CW131" i="11"/>
  <c r="CW7" i="11"/>
  <c r="CX64" i="11"/>
  <c r="CX24" i="11"/>
  <c r="DM66" i="11"/>
  <c r="DH37" i="11"/>
  <c r="DR37" i="11" s="1"/>
  <c r="DA51" i="11"/>
  <c r="DP51" i="11" s="1"/>
  <c r="DA102" i="11"/>
  <c r="DP102" i="11" s="1"/>
  <c r="DA107" i="11"/>
  <c r="DP107" i="11" s="1"/>
  <c r="CZ55" i="11"/>
  <c r="CZ67" i="11"/>
  <c r="CZ18" i="11"/>
  <c r="DC65" i="11"/>
  <c r="DF101" i="11"/>
  <c r="DC132" i="11"/>
  <c r="DG39" i="11"/>
  <c r="DC53" i="11"/>
  <c r="DE117" i="11"/>
  <c r="DC52" i="11"/>
  <c r="DE106" i="11"/>
  <c r="DD60" i="11"/>
  <c r="DD100" i="11"/>
  <c r="CZ104" i="11"/>
  <c r="CZ86" i="11"/>
  <c r="DD77" i="11"/>
  <c r="DC84" i="11"/>
  <c r="DE16" i="11"/>
  <c r="DE52" i="11"/>
  <c r="DF68" i="11"/>
  <c r="DF103" i="11"/>
  <c r="DE88" i="11"/>
  <c r="DE54" i="11"/>
  <c r="DD16" i="11"/>
  <c r="DE13" i="11"/>
  <c r="DE100" i="11"/>
  <c r="DE93" i="11"/>
  <c r="CW65" i="11"/>
  <c r="CU37" i="11"/>
  <c r="DN37" i="11" s="1"/>
  <c r="CY32" i="11"/>
  <c r="CY15" i="11"/>
  <c r="CU28" i="11"/>
  <c r="DN28" i="11" s="1"/>
  <c r="CU126" i="11"/>
  <c r="DN126" i="11" s="1"/>
  <c r="CX70" i="11"/>
  <c r="CW82" i="11"/>
  <c r="CY70" i="11"/>
  <c r="CW128" i="11"/>
  <c r="CX101" i="11"/>
  <c r="CX11" i="11"/>
  <c r="CV8" i="11"/>
  <c r="CU128" i="11"/>
  <c r="DN128" i="11" s="1"/>
  <c r="CY72" i="11"/>
  <c r="CW8" i="11"/>
  <c r="CV19" i="11"/>
  <c r="CW85" i="11"/>
  <c r="CW24" i="11"/>
  <c r="CU118" i="11"/>
  <c r="DN118" i="11" s="1"/>
  <c r="CX55" i="11"/>
  <c r="CV10" i="11"/>
  <c r="CW14" i="11"/>
  <c r="CX22" i="11"/>
  <c r="CW68" i="11"/>
  <c r="CX88" i="11"/>
  <c r="CY46" i="11"/>
  <c r="CY41" i="11"/>
  <c r="CX25" i="11"/>
  <c r="CX21" i="11"/>
  <c r="CX20" i="11"/>
  <c r="CU54" i="11"/>
  <c r="DN54" i="11" s="1"/>
  <c r="CW129" i="11"/>
  <c r="CV65" i="11"/>
  <c r="CV28" i="11"/>
  <c r="CV38" i="11"/>
  <c r="CV44" i="11"/>
  <c r="CX84" i="11"/>
  <c r="CX18" i="11"/>
  <c r="CU129" i="11"/>
  <c r="DN129" i="11" s="1"/>
  <c r="CU25" i="11"/>
  <c r="DN25" i="11" s="1"/>
  <c r="CU21" i="11"/>
  <c r="DN21" i="11" s="1"/>
  <c r="CU20" i="11"/>
  <c r="DN20" i="11" s="1"/>
  <c r="DF104" i="11"/>
  <c r="DD102" i="11"/>
  <c r="CZ72" i="11"/>
  <c r="DF132" i="11"/>
  <c r="DG130" i="11"/>
  <c r="DF77" i="11"/>
  <c r="DD67" i="11"/>
  <c r="DF106" i="11"/>
  <c r="DD78" i="11"/>
  <c r="CZ112" i="11"/>
  <c r="DD25" i="11"/>
  <c r="DC30" i="11"/>
  <c r="DF100" i="11"/>
  <c r="DG54" i="11"/>
  <c r="DD101" i="11"/>
  <c r="DB11" i="11"/>
  <c r="DE45" i="11"/>
  <c r="DF31" i="11"/>
  <c r="DC127" i="11"/>
  <c r="DE21" i="11"/>
  <c r="DG125" i="11"/>
  <c r="DG53" i="11"/>
  <c r="DC100" i="11"/>
  <c r="DG8" i="11"/>
  <c r="DF117" i="11"/>
  <c r="DG18" i="11"/>
  <c r="DB67" i="11"/>
  <c r="DG23" i="11"/>
  <c r="DM16" i="11"/>
  <c r="DM42" i="11"/>
  <c r="DL118" i="11"/>
  <c r="DL128" i="11"/>
  <c r="DL130" i="11"/>
  <c r="DL102" i="11"/>
  <c r="CX67" i="11"/>
  <c r="CY101" i="11"/>
  <c r="CY100" i="11"/>
  <c r="CV67" i="11"/>
  <c r="CW69" i="11"/>
  <c r="CW94" i="11"/>
  <c r="CW88" i="11"/>
  <c r="DD65" i="11"/>
  <c r="CZ97" i="11"/>
  <c r="DE12" i="11"/>
  <c r="DD50" i="11"/>
  <c r="DG94" i="11"/>
  <c r="DE46" i="11"/>
  <c r="CZ15" i="11"/>
  <c r="DF76" i="11"/>
  <c r="DB64" i="11"/>
  <c r="DC26" i="11"/>
  <c r="DD62" i="11"/>
  <c r="DE18" i="11"/>
  <c r="DB30" i="11"/>
  <c r="DG85" i="11"/>
  <c r="DE20" i="11"/>
  <c r="DB86" i="11"/>
  <c r="DE8" i="11"/>
  <c r="DF13" i="11"/>
  <c r="DC27" i="11"/>
  <c r="DB101" i="11"/>
  <c r="DG6" i="11"/>
  <c r="DG21" i="11"/>
  <c r="DC35" i="11"/>
  <c r="DB79" i="11"/>
  <c r="DD103" i="11"/>
  <c r="DG62" i="11"/>
  <c r="DG26" i="11"/>
  <c r="DG13" i="11"/>
  <c r="DI66" i="11"/>
  <c r="DH66" i="11"/>
  <c r="DR66" i="11" s="1"/>
  <c r="DJ72" i="11"/>
  <c r="DJ41" i="11"/>
  <c r="DJ106" i="11"/>
  <c r="CX32" i="11"/>
  <c r="CU52" i="11"/>
  <c r="DN52" i="11" s="1"/>
  <c r="CY103" i="11"/>
  <c r="CU7" i="11"/>
  <c r="DN7" i="11" s="1"/>
  <c r="CY35" i="11"/>
  <c r="CW79" i="11"/>
  <c r="CX50" i="11"/>
  <c r="CX66" i="11"/>
  <c r="CW30" i="11"/>
  <c r="CY97" i="11"/>
  <c r="CV69" i="11"/>
  <c r="CV94" i="11"/>
  <c r="CV88" i="11"/>
  <c r="CX46" i="11"/>
  <c r="CX41" i="11"/>
  <c r="CY125" i="11"/>
  <c r="CU13" i="11"/>
  <c r="DN13" i="11" s="1"/>
  <c r="CY80" i="11"/>
  <c r="CY87" i="11"/>
  <c r="CX17" i="11"/>
  <c r="CX107" i="11"/>
  <c r="CY6" i="11"/>
  <c r="CW6" i="11"/>
  <c r="CU70" i="11"/>
  <c r="DN70" i="11" s="1"/>
  <c r="CU105" i="11"/>
  <c r="DN105" i="11" s="1"/>
  <c r="CU115" i="11"/>
  <c r="DN115" i="11" s="1"/>
  <c r="CX36" i="11"/>
  <c r="CX82" i="11"/>
  <c r="CX111" i="11"/>
  <c r="CX34" i="11"/>
  <c r="DF45" i="11"/>
  <c r="DD28" i="11"/>
  <c r="DG87" i="11"/>
  <c r="DC115" i="11"/>
  <c r="DG36" i="11"/>
  <c r="DC104" i="11"/>
  <c r="DB133" i="11"/>
  <c r="DB87" i="11"/>
  <c r="DC54" i="11"/>
  <c r="DF46" i="11"/>
  <c r="CZ44" i="11"/>
  <c r="DC38" i="11"/>
  <c r="DD6" i="11"/>
  <c r="DG104" i="11"/>
  <c r="DE82" i="11"/>
  <c r="DE68" i="11"/>
  <c r="DB103" i="11"/>
  <c r="DE127" i="11"/>
  <c r="DC107" i="11"/>
  <c r="DF112" i="11"/>
  <c r="DG107" i="11"/>
  <c r="DG55" i="11"/>
  <c r="CZ23" i="11"/>
  <c r="DC37" i="11"/>
  <c r="DE104" i="11"/>
  <c r="DG132" i="11"/>
  <c r="DB14" i="11"/>
  <c r="DG52" i="11"/>
  <c r="DM21" i="11"/>
  <c r="DM103" i="11"/>
  <c r="DJ66" i="11"/>
  <c r="DJ93" i="11"/>
  <c r="DM93" i="11"/>
  <c r="CV68" i="11"/>
  <c r="CY11" i="11"/>
  <c r="CU41" i="11"/>
  <c r="DN41" i="11" s="1"/>
  <c r="CV50" i="11"/>
  <c r="CU101" i="11"/>
  <c r="DN101" i="11" s="1"/>
  <c r="CU65" i="11"/>
  <c r="DN65" i="11" s="1"/>
  <c r="CU66" i="11"/>
  <c r="DN66" i="11" s="1"/>
  <c r="CU24" i="11"/>
  <c r="DN24" i="11" s="1"/>
  <c r="CX9" i="11"/>
  <c r="CW111" i="11"/>
  <c r="CY82" i="11"/>
  <c r="CW114" i="11"/>
  <c r="CU6" i="11"/>
  <c r="DN6" i="11" s="1"/>
  <c r="CV15" i="11"/>
  <c r="CY65" i="11"/>
  <c r="CY28" i="11"/>
  <c r="CU32" i="11"/>
  <c r="DN32" i="11" s="1"/>
  <c r="CU79" i="11"/>
  <c r="DN79" i="11" s="1"/>
  <c r="DO79" i="11" s="1"/>
  <c r="CY129" i="11"/>
  <c r="CW25" i="11"/>
  <c r="CW93" i="11"/>
  <c r="CV75" i="11"/>
  <c r="CV45" i="11"/>
  <c r="CX80" i="11"/>
  <c r="CX87" i="11"/>
  <c r="CW17" i="11"/>
  <c r="CW107" i="11"/>
  <c r="CW101" i="11"/>
  <c r="CW100" i="11"/>
  <c r="CW67" i="11"/>
  <c r="DF110" i="11"/>
  <c r="DC62" i="11"/>
  <c r="DD132" i="11"/>
  <c r="CZ24" i="11"/>
  <c r="DG103" i="11"/>
  <c r="DG126" i="11"/>
  <c r="CZ30" i="11"/>
  <c r="DF12" i="11"/>
  <c r="DF114" i="11"/>
  <c r="DE36" i="11"/>
  <c r="DB96" i="11"/>
  <c r="DF102" i="11"/>
  <c r="DG96" i="11"/>
  <c r="DG28" i="11"/>
  <c r="DF81" i="11"/>
  <c r="DB50" i="11"/>
  <c r="DD75" i="11"/>
  <c r="DC42" i="11"/>
  <c r="CZ34" i="11"/>
  <c r="DD17" i="11"/>
  <c r="DG118" i="11"/>
  <c r="DB75" i="11"/>
  <c r="DD85" i="11"/>
  <c r="DD95" i="11"/>
  <c r="DE7" i="11"/>
  <c r="DG41" i="11"/>
  <c r="DG37" i="11"/>
  <c r="DG106" i="11"/>
  <c r="DJ95" i="11"/>
  <c r="DJ130" i="11"/>
  <c r="DL70" i="11"/>
  <c r="DL75" i="11"/>
  <c r="DH18" i="11"/>
  <c r="DR18" i="11" s="1"/>
  <c r="DJ76" i="11"/>
  <c r="DH112" i="11"/>
  <c r="DR112" i="11" s="1"/>
  <c r="DH103" i="11"/>
  <c r="DR103" i="11" s="1"/>
  <c r="CZ26" i="11"/>
  <c r="DC85" i="11"/>
  <c r="DD26" i="11"/>
  <c r="DE132" i="11"/>
  <c r="DG65" i="11"/>
  <c r="DG113" i="11"/>
  <c r="DE76" i="11"/>
  <c r="DG75" i="11"/>
  <c r="CV20" i="11"/>
  <c r="CX68" i="11"/>
  <c r="CU85" i="11"/>
  <c r="DN85" i="11" s="1"/>
  <c r="CX81" i="11"/>
  <c r="CW34" i="11"/>
  <c r="CU26" i="11"/>
  <c r="DN26" i="11" s="1"/>
  <c r="CY113" i="11"/>
  <c r="CV77" i="11"/>
  <c r="CX15" i="11"/>
  <c r="CU51" i="11"/>
  <c r="DN51" i="11" s="1"/>
  <c r="CU81" i="11"/>
  <c r="DN81" i="11" s="1"/>
  <c r="CV17" i="11"/>
  <c r="CY133" i="11"/>
  <c r="CY112" i="11"/>
  <c r="CY76" i="11"/>
  <c r="CV82" i="11"/>
  <c r="CY59" i="11"/>
  <c r="CY134" i="11"/>
  <c r="CU84" i="11"/>
  <c r="DN84" i="11" s="1"/>
  <c r="CV134" i="11"/>
  <c r="CV97" i="11"/>
  <c r="CW86" i="11"/>
  <c r="CU64" i="11"/>
  <c r="DN64" i="11" s="1"/>
  <c r="CY114" i="11"/>
  <c r="CV60" i="11"/>
  <c r="CX13" i="11"/>
  <c r="CV127" i="11"/>
  <c r="CV16" i="11"/>
  <c r="CX103" i="11"/>
  <c r="CX135" i="11"/>
  <c r="CY56" i="11"/>
  <c r="CW72" i="11"/>
  <c r="CU130" i="11"/>
  <c r="DN130" i="11" s="1"/>
  <c r="CV24" i="11"/>
  <c r="CV125" i="11"/>
  <c r="CU103" i="11"/>
  <c r="DN103" i="11" s="1"/>
  <c r="CU135" i="11"/>
  <c r="DN135" i="11" s="1"/>
  <c r="DO135" i="11" s="1"/>
  <c r="CU15" i="11"/>
  <c r="DN15" i="11" s="1"/>
  <c r="DD22" i="11"/>
  <c r="DG34" i="11"/>
  <c r="DF128" i="11"/>
  <c r="DE75" i="11"/>
  <c r="DG133" i="11"/>
  <c r="DD131" i="11"/>
  <c r="DC9" i="11"/>
  <c r="DB20" i="11"/>
  <c r="DE79" i="11"/>
  <c r="DF15" i="11"/>
  <c r="DD27" i="11"/>
  <c r="DF99" i="11"/>
  <c r="DB37" i="11"/>
  <c r="DG20" i="11"/>
  <c r="DC114" i="11"/>
  <c r="DD114" i="11"/>
  <c r="CZ114" i="11"/>
  <c r="DE35" i="11"/>
  <c r="DF32" i="11"/>
  <c r="DB93" i="11"/>
  <c r="DG22" i="11"/>
  <c r="DE97" i="11"/>
  <c r="DD52" i="11"/>
  <c r="DE22" i="11"/>
  <c r="DC77" i="11"/>
  <c r="DF129" i="11"/>
  <c r="DC125" i="11"/>
  <c r="DD104" i="11"/>
  <c r="DK104" i="11"/>
  <c r="DK28" i="11"/>
  <c r="DM19" i="11"/>
  <c r="DJ50" i="11"/>
  <c r="DJ25" i="11"/>
  <c r="DM84" i="11"/>
  <c r="DL101" i="11"/>
  <c r="DI37" i="11"/>
  <c r="DK82" i="11"/>
  <c r="DK110" i="11"/>
  <c r="DI54" i="11"/>
  <c r="DJ110" i="11"/>
  <c r="DJ16" i="11"/>
  <c r="DJ31" i="11"/>
  <c r="DJ28" i="11"/>
  <c r="DJ118" i="11"/>
  <c r="DM28" i="11"/>
  <c r="DM118" i="11"/>
  <c r="CV115" i="11"/>
  <c r="CV54" i="11"/>
  <c r="CX115" i="11"/>
  <c r="CX110" i="11"/>
  <c r="CY16" i="11"/>
  <c r="CX127" i="11"/>
  <c r="CV135" i="11"/>
  <c r="CV126" i="11"/>
  <c r="CV18" i="11"/>
  <c r="CV42" i="11"/>
  <c r="CV37" i="11"/>
  <c r="CY95" i="11"/>
  <c r="CW9" i="11"/>
  <c r="CY25" i="11"/>
  <c r="CV62" i="11"/>
  <c r="CX29" i="11"/>
  <c r="CX51" i="11"/>
  <c r="CY36" i="11"/>
  <c r="CW102" i="11"/>
  <c r="CW77" i="11"/>
  <c r="CY93" i="11"/>
  <c r="CX65" i="11"/>
  <c r="CX28" i="11"/>
  <c r="CY126" i="11"/>
  <c r="CY85" i="11"/>
  <c r="CY10" i="11"/>
  <c r="CY81" i="11"/>
  <c r="CY117" i="11"/>
  <c r="CW31" i="11"/>
  <c r="CW99" i="11"/>
  <c r="CW60" i="11"/>
  <c r="CX38" i="11"/>
  <c r="CX56" i="11"/>
  <c r="CX125" i="11"/>
  <c r="CX129" i="11"/>
  <c r="DC19" i="11"/>
  <c r="DE44" i="11"/>
  <c r="DF135" i="11"/>
  <c r="DF21" i="11"/>
  <c r="DG102" i="11"/>
  <c r="DB80" i="11"/>
  <c r="DC21" i="11"/>
  <c r="DE125" i="11"/>
  <c r="DC101" i="11"/>
  <c r="DB13" i="11"/>
  <c r="DC67" i="11"/>
  <c r="DG19" i="11"/>
  <c r="DE114" i="11"/>
  <c r="DG50" i="11"/>
  <c r="DB44" i="11"/>
  <c r="DD112" i="11"/>
  <c r="DF86" i="11"/>
  <c r="DC41" i="11"/>
  <c r="DF131" i="11"/>
  <c r="DC87" i="11"/>
  <c r="DE135" i="11"/>
  <c r="DB131" i="11"/>
  <c r="DC134" i="11"/>
  <c r="DD106" i="11"/>
  <c r="DE62" i="11"/>
  <c r="DE131" i="11"/>
  <c r="DD133" i="11"/>
  <c r="DG16" i="11"/>
  <c r="DM76" i="11"/>
  <c r="CW96" i="11"/>
  <c r="CW32" i="11"/>
  <c r="CX102" i="11"/>
  <c r="CX130" i="11"/>
  <c r="CV87" i="11"/>
  <c r="CY99" i="11"/>
  <c r="CW112" i="11"/>
  <c r="CU16" i="11"/>
  <c r="DN16" i="11" s="1"/>
  <c r="DO16" i="11" s="1"/>
  <c r="CV21" i="11"/>
  <c r="CX69" i="11"/>
  <c r="CY22" i="11"/>
  <c r="CZ29" i="11"/>
  <c r="CY14" i="11"/>
  <c r="CY75" i="11"/>
  <c r="CY45" i="11"/>
  <c r="CV31" i="11"/>
  <c r="CV99" i="11"/>
  <c r="CY38" i="11"/>
  <c r="CW21" i="11"/>
  <c r="CV53" i="11"/>
  <c r="CV52" i="11"/>
  <c r="CV12" i="11"/>
  <c r="CX113" i="11"/>
  <c r="CX26" i="11"/>
  <c r="CX126" i="11"/>
  <c r="CX85" i="11"/>
  <c r="CX10" i="11"/>
  <c r="CU68" i="11"/>
  <c r="DN68" i="11" s="1"/>
  <c r="CU114" i="11"/>
  <c r="DN114" i="11" s="1"/>
  <c r="CU93" i="11"/>
  <c r="DN93" i="11" s="1"/>
  <c r="DF115" i="11"/>
  <c r="DC110" i="11"/>
  <c r="DD12" i="11"/>
  <c r="DD10" i="11"/>
  <c r="DB45" i="11"/>
  <c r="DE111" i="11"/>
  <c r="DG81" i="11"/>
  <c r="DC29" i="11"/>
  <c r="DB84" i="11"/>
  <c r="DC66" i="11"/>
  <c r="DF87" i="11"/>
  <c r="DC34" i="11"/>
  <c r="DB107" i="11"/>
  <c r="DD36" i="11"/>
  <c r="DF79" i="11"/>
  <c r="DD14" i="11"/>
  <c r="DB51" i="11"/>
  <c r="DF56" i="11"/>
  <c r="DC130" i="11"/>
  <c r="DE31" i="11"/>
  <c r="DC135" i="11"/>
  <c r="DC68" i="11"/>
  <c r="DE53" i="11"/>
  <c r="DC69" i="11"/>
  <c r="DG111" i="11"/>
  <c r="DD56" i="11"/>
  <c r="DG44" i="11"/>
  <c r="DD107" i="11"/>
  <c r="DM29" i="11"/>
  <c r="DM31" i="11"/>
  <c r="DL51" i="11"/>
  <c r="DI62" i="11"/>
  <c r="DI16" i="11"/>
  <c r="DL112" i="11"/>
  <c r="DM35" i="11"/>
  <c r="DJ53" i="11"/>
  <c r="DK12" i="11"/>
  <c r="DK9" i="11"/>
  <c r="DK75" i="11"/>
  <c r="DL68" i="11"/>
  <c r="DI79" i="11"/>
  <c r="DJ27" i="11"/>
  <c r="DJ69" i="11"/>
  <c r="DJ21" i="11"/>
  <c r="DH39" i="11"/>
  <c r="DR39" i="11" s="1"/>
  <c r="DK102" i="11"/>
  <c r="DM43" i="11"/>
  <c r="DM64" i="11"/>
  <c r="DL24" i="11"/>
  <c r="DK135" i="11"/>
  <c r="DL80" i="11"/>
  <c r="DL87" i="11"/>
  <c r="DL38" i="11"/>
  <c r="DJ131" i="11"/>
  <c r="DJ26" i="11"/>
  <c r="DK86" i="11"/>
  <c r="DK43" i="11"/>
  <c r="DK64" i="11"/>
  <c r="DJ24" i="11"/>
  <c r="DI135" i="11"/>
  <c r="DI13" i="11"/>
  <c r="DJ43" i="11"/>
  <c r="DJ38" i="11"/>
  <c r="DL104" i="11"/>
  <c r="DH129" i="11"/>
  <c r="DR129" i="11" s="1"/>
  <c r="DK29" i="11"/>
  <c r="DK51" i="11"/>
  <c r="DK25" i="11"/>
  <c r="DL114" i="11"/>
  <c r="DL111" i="11"/>
  <c r="DH22" i="11"/>
  <c r="DR22" i="11" s="1"/>
  <c r="DH14" i="11"/>
  <c r="DR14" i="11" s="1"/>
  <c r="DI113" i="11"/>
  <c r="DI99" i="11"/>
  <c r="DH100" i="11"/>
  <c r="DR100" i="11" s="1"/>
  <c r="DL13" i="11"/>
  <c r="DK72" i="11"/>
  <c r="DJ6" i="11"/>
  <c r="DM65" i="11"/>
  <c r="DI75" i="11"/>
  <c r="DI45" i="11"/>
  <c r="DH32" i="11"/>
  <c r="DR32" i="11" s="1"/>
  <c r="DI15" i="11"/>
  <c r="DI95" i="11"/>
  <c r="DH125" i="11"/>
  <c r="DR125" i="11" s="1"/>
  <c r="DH107" i="11"/>
  <c r="DR107" i="11" s="1"/>
  <c r="DL21" i="11"/>
  <c r="DI23" i="11"/>
  <c r="DK16" i="11"/>
  <c r="DK69" i="11"/>
  <c r="DJ107" i="11"/>
  <c r="DJ14" i="11"/>
  <c r="DL60" i="11"/>
  <c r="DL115" i="11"/>
  <c r="DK15" i="11"/>
  <c r="DM13" i="11"/>
  <c r="DM51" i="11"/>
  <c r="DI130" i="11"/>
  <c r="DK45" i="11"/>
  <c r="DL53" i="11"/>
  <c r="DL9" i="11"/>
  <c r="DH127" i="11"/>
  <c r="DR127" i="11" s="1"/>
  <c r="DI101" i="11"/>
  <c r="DK27" i="11"/>
  <c r="DK41" i="11"/>
  <c r="DL133" i="11"/>
  <c r="DK130" i="11"/>
  <c r="DJ59" i="11"/>
  <c r="DJ101" i="11"/>
  <c r="DK94" i="11"/>
  <c r="DJ115" i="11"/>
  <c r="DL131" i="11"/>
  <c r="DH59" i="11"/>
  <c r="DR59" i="11" s="1"/>
  <c r="DH19" i="11"/>
  <c r="DR19" i="11" s="1"/>
  <c r="DI82" i="11"/>
  <c r="DJ99" i="11"/>
  <c r="DH130" i="11"/>
  <c r="DR130" i="11" s="1"/>
  <c r="DK132" i="11"/>
  <c r="DJ11" i="11"/>
  <c r="DK134" i="11"/>
  <c r="DJ125" i="11"/>
  <c r="DJ126" i="11"/>
  <c r="DJ18" i="11"/>
  <c r="DJ8" i="11"/>
  <c r="DI44" i="11"/>
  <c r="DJ88" i="11"/>
  <c r="DK117" i="11"/>
  <c r="DK114" i="11"/>
  <c r="DK39" i="11"/>
  <c r="DJ56" i="11"/>
  <c r="DL62" i="11"/>
  <c r="DH99" i="11"/>
  <c r="DR99" i="11" s="1"/>
  <c r="DH26" i="11"/>
  <c r="DR26" i="11" s="1"/>
  <c r="DH93" i="11"/>
  <c r="DR93" i="11" s="1"/>
  <c r="DI129" i="11"/>
  <c r="DM59" i="11"/>
  <c r="DM106" i="11"/>
  <c r="DK84" i="11"/>
  <c r="DK18" i="11"/>
  <c r="DH82" i="11"/>
  <c r="DR82" i="11" s="1"/>
  <c r="DH53" i="11"/>
  <c r="DR53" i="11" s="1"/>
  <c r="DH28" i="11"/>
  <c r="DR28" i="11" s="1"/>
  <c r="DK42" i="11"/>
  <c r="DK78" i="11"/>
  <c r="DK70" i="11"/>
  <c r="DI22" i="11"/>
  <c r="DM94" i="11"/>
  <c r="DI117" i="11"/>
  <c r="DJ96" i="11"/>
  <c r="DJ62" i="11"/>
  <c r="DJ39" i="11"/>
  <c r="DK55" i="11"/>
  <c r="DJ20" i="11"/>
  <c r="CZ115" i="11"/>
  <c r="DM14" i="11"/>
  <c r="DM67" i="11"/>
  <c r="DM25" i="11"/>
  <c r="DI53" i="11"/>
  <c r="DI52" i="11"/>
  <c r="DI12" i="11"/>
  <c r="DI17" i="11"/>
  <c r="DK44" i="11"/>
  <c r="DI133" i="11"/>
  <c r="DL95" i="11"/>
  <c r="DJ87" i="11"/>
  <c r="DI24" i="11"/>
  <c r="DK23" i="11"/>
  <c r="DL31" i="11"/>
  <c r="DK35" i="11"/>
  <c r="DK101" i="11"/>
  <c r="DK21" i="11"/>
  <c r="DI7" i="11"/>
  <c r="DH81" i="11"/>
  <c r="DR81" i="11" s="1"/>
  <c r="DL15" i="11"/>
  <c r="DK93" i="11"/>
  <c r="DM127" i="11"/>
  <c r="DM53" i="11"/>
  <c r="DM133" i="11"/>
  <c r="DH126" i="11"/>
  <c r="DR126" i="11" s="1"/>
  <c r="DI59" i="11"/>
  <c r="DL50" i="11"/>
  <c r="DM69" i="11"/>
  <c r="DJ46" i="11"/>
  <c r="DL25" i="11"/>
  <c r="DI69" i="11"/>
  <c r="DI127" i="11"/>
  <c r="DM101" i="11"/>
  <c r="DL27" i="11"/>
  <c r="DI78" i="11"/>
  <c r="DL76" i="11"/>
  <c r="DH86" i="11"/>
  <c r="DR86" i="11" s="1"/>
  <c r="DH50" i="11"/>
  <c r="DR50" i="11" s="1"/>
  <c r="DH78" i="11"/>
  <c r="DR78" i="11" s="1"/>
  <c r="DK17" i="11"/>
  <c r="DI94" i="11"/>
  <c r="DK133" i="11"/>
  <c r="DH16" i="11"/>
  <c r="DR16" i="11" s="1"/>
  <c r="DH69" i="11"/>
  <c r="DR69" i="11" s="1"/>
  <c r="DI72" i="11"/>
  <c r="DL129" i="11"/>
  <c r="DI26" i="11"/>
  <c r="DH46" i="11"/>
  <c r="DR46" i="11" s="1"/>
  <c r="DH45" i="11"/>
  <c r="DR45" i="11" s="1"/>
  <c r="DH135" i="11"/>
  <c r="DR135" i="11" s="1"/>
  <c r="DJ77" i="11"/>
  <c r="DJ104" i="11"/>
  <c r="DL7" i="11"/>
  <c r="DI14" i="11"/>
  <c r="DI68" i="11"/>
  <c r="DH104" i="11"/>
  <c r="DR104" i="11" s="1"/>
  <c r="DJ55" i="11"/>
  <c r="DJ113" i="11"/>
  <c r="DK14" i="11"/>
  <c r="DJ34" i="11"/>
  <c r="DK88" i="11"/>
  <c r="DI6" i="11"/>
  <c r="DM95" i="11"/>
  <c r="DM50" i="11"/>
  <c r="DM111" i="11"/>
  <c r="DM104" i="11"/>
  <c r="DM126" i="11"/>
  <c r="DI126" i="11"/>
  <c r="DI29" i="11"/>
  <c r="DK46" i="11"/>
  <c r="DL32" i="11"/>
  <c r="DL69" i="11"/>
  <c r="DK127" i="11"/>
  <c r="DJ37" i="11"/>
  <c r="DL110" i="11"/>
  <c r="DL54" i="11"/>
  <c r="DH9" i="11"/>
  <c r="DR9" i="11" s="1"/>
  <c r="DJ9" i="11"/>
  <c r="DJ35" i="11"/>
  <c r="DL96" i="11"/>
  <c r="DI111" i="11"/>
  <c r="DM87" i="11"/>
  <c r="DM38" i="11"/>
  <c r="DK131" i="11"/>
  <c r="DK26" i="11"/>
  <c r="DL86" i="11"/>
  <c r="DL43" i="11"/>
  <c r="DL64" i="11"/>
  <c r="DK24" i="11"/>
  <c r="DJ135" i="11"/>
  <c r="DH67" i="11"/>
  <c r="DR67" i="11" s="1"/>
  <c r="DK80" i="11"/>
  <c r="DK87" i="11"/>
  <c r="DK38" i="11"/>
  <c r="DI131" i="11"/>
  <c r="DH55" i="11"/>
  <c r="DR55" i="11" s="1"/>
  <c r="DJ84" i="11"/>
  <c r="DJ10" i="11"/>
  <c r="DJ134" i="11"/>
  <c r="DI125" i="11"/>
  <c r="DI107" i="11"/>
  <c r="DK112" i="11"/>
  <c r="DK37" i="11"/>
  <c r="DK76" i="11"/>
  <c r="DK103" i="11"/>
  <c r="DJ23" i="11"/>
  <c r="DL94" i="11"/>
  <c r="DH97" i="11"/>
  <c r="DR97" i="11" s="1"/>
  <c r="DH95" i="11"/>
  <c r="DR95" i="11" s="1"/>
  <c r="DH133" i="11"/>
  <c r="DR133" i="11" s="1"/>
  <c r="DK20" i="11"/>
  <c r="DM100" i="11"/>
  <c r="DM6" i="11"/>
  <c r="DM45" i="11"/>
  <c r="DB8" i="11"/>
  <c r="DD76" i="11"/>
  <c r="DC10" i="11"/>
  <c r="DG10" i="11"/>
  <c r="DM30" i="11"/>
  <c r="DM32" i="11"/>
  <c r="DL30" i="11"/>
  <c r="DK128" i="11"/>
  <c r="DI8" i="11"/>
  <c r="DL127" i="11"/>
  <c r="DK32" i="11"/>
  <c r="DH80" i="11"/>
  <c r="DR80" i="11" s="1"/>
  <c r="DL17" i="11"/>
  <c r="DL37" i="11"/>
  <c r="DI134" i="11"/>
  <c r="DM27" i="11"/>
  <c r="DJ105" i="11"/>
  <c r="DM54" i="11"/>
  <c r="DI86" i="11"/>
  <c r="DK106" i="11"/>
  <c r="DL65" i="11"/>
  <c r="DH29" i="11"/>
  <c r="DR29" i="11" s="1"/>
  <c r="DH76" i="11"/>
  <c r="DR76" i="11" s="1"/>
  <c r="DK67" i="11"/>
  <c r="DJ45" i="11"/>
  <c r="DJ32" i="11"/>
  <c r="DH21" i="11"/>
  <c r="DR21" i="11" s="1"/>
  <c r="DL55" i="11"/>
  <c r="DI46" i="11"/>
  <c r="DI41" i="11"/>
  <c r="DI106" i="11"/>
  <c r="DH96" i="11"/>
  <c r="DR96" i="11" s="1"/>
  <c r="DJ13" i="11"/>
  <c r="DI11" i="11"/>
  <c r="DH65" i="11"/>
  <c r="DR65" i="11" s="1"/>
  <c r="DH12" i="11"/>
  <c r="DR12" i="11" s="1"/>
  <c r="DK105" i="11"/>
  <c r="DL97" i="11"/>
  <c r="DL39" i="11"/>
  <c r="DJ81" i="11"/>
  <c r="DK111" i="11"/>
  <c r="DK54" i="11"/>
  <c r="DK31" i="11"/>
  <c r="DH60" i="11"/>
  <c r="DR60" i="11" s="1"/>
  <c r="DJ22" i="11"/>
  <c r="DL11" i="11"/>
  <c r="DI115" i="11"/>
  <c r="DJ97" i="11"/>
  <c r="DL93" i="11"/>
  <c r="DM39" i="11"/>
  <c r="DM60" i="11"/>
  <c r="DM72" i="11"/>
  <c r="DI96" i="11"/>
  <c r="DI132" i="11"/>
  <c r="DH20" i="11"/>
  <c r="DR20" i="11" s="1"/>
  <c r="DJ80" i="11"/>
  <c r="DJ64" i="11"/>
  <c r="DK95" i="11"/>
  <c r="DL117" i="11"/>
  <c r="DH44" i="11"/>
  <c r="DR44" i="11" s="1"/>
  <c r="DK7" i="11"/>
  <c r="DL79" i="11"/>
  <c r="DK34" i="11"/>
  <c r="DH131" i="11"/>
  <c r="DR131" i="11" s="1"/>
  <c r="DI77" i="11"/>
  <c r="DM82" i="11"/>
  <c r="DM7" i="11"/>
  <c r="DM52" i="11"/>
  <c r="CX44" i="11"/>
  <c r="CX39" i="11"/>
  <c r="CX77" i="11"/>
  <c r="DB99" i="11"/>
  <c r="CZ125" i="11"/>
  <c r="DF84" i="11"/>
  <c r="DB68" i="11"/>
  <c r="DD11" i="11"/>
  <c r="DD38" i="11"/>
  <c r="DG72" i="11"/>
  <c r="DC99" i="11"/>
  <c r="DB59" i="11"/>
  <c r="DC118" i="11"/>
  <c r="DC75" i="11"/>
  <c r="DD55" i="11"/>
  <c r="DE15" i="11"/>
  <c r="DB113" i="11"/>
  <c r="DF54" i="11"/>
  <c r="DE51" i="11"/>
  <c r="DB78" i="11"/>
  <c r="DG35" i="11"/>
  <c r="DB60" i="11"/>
  <c r="DG42" i="11"/>
  <c r="DG134" i="11"/>
  <c r="DD111" i="11"/>
  <c r="DD31" i="11"/>
  <c r="DB85" i="11"/>
  <c r="DE55" i="11"/>
  <c r="DB53" i="11"/>
  <c r="DG129" i="11"/>
  <c r="DM68" i="11"/>
  <c r="DI85" i="11"/>
  <c r="DJ29" i="11"/>
  <c r="DK118" i="11"/>
  <c r="DJ30" i="11"/>
  <c r="DI128" i="11"/>
  <c r="DK81" i="11"/>
  <c r="DK52" i="11"/>
  <c r="DI43" i="11"/>
  <c r="DL105" i="11"/>
  <c r="DI112" i="11"/>
  <c r="DI35" i="11"/>
  <c r="DI9" i="11"/>
  <c r="DI36" i="11"/>
  <c r="DH42" i="11"/>
  <c r="DR42" i="11" s="1"/>
  <c r="DH30" i="11"/>
  <c r="DR30" i="11" s="1"/>
  <c r="DH111" i="11"/>
  <c r="DR111" i="11" s="1"/>
  <c r="DM85" i="11"/>
  <c r="DM10" i="11"/>
  <c r="DS10" i="11" s="1"/>
  <c r="DM8" i="11"/>
  <c r="DI20" i="11"/>
  <c r="DL84" i="11"/>
  <c r="DL18" i="11"/>
  <c r="DL36" i="11"/>
  <c r="DK125" i="11"/>
  <c r="DK126" i="11"/>
  <c r="DK85" i="11"/>
  <c r="DK10" i="11"/>
  <c r="DK8" i="11"/>
  <c r="DH75" i="11"/>
  <c r="DR75" i="11" s="1"/>
  <c r="DH106" i="11"/>
  <c r="DR106" i="11" s="1"/>
  <c r="DH102" i="11"/>
  <c r="DR102" i="11" s="1"/>
  <c r="DK50" i="11"/>
  <c r="DK66" i="11"/>
  <c r="DK30" i="11"/>
  <c r="DK68" i="11"/>
  <c r="DK100" i="11"/>
  <c r="DJ60" i="11"/>
  <c r="DL34" i="11"/>
  <c r="DK113" i="11"/>
  <c r="DJ114" i="11"/>
  <c r="DM96" i="11"/>
  <c r="DJ111" i="11"/>
  <c r="DI100" i="11"/>
  <c r="DI88" i="11"/>
  <c r="DJ132" i="11"/>
  <c r="DL6" i="11"/>
  <c r="DH115" i="11"/>
  <c r="DR115" i="11" s="1"/>
  <c r="DH6" i="11"/>
  <c r="DR6" i="11" s="1"/>
  <c r="DM46" i="11"/>
  <c r="DM105" i="11"/>
  <c r="DI102" i="11"/>
  <c r="DJ44" i="11"/>
  <c r="DJ85" i="11"/>
  <c r="DJ36" i="11"/>
  <c r="DL22" i="11"/>
  <c r="DH24" i="11"/>
  <c r="DR24" i="11" s="1"/>
  <c r="DK59" i="11"/>
  <c r="DK19" i="11"/>
  <c r="DI81" i="11"/>
  <c r="DJ129" i="11"/>
  <c r="DH94" i="11"/>
  <c r="DR94" i="11" s="1"/>
  <c r="DH88" i="11"/>
  <c r="DR88" i="11" s="1"/>
  <c r="DK97" i="11"/>
  <c r="DK60" i="11"/>
  <c r="DK115" i="11"/>
  <c r="DM134" i="11"/>
  <c r="DM75" i="11"/>
  <c r="DJ67" i="11"/>
  <c r="DH52" i="11"/>
  <c r="DR52" i="11" s="1"/>
  <c r="DJ100" i="11"/>
  <c r="DK56" i="11"/>
  <c r="DL107" i="11"/>
  <c r="DI67" i="11"/>
  <c r="DJ79" i="11"/>
  <c r="DI93" i="11"/>
  <c r="DM77" i="11"/>
  <c r="DM78" i="11"/>
  <c r="DO32" i="11" l="1"/>
  <c r="DS16" i="11"/>
  <c r="DS13" i="11"/>
  <c r="DS43" i="11"/>
  <c r="DO52" i="11"/>
  <c r="DS131" i="11"/>
  <c r="DS34" i="11"/>
  <c r="DS26" i="11"/>
  <c r="DO62" i="11"/>
  <c r="DS15" i="11"/>
  <c r="DS12" i="11"/>
  <c r="DO101" i="11"/>
  <c r="DO103" i="11"/>
  <c r="DS125" i="11"/>
  <c r="DO81" i="11"/>
  <c r="DS38" i="11"/>
  <c r="DS101" i="11"/>
  <c r="DO118" i="11"/>
  <c r="DS35" i="11"/>
  <c r="DO107" i="11"/>
  <c r="DS9" i="11"/>
  <c r="DS64" i="11"/>
  <c r="DS110" i="11"/>
  <c r="DS107" i="11"/>
  <c r="DO17" i="11"/>
  <c r="DS86" i="11"/>
  <c r="DO93" i="11"/>
  <c r="DO99" i="11"/>
  <c r="DO105" i="11"/>
  <c r="DO80" i="11"/>
  <c r="DS80" i="11"/>
  <c r="DO14" i="11"/>
  <c r="DS11" i="11"/>
  <c r="DS27" i="11"/>
  <c r="DO70" i="11"/>
  <c r="DO53" i="11"/>
  <c r="DS41" i="11"/>
  <c r="DS85" i="11"/>
  <c r="DO126" i="11"/>
  <c r="DS128" i="11"/>
  <c r="DS70" i="11"/>
  <c r="DS105" i="11"/>
  <c r="DS51" i="11"/>
  <c r="DO41" i="11"/>
  <c r="DO76" i="11"/>
  <c r="DS97" i="11"/>
  <c r="DS84" i="11"/>
  <c r="DO13" i="11"/>
  <c r="DO78" i="11"/>
  <c r="DQ59" i="11"/>
  <c r="DO8" i="11"/>
  <c r="DS72" i="11"/>
  <c r="DO51" i="11"/>
  <c r="DO60" i="11"/>
  <c r="DS114" i="11"/>
  <c r="DO133" i="11"/>
  <c r="DS81" i="11"/>
  <c r="DO100" i="11"/>
  <c r="DS130" i="11"/>
  <c r="DS77" i="11"/>
  <c r="DS20" i="11"/>
  <c r="DS135" i="11"/>
  <c r="DO112" i="11"/>
  <c r="DO134" i="11"/>
  <c r="DO22" i="11"/>
  <c r="DO86" i="11"/>
  <c r="DO56" i="11"/>
  <c r="DO50" i="11"/>
  <c r="DQ27" i="11"/>
  <c r="DO87" i="11"/>
  <c r="DO64" i="11"/>
  <c r="DO128" i="11"/>
  <c r="DO37" i="11"/>
  <c r="DO45" i="11"/>
  <c r="DS24" i="11"/>
  <c r="DS44" i="11"/>
  <c r="DS8" i="11"/>
  <c r="DS31" i="11"/>
  <c r="DS56" i="11"/>
  <c r="DO12" i="11"/>
  <c r="DS42" i="11"/>
  <c r="DO28" i="11"/>
  <c r="DO131" i="11"/>
  <c r="DS118" i="11"/>
  <c r="DO9" i="11"/>
  <c r="DO75" i="11"/>
  <c r="DS54" i="11"/>
  <c r="DO6" i="11"/>
  <c r="DO82" i="11"/>
  <c r="DO18" i="11"/>
  <c r="DS7" i="11"/>
  <c r="DO66" i="11"/>
  <c r="DS17" i="11"/>
  <c r="DO31" i="11"/>
  <c r="DO39" i="11"/>
  <c r="DO46" i="11"/>
  <c r="DO21" i="11"/>
  <c r="DS36" i="11"/>
  <c r="DS76" i="11"/>
  <c r="DS127" i="11"/>
  <c r="DQ131" i="11"/>
  <c r="DO104" i="11"/>
  <c r="DO67" i="11"/>
  <c r="DQ30" i="11"/>
  <c r="DS129" i="11"/>
  <c r="DQ21" i="11"/>
  <c r="DQ101" i="11"/>
  <c r="DS60" i="11"/>
  <c r="DO36" i="11"/>
  <c r="DS88" i="11"/>
  <c r="DS55" i="11"/>
  <c r="DO117" i="11"/>
  <c r="DS37" i="11"/>
  <c r="DS18" i="11"/>
  <c r="DO125" i="11"/>
  <c r="DO44" i="11"/>
  <c r="DQ24" i="11"/>
  <c r="DO95" i="11"/>
  <c r="DQ115" i="11"/>
  <c r="DO111" i="11"/>
  <c r="DO38" i="11"/>
  <c r="DQ50" i="11"/>
  <c r="DO129" i="11"/>
  <c r="DS21" i="11"/>
  <c r="DQ46" i="11"/>
  <c r="DO11" i="11"/>
  <c r="DO69" i="11"/>
  <c r="DQ32" i="11"/>
  <c r="DO77" i="11"/>
  <c r="DQ7" i="11"/>
  <c r="DS94" i="11"/>
  <c r="DO102" i="11"/>
  <c r="DS132" i="11"/>
  <c r="DO59" i="11"/>
  <c r="DS23" i="11"/>
  <c r="DQ36" i="11"/>
  <c r="DQ51" i="11"/>
  <c r="DQ29" i="11"/>
  <c r="DS68" i="11"/>
  <c r="DS117" i="11"/>
  <c r="DS25" i="11"/>
  <c r="DS113" i="11"/>
  <c r="DQ129" i="11"/>
  <c r="DQ88" i="11"/>
  <c r="DO25" i="11"/>
  <c r="DO10" i="11"/>
  <c r="DS19" i="11"/>
  <c r="DS30" i="11"/>
  <c r="DS59" i="11"/>
  <c r="DO84" i="11"/>
  <c r="DQ26" i="11"/>
  <c r="DO94" i="11"/>
  <c r="DS96" i="11"/>
  <c r="DS133" i="11"/>
  <c r="DS78" i="11"/>
  <c r="DQ114" i="11"/>
  <c r="DO26" i="11"/>
  <c r="DS45" i="11"/>
  <c r="DS50" i="11"/>
  <c r="DO132" i="11"/>
  <c r="DS6" i="11"/>
  <c r="DS126" i="11"/>
  <c r="DQ85" i="11"/>
  <c r="DQ86" i="11"/>
  <c r="DS52" i="11"/>
  <c r="DO43" i="11"/>
  <c r="DO35" i="11"/>
  <c r="DO130" i="11"/>
  <c r="DQ113" i="11"/>
  <c r="DO7" i="11"/>
  <c r="DS66" i="11"/>
  <c r="DO20" i="11"/>
  <c r="DO88" i="11"/>
  <c r="DO27" i="11"/>
  <c r="DQ35" i="11"/>
  <c r="DS115" i="11"/>
  <c r="DS100" i="11"/>
  <c r="DO24" i="11"/>
  <c r="DQ79" i="11"/>
  <c r="DT79" i="11" s="1"/>
  <c r="DS87" i="11"/>
  <c r="DQ56" i="11"/>
  <c r="DQ112" i="11"/>
  <c r="DO85" i="11"/>
  <c r="DS103" i="11"/>
  <c r="DQ65" i="11"/>
  <c r="DQ9" i="11"/>
  <c r="DS99" i="11"/>
  <c r="DQ133" i="11"/>
  <c r="DO15" i="11"/>
  <c r="DO65" i="11"/>
  <c r="DQ130" i="11"/>
  <c r="DO42" i="11"/>
  <c r="DQ84" i="11"/>
  <c r="DO127" i="11"/>
  <c r="DQ19" i="11"/>
  <c r="DO19" i="11"/>
  <c r="DQ81" i="11"/>
  <c r="DS134" i="11"/>
  <c r="DS102" i="11"/>
  <c r="DQ31" i="11"/>
  <c r="DS67" i="11"/>
  <c r="DS22" i="11"/>
  <c r="DO106" i="11"/>
  <c r="DQ110" i="11"/>
  <c r="DS62" i="11"/>
  <c r="DS106" i="11"/>
  <c r="DS53" i="11"/>
  <c r="DO68" i="11"/>
  <c r="DQ16" i="11"/>
  <c r="DQ60" i="11"/>
  <c r="DO97" i="11"/>
  <c r="DQ54" i="11"/>
  <c r="DQ66" i="11"/>
  <c r="DQ95" i="11"/>
  <c r="DS75" i="11"/>
  <c r="DS65" i="11"/>
  <c r="DS39" i="11"/>
  <c r="DO23" i="11"/>
  <c r="DO113" i="11"/>
  <c r="DQ23" i="11"/>
  <c r="DQ68" i="11"/>
  <c r="DO115" i="11"/>
  <c r="DO54" i="11"/>
  <c r="DQ102" i="11"/>
  <c r="DQ96" i="11"/>
  <c r="DQ72" i="11"/>
  <c r="DS104" i="11"/>
  <c r="DS69" i="11"/>
  <c r="DS93" i="11"/>
  <c r="DQ76" i="11"/>
  <c r="DQ99" i="11"/>
  <c r="DQ125" i="11"/>
  <c r="DQ44" i="11"/>
  <c r="DQ93" i="11"/>
  <c r="DQ13" i="11"/>
  <c r="DO34" i="11"/>
  <c r="DQ20" i="11"/>
  <c r="DQ104" i="11"/>
  <c r="DQ117" i="11"/>
  <c r="DQ132" i="11"/>
  <c r="DQ34" i="11"/>
  <c r="DQ11" i="11"/>
  <c r="DQ77" i="11"/>
  <c r="DQ103" i="11"/>
  <c r="DQ22" i="11"/>
  <c r="DQ45" i="11"/>
  <c r="DQ62" i="11"/>
  <c r="DQ70" i="11"/>
  <c r="DS14" i="11"/>
  <c r="DO29" i="11"/>
  <c r="DQ67" i="11"/>
  <c r="DQ6" i="11"/>
  <c r="DQ82" i="11"/>
  <c r="DS111" i="11"/>
  <c r="DS29" i="11"/>
  <c r="DS28" i="11"/>
  <c r="DS32" i="11"/>
  <c r="DO114" i="11"/>
  <c r="DS112" i="11"/>
  <c r="DO110" i="11"/>
  <c r="DO72" i="11"/>
  <c r="DO96" i="11"/>
  <c r="DQ118" i="11"/>
  <c r="DQ105" i="11"/>
  <c r="DQ28" i="11"/>
  <c r="DQ100" i="11"/>
  <c r="DQ106" i="11"/>
  <c r="DQ8" i="11"/>
  <c r="DQ78" i="11"/>
  <c r="DQ43" i="11"/>
  <c r="DQ37" i="11"/>
  <c r="DQ55" i="11"/>
  <c r="DQ53" i="11"/>
  <c r="DQ111" i="11"/>
  <c r="DQ75" i="11"/>
  <c r="DS82" i="11"/>
  <c r="DO55" i="11"/>
  <c r="DQ39" i="11"/>
  <c r="DQ126" i="11"/>
  <c r="DQ15" i="11"/>
  <c r="DQ134" i="11"/>
  <c r="DQ38" i="11"/>
  <c r="DQ135" i="11"/>
  <c r="DQ87" i="11"/>
  <c r="DQ14" i="11"/>
  <c r="DS95" i="11"/>
  <c r="DQ80" i="11"/>
  <c r="DQ17" i="11"/>
  <c r="DQ10" i="11"/>
  <c r="DQ64" i="11"/>
  <c r="DQ25" i="11"/>
  <c r="DS46" i="11"/>
  <c r="DO30" i="11"/>
  <c r="DQ12" i="11"/>
  <c r="DQ18" i="11"/>
  <c r="DQ52" i="11"/>
  <c r="DQ41" i="11"/>
  <c r="DQ69" i="11"/>
  <c r="DQ127" i="11"/>
  <c r="DQ42" i="11"/>
  <c r="DQ107" i="11"/>
  <c r="DQ97" i="11"/>
  <c r="DQ128" i="11"/>
  <c r="DQ94" i="11"/>
  <c r="DT16" i="11" l="1"/>
  <c r="DT52" i="11"/>
  <c r="DT107" i="11"/>
  <c r="DT13" i="11"/>
  <c r="DT81" i="11"/>
  <c r="DT46" i="11"/>
  <c r="DT101" i="11"/>
  <c r="DT12" i="11"/>
  <c r="DT27" i="11"/>
  <c r="DT44" i="11"/>
  <c r="DT41" i="11"/>
  <c r="DT80" i="11"/>
  <c r="DT135" i="11"/>
  <c r="DT70" i="11"/>
  <c r="DT128" i="11"/>
  <c r="DT131" i="11"/>
  <c r="DT51" i="11"/>
  <c r="DT76" i="11"/>
  <c r="DT56" i="11"/>
  <c r="DT105" i="11"/>
  <c r="DT24" i="11"/>
  <c r="DT86" i="11"/>
  <c r="DT11" i="11"/>
  <c r="DT31" i="11"/>
  <c r="DT38" i="11"/>
  <c r="DT22" i="11"/>
  <c r="DT8" i="11"/>
  <c r="DT77" i="11"/>
  <c r="DT78" i="11"/>
  <c r="DT64" i="11"/>
  <c r="DT17" i="11"/>
  <c r="DT130" i="11"/>
  <c r="DT37" i="11"/>
  <c r="DT9" i="11"/>
  <c r="DT84" i="11"/>
  <c r="DT126" i="11"/>
  <c r="DT97" i="11"/>
  <c r="DT118" i="11"/>
  <c r="DT75" i="11"/>
  <c r="DT7" i="11"/>
  <c r="DT26" i="11"/>
  <c r="DT62" i="11"/>
  <c r="DT65" i="11"/>
  <c r="DT113" i="11"/>
  <c r="DT125" i="11"/>
  <c r="DT36" i="11"/>
  <c r="DT21" i="11"/>
  <c r="DT6" i="11"/>
  <c r="DT85" i="11"/>
  <c r="DT66" i="11"/>
  <c r="DT129" i="11"/>
  <c r="DT50" i="11"/>
  <c r="DT134" i="11"/>
  <c r="DT39" i="11"/>
  <c r="DT18" i="11"/>
  <c r="DT60" i="11"/>
  <c r="DT114" i="11"/>
  <c r="DT14" i="11"/>
  <c r="DT53" i="11"/>
  <c r="DT68" i="11"/>
  <c r="DT88" i="11"/>
  <c r="DT29" i="11"/>
  <c r="DT115" i="11"/>
  <c r="DT82" i="11"/>
  <c r="DT112" i="11"/>
  <c r="DT132" i="11"/>
  <c r="DT117" i="11"/>
  <c r="DT94" i="11"/>
  <c r="DT95" i="11"/>
  <c r="DT32" i="11"/>
  <c r="DT19" i="11"/>
  <c r="DT59" i="11"/>
  <c r="DT30" i="11"/>
  <c r="DT28" i="11"/>
  <c r="DT103" i="11"/>
  <c r="DT87" i="11"/>
  <c r="DT102" i="11"/>
  <c r="DT133" i="11"/>
  <c r="DT106" i="11"/>
  <c r="DT35" i="11"/>
  <c r="DT42" i="11"/>
  <c r="DT127" i="11"/>
  <c r="DT25" i="11"/>
  <c r="DT100" i="11"/>
  <c r="DT45" i="11"/>
  <c r="DT34" i="11"/>
  <c r="DT43" i="11"/>
  <c r="DT10" i="11"/>
  <c r="DT67" i="11"/>
  <c r="DT110" i="11"/>
  <c r="DT15" i="11"/>
  <c r="DT23" i="11"/>
  <c r="DT93" i="11"/>
  <c r="DT55" i="11"/>
  <c r="DT104" i="11"/>
  <c r="DT54" i="11"/>
  <c r="DT69" i="11"/>
  <c r="DT111" i="11"/>
  <c r="DT96" i="11"/>
  <c r="DT20" i="11"/>
  <c r="DT99" i="11"/>
  <c r="DT72" i="11"/>
</calcChain>
</file>

<file path=xl/sharedStrings.xml><?xml version="1.0" encoding="utf-8"?>
<sst xmlns="http://schemas.openxmlformats.org/spreadsheetml/2006/main" count="2687" uniqueCount="278">
  <si>
    <t>OBJECTID</t>
  </si>
  <si>
    <t>DPTOMPIO</t>
  </si>
  <si>
    <t>CODIGO_VER</t>
  </si>
  <si>
    <t>NOM_DEP</t>
  </si>
  <si>
    <t>NOMB_MPIO</t>
  </si>
  <si>
    <t>NOMBRE_VER</t>
  </si>
  <si>
    <t>VIGENCIA</t>
  </si>
  <si>
    <t>FUENTE</t>
  </si>
  <si>
    <t>AREA_HA</t>
  </si>
  <si>
    <t>COD_DPTO</t>
  </si>
  <si>
    <t>ORIG_FID</t>
  </si>
  <si>
    <t>HISTO_101</t>
  </si>
  <si>
    <t>HISTO_102</t>
  </si>
  <si>
    <t>HISTO_201</t>
  </si>
  <si>
    <t>HISTO_202</t>
  </si>
  <si>
    <t>CUNDINAMARCA</t>
  </si>
  <si>
    <t>SUTATAUSA</t>
  </si>
  <si>
    <t>PEÑAS DE BOQUERON</t>
  </si>
  <si>
    <t>POT</t>
  </si>
  <si>
    <t>CONCUBITA</t>
  </si>
  <si>
    <t>TABIO</t>
  </si>
  <si>
    <t>EL SALITRE</t>
  </si>
  <si>
    <t>RIO FRI OOCCIDENTAL</t>
  </si>
  <si>
    <t>TAUSA</t>
  </si>
  <si>
    <t>SABANEQUE</t>
  </si>
  <si>
    <t>PUEBLO VIEJO</t>
  </si>
  <si>
    <t>PARAMO ALTO</t>
  </si>
  <si>
    <t>LAGUNITAS</t>
  </si>
  <si>
    <t>PARAMO BAJO</t>
  </si>
  <si>
    <t>LOS PINOS</t>
  </si>
  <si>
    <t>SAN ANTONIO</t>
  </si>
  <si>
    <t>LA FLORIDA</t>
  </si>
  <si>
    <t>LLANO GRANDE</t>
  </si>
  <si>
    <t>PAJARITO</t>
  </si>
  <si>
    <t>RASGATA ALTO</t>
  </si>
  <si>
    <t>VILLA DE SAN DIEGO DE UBATÉ</t>
  </si>
  <si>
    <t>GUATANCUY</t>
  </si>
  <si>
    <t>CHORRILLO</t>
  </si>
  <si>
    <t>VOLVAN</t>
  </si>
  <si>
    <t>SOAGA</t>
  </si>
  <si>
    <t>ZIPAQUIRÁ</t>
  </si>
  <si>
    <t>PARAMO DE GUERRERO</t>
  </si>
  <si>
    <t>EL EMPALIZADO</t>
  </si>
  <si>
    <t>SAN ISIDRO</t>
  </si>
  <si>
    <t>VENTALARGA</t>
  </si>
  <si>
    <t>RIO FRIO</t>
  </si>
  <si>
    <t>BOYACÁ</t>
  </si>
  <si>
    <t>BUENAVISTA</t>
  </si>
  <si>
    <t>PISMAL</t>
  </si>
  <si>
    <t>INDF</t>
  </si>
  <si>
    <t>SAN CAYETANO</t>
  </si>
  <si>
    <t>QUEBRADAS</t>
  </si>
  <si>
    <t>PACHO</t>
  </si>
  <si>
    <t>NEGRETE</t>
  </si>
  <si>
    <t>MUNDO NUEVO</t>
  </si>
  <si>
    <t>BOCA DE MONTE</t>
  </si>
  <si>
    <t>CARDONAL</t>
  </si>
  <si>
    <t>CIENAGA</t>
  </si>
  <si>
    <t>SIMIJACA</t>
  </si>
  <si>
    <t>TAQUIRA</t>
  </si>
  <si>
    <t>MORTIÑO</t>
  </si>
  <si>
    <t>SUBACHOQUE</t>
  </si>
  <si>
    <t>EL GUAMAL</t>
  </si>
  <si>
    <t>DON LOPE</t>
  </si>
  <si>
    <t>RINCON SANTO</t>
  </si>
  <si>
    <t>PANTANO DE ARCE</t>
  </si>
  <si>
    <t>EL PARAMO</t>
  </si>
  <si>
    <t>LA UNION</t>
  </si>
  <si>
    <t>CASCAJAL</t>
  </si>
  <si>
    <t>EL TOBAL</t>
  </si>
  <si>
    <t>SANTA ROSA</t>
  </si>
  <si>
    <t>ALTANIA</t>
  </si>
  <si>
    <t>SUPATÁ</t>
  </si>
  <si>
    <t>MONTEDULCE</t>
  </si>
  <si>
    <t>CONTEXTO</t>
  </si>
  <si>
    <t>CANICA ALTA</t>
  </si>
  <si>
    <t>SANTA BARBARA</t>
  </si>
  <si>
    <t>LAJAS</t>
  </si>
  <si>
    <t>SUSA</t>
  </si>
  <si>
    <t>TIMINGUITA</t>
  </si>
  <si>
    <t>EL TABLON</t>
  </si>
  <si>
    <t>COQUIRA</t>
  </si>
  <si>
    <t>NUTRIAS</t>
  </si>
  <si>
    <t>APOSENTOS</t>
  </si>
  <si>
    <t>CASCADAS</t>
  </si>
  <si>
    <t>PAUNITA</t>
  </si>
  <si>
    <t>LA FRAGUA</t>
  </si>
  <si>
    <t>PALACIO</t>
  </si>
  <si>
    <t>MATA REDONDA</t>
  </si>
  <si>
    <t>COGUA</t>
  </si>
  <si>
    <t>CASA BLANCA</t>
  </si>
  <si>
    <t>QUEBRADA HONDA</t>
  </si>
  <si>
    <t>PATASICA</t>
  </si>
  <si>
    <t>CARMEN DE CARUPA</t>
  </si>
  <si>
    <t>SAN AGUSTÍN</t>
  </si>
  <si>
    <t>RODAMONTAL</t>
  </si>
  <si>
    <t>SAN JOSÉ</t>
  </si>
  <si>
    <t>PERQUIRA</t>
  </si>
  <si>
    <t>SANTUARIO</t>
  </si>
  <si>
    <t>NAZARETH</t>
  </si>
  <si>
    <t>SANTA DORA</t>
  </si>
  <si>
    <t>ALTO DE MESA</t>
  </si>
  <si>
    <t>SALITRE</t>
  </si>
  <si>
    <t>BUGRE</t>
  </si>
  <si>
    <t>CHARQUIRÁ</t>
  </si>
  <si>
    <t>LA ESPERANZA</t>
  </si>
  <si>
    <t>PAPAYO</t>
  </si>
  <si>
    <t>MORTINO</t>
  </si>
  <si>
    <t>VATICO Y ESEAS</t>
  </si>
  <si>
    <t>CHEGUA</t>
  </si>
  <si>
    <t>ALISAL</t>
  </si>
  <si>
    <t>TUDELA</t>
  </si>
  <si>
    <t>EL RATO</t>
  </si>
  <si>
    <t>EL CABRERO</t>
  </si>
  <si>
    <t>SALINAS</t>
  </si>
  <si>
    <t>LA RAMADA</t>
  </si>
  <si>
    <t>EL BOSQUE</t>
  </si>
  <si>
    <t>CANADA</t>
  </si>
  <si>
    <t>CERRO NEGRO</t>
  </si>
  <si>
    <t>FÚQUENE</t>
  </si>
  <si>
    <t>CHINZAUQUE</t>
  </si>
  <si>
    <t>CENTRO</t>
  </si>
  <si>
    <t>CUCUNUBÁ</t>
  </si>
  <si>
    <t>NEMOGA</t>
  </si>
  <si>
    <t>PEÑAS</t>
  </si>
  <si>
    <t>CHAPALA</t>
  </si>
  <si>
    <t>ALTO DE AIRE</t>
  </si>
  <si>
    <t>PEDREGAL</t>
  </si>
  <si>
    <t>MOCHILA</t>
  </si>
  <si>
    <t>PEÑAS DE CAJON</t>
  </si>
  <si>
    <t>NOVOA</t>
  </si>
  <si>
    <t>HISTO_NODA</t>
  </si>
  <si>
    <t>HISTO_0</t>
  </si>
  <si>
    <t>HISTO_1</t>
  </si>
  <si>
    <t>HISTO_NO_1</t>
  </si>
  <si>
    <t>PA_Area[Ha</t>
  </si>
  <si>
    <t>HIST_ND77</t>
  </si>
  <si>
    <t>SUESCA</t>
  </si>
  <si>
    <t>PIEDRAS LARGAS</t>
  </si>
  <si>
    <t>CUAYÁ</t>
  </si>
  <si>
    <t>HATILLO</t>
  </si>
  <si>
    <t>NEMOCÓN</t>
  </si>
  <si>
    <t>LA PUERTA</t>
  </si>
  <si>
    <t>AGUA CLARA</t>
  </si>
  <si>
    <t>CHITIVA ALTO</t>
  </si>
  <si>
    <t>GACHANCIPÁ</t>
  </si>
  <si>
    <t>ARRAYANES</t>
  </si>
  <si>
    <t>LA TOMA</t>
  </si>
  <si>
    <t>ATRAVIESAS</t>
  </si>
  <si>
    <t>LENGUAZAQUE</t>
  </si>
  <si>
    <t>FARACÍA - PANTANITOS</t>
  </si>
  <si>
    <t>HATO DE ROJAS</t>
  </si>
  <si>
    <t>CHOCONTÁ</t>
  </si>
  <si>
    <t>CALIENTE</t>
  </si>
  <si>
    <t>CARRIZAL</t>
  </si>
  <si>
    <t>HATO FIERO</t>
  </si>
  <si>
    <t>CHIRVANEQUE</t>
  </si>
  <si>
    <t>EL RHUR</t>
  </si>
  <si>
    <t>JUAITOQUE</t>
  </si>
  <si>
    <t>OVEJERAS</t>
  </si>
  <si>
    <t>HATOGRANDE</t>
  </si>
  <si>
    <t>TAUSAQUIRA</t>
  </si>
  <si>
    <t>HISTO_1111</t>
  </si>
  <si>
    <t>HISTO_1112</t>
  </si>
  <si>
    <t>HISTO_1121</t>
  </si>
  <si>
    <t>HISTO_1122</t>
  </si>
  <si>
    <t>HISTO_1211</t>
  </si>
  <si>
    <t>HISTO_1212</t>
  </si>
  <si>
    <t>HISTO_1221</t>
  </si>
  <si>
    <t>HISTO_1222</t>
  </si>
  <si>
    <t>HISTO_2111</t>
  </si>
  <si>
    <t>HISTO_2112</t>
  </si>
  <si>
    <t>HISTO_2121</t>
  </si>
  <si>
    <t>HISTO_2122</t>
  </si>
  <si>
    <t>HISTO_2211</t>
  </si>
  <si>
    <t>HISTO_2212</t>
  </si>
  <si>
    <t>HISTO_2221</t>
  </si>
  <si>
    <t>HISTO_2222</t>
  </si>
  <si>
    <t>H_ND_77</t>
  </si>
  <si>
    <t>H_0_77</t>
  </si>
  <si>
    <t>H_1_77</t>
  </si>
  <si>
    <t>1977-1988 / MSS</t>
  </si>
  <si>
    <t>H_ND_MSS</t>
  </si>
  <si>
    <t>H_101_MSS</t>
  </si>
  <si>
    <t>H_102_MSS</t>
  </si>
  <si>
    <t>H_201_MSS</t>
  </si>
  <si>
    <t>H_202_MSS</t>
  </si>
  <si>
    <t>H_ND_88</t>
  </si>
  <si>
    <t>H_0_88</t>
  </si>
  <si>
    <t>H_1_88</t>
  </si>
  <si>
    <t>H_ND_TEO</t>
  </si>
  <si>
    <t>H_1111_TEO</t>
  </si>
  <si>
    <t>H_1112_TEO</t>
  </si>
  <si>
    <t>H_1121_TEO</t>
  </si>
  <si>
    <t>H_1122_TEO</t>
  </si>
  <si>
    <t>H_1211_TEO</t>
  </si>
  <si>
    <t>H_1212_TEO</t>
  </si>
  <si>
    <t>H_1221_TEO</t>
  </si>
  <si>
    <t>H_1222_TEO</t>
  </si>
  <si>
    <t>H_2111_TEO</t>
  </si>
  <si>
    <t>H_2112_TEO</t>
  </si>
  <si>
    <t>H_2121_TEO</t>
  </si>
  <si>
    <t>H_2122_TEO</t>
  </si>
  <si>
    <t>H_2211_TEO</t>
  </si>
  <si>
    <t>H_2212_TEO</t>
  </si>
  <si>
    <t>H_2221_TEO</t>
  </si>
  <si>
    <t>H_2222_TEO</t>
  </si>
  <si>
    <t>1988-2019 / TEO</t>
  </si>
  <si>
    <t>H_ND_19</t>
  </si>
  <si>
    <t>H_0_19</t>
  </si>
  <si>
    <t>H_1_19</t>
  </si>
  <si>
    <t>H_ND_MSI</t>
  </si>
  <si>
    <t>H_101_MSI</t>
  </si>
  <si>
    <t>H_102_MSI</t>
  </si>
  <si>
    <t>H_201_MSI</t>
  </si>
  <si>
    <t>H_202_MSI</t>
  </si>
  <si>
    <t>2019-2024 / MSI</t>
  </si>
  <si>
    <t>Cyc</t>
  </si>
  <si>
    <t>St. O</t>
  </si>
  <si>
    <t>S. Loss</t>
  </si>
  <si>
    <t>St. A</t>
  </si>
  <si>
    <t>GUE</t>
  </si>
  <si>
    <t>VEREDA
(RURAL DISTRICT)</t>
  </si>
  <si>
    <t>DEPARTMENT 
(REGION)</t>
  </si>
  <si>
    <t>VALIDITY</t>
  </si>
  <si>
    <t>SOURCE</t>
  </si>
  <si>
    <t>DISTRICT PA [Ha]</t>
  </si>
  <si>
    <t>DISTRICT AREA [Ha]</t>
  </si>
  <si>
    <t>Net A Change TEO</t>
  </si>
  <si>
    <t>Net A Change MSI</t>
  </si>
  <si>
    <t>S. Gain</t>
  </si>
  <si>
    <t>Px Area</t>
  </si>
  <si>
    <t>MSS</t>
  </si>
  <si>
    <t>TEO</t>
  </si>
  <si>
    <t>MSI</t>
  </si>
  <si>
    <t>Disturbance Index</t>
  </si>
  <si>
    <t>Weights</t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</si>
  <si>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MSS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</si>
  <si>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TEO</t>
    </r>
  </si>
  <si>
    <r>
      <t>W</t>
    </r>
    <r>
      <rPr>
        <b/>
        <vertAlign val="subscript"/>
        <sz val="11"/>
        <color theme="1"/>
        <rFont val="Aptos Narrow"/>
        <family val="2"/>
        <scheme val="minor"/>
      </rPr>
      <t>MSI</t>
    </r>
  </si>
  <si>
    <t>∑W</t>
  </si>
  <si>
    <t>Geometric Correction Factor</t>
  </si>
  <si>
    <t>A_HC_77(M)</t>
  </si>
  <si>
    <t>I_77→88</t>
  </si>
  <si>
    <t>A_HC_88(M)</t>
  </si>
  <si>
    <t>A_HC_19M</t>
  </si>
  <si>
    <t>I_88→19</t>
  </si>
  <si>
    <t>I_19→24</t>
  </si>
  <si>
    <t>HISTO_NO_2</t>
  </si>
  <si>
    <t>HISTO_0_2</t>
  </si>
  <si>
    <t>HISTO_1_2</t>
  </si>
  <si>
    <t>HISTO_NO_3</t>
  </si>
  <si>
    <t>HISTO_101_</t>
  </si>
  <si>
    <t>HISTO_102_</t>
  </si>
  <si>
    <t>HISTO_201_</t>
  </si>
  <si>
    <t>HISTO_202_</t>
  </si>
  <si>
    <t>HISTO_11_1</t>
  </si>
  <si>
    <t>HISTO_11_2</t>
  </si>
  <si>
    <t>HISTO_11_3</t>
  </si>
  <si>
    <t>HISTO_11_4</t>
  </si>
  <si>
    <t>HISTO_12_1</t>
  </si>
  <si>
    <t>HISTO_12_2</t>
  </si>
  <si>
    <t>HISTO_12_3</t>
  </si>
  <si>
    <t>HISTO_12_4</t>
  </si>
  <si>
    <t>HISTO_21_1</t>
  </si>
  <si>
    <t>HISTO_21_2</t>
  </si>
  <si>
    <t>HISTO_21_3</t>
  </si>
  <si>
    <t>HISTO_21_4</t>
  </si>
  <si>
    <t>HISTO_22_1</t>
  </si>
  <si>
    <t>HISTO_22_2</t>
  </si>
  <si>
    <t>HISTO_22_3</t>
  </si>
  <si>
    <t>HISTO_22_4</t>
  </si>
  <si>
    <t>VOLCAN</t>
  </si>
  <si>
    <t>HATICO Y ENEAS</t>
  </si>
  <si>
    <t>ACB_G</t>
  </si>
  <si>
    <t>ACB_A</t>
  </si>
  <si>
    <t>MUNICIPIO
(MUNICIPALITY)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</si>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</sst>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12F40"/>
        <bgColor indexed="64"/>
      </patternFill>
    </fill>
    <fill>
      <patternFill patternType="solid">
        <fgColor rgb="FF725AC1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B1EE2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7CC58"/>
        <bgColor indexed="64"/>
      </patternFill>
    </fill>
    <fill>
      <patternFill patternType="solid">
        <fgColor theme="3" tint="0.89999084444715716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2" xfId="0" applyFont="1" applyBorder="1"/>
    <xf numFmtId="0" fontId="0" fillId="9" borderId="0" xfId="0" applyFill="1"/>
    <xf numFmtId="0" fontId="3" fillId="9" borderId="3" xfId="0" applyFont="1" applyFill="1" applyBorder="1" applyAlignment="1">
      <alignment horizontal="right"/>
    </xf>
    <xf numFmtId="0" fontId="3" fillId="9" borderId="0" xfId="0" applyFont="1" applyFill="1"/>
    <xf numFmtId="2" fontId="0" fillId="0" borderId="3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164" fontId="0" fillId="0" borderId="23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8" borderId="18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/>
    </xf>
    <xf numFmtId="164" fontId="0" fillId="0" borderId="26" xfId="1" applyNumberFormat="1" applyFont="1" applyFill="1" applyBorder="1" applyAlignment="1">
      <alignment horizontal="right"/>
    </xf>
    <xf numFmtId="164" fontId="0" fillId="0" borderId="27" xfId="0" applyNumberFormat="1" applyBorder="1" applyAlignment="1">
      <alignment horizontal="center"/>
    </xf>
    <xf numFmtId="164" fontId="0" fillId="0" borderId="26" xfId="1" applyNumberFormat="1" applyFont="1" applyBorder="1"/>
    <xf numFmtId="164" fontId="0" fillId="0" borderId="27" xfId="0" applyNumberFormat="1" applyBorder="1"/>
    <xf numFmtId="0" fontId="2" fillId="7" borderId="1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31" xfId="0" applyNumberFormat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/>
    <xf numFmtId="165" fontId="3" fillId="9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2" xfId="0" applyBorder="1"/>
    <xf numFmtId="0" fontId="0" fillId="0" borderId="3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1E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ene\Dropbox\POLIMI\Semestre%204\Thesis\Processing_GUE.xlsx" TargetMode="External"/><Relationship Id="rId1" Type="http://schemas.openxmlformats.org/officeDocument/2006/relationships/externalLinkPath" Target="Processing_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_size"/>
      <sheetName val="77_Seeds"/>
      <sheetName val="88_Seeds"/>
      <sheetName val="88T_Seeds"/>
      <sheetName val="91T_Seeds"/>
      <sheetName val="01T_Seeds"/>
      <sheetName val="07E_Seeds"/>
      <sheetName val="11E_Seeds"/>
      <sheetName val="15O_Seeds"/>
      <sheetName val="19O_Seeds"/>
      <sheetName val="19M_Seeds"/>
      <sheetName val="24M_Seeds"/>
      <sheetName val="GUE_all"/>
      <sheetName val="GUE_Stats"/>
      <sheetName val="GUE_PA_HC"/>
      <sheetName val="GUE_PA_Change"/>
      <sheetName val="Cumulative"/>
      <sheetName val="Spectral"/>
      <sheetName val="PA-UA Plot"/>
      <sheetName val="PA-UA Plot C"/>
      <sheetName val="PA-CV Plot"/>
      <sheetName val="PA-CV Plot C"/>
      <sheetName val="CV-UA Plot C"/>
      <sheetName val="CV-UA Pl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07">
          <cell r="F307">
            <v>1.4248667061478679</v>
          </cell>
          <cell r="S307">
            <v>1.5867470451416905</v>
          </cell>
          <cell r="AF307">
            <v>1.2622704700311813</v>
          </cell>
        </row>
        <row r="313">
          <cell r="F313">
            <v>1.1151179586845628</v>
          </cell>
          <cell r="S313">
            <v>1.0390932884088924</v>
          </cell>
          <cell r="AF313">
            <v>0.99596774193548376</v>
          </cell>
        </row>
      </sheetData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DC27-EDDE-4425-9577-8A959B514903}">
  <sheetPr filterMode="1"/>
  <dimension ref="B1:DT135"/>
  <sheetViews>
    <sheetView tabSelected="1" workbookViewId="0">
      <selection activeCell="DU5" sqref="DU5"/>
    </sheetView>
  </sheetViews>
  <sheetFormatPr baseColWidth="10" defaultColWidth="21.44140625" defaultRowHeight="14.4" x14ac:dyDescent="0.3"/>
  <cols>
    <col min="1" max="1" width="5.88671875" customWidth="1"/>
    <col min="2" max="2" width="10.109375" customWidth="1"/>
    <col min="3" max="3" width="9.88671875" customWidth="1"/>
    <col min="4" max="4" width="15" bestFit="1" customWidth="1"/>
    <col min="5" max="5" width="26.6640625" bestFit="1" customWidth="1"/>
    <col min="6" max="6" width="20.77734375" bestFit="1" customWidth="1"/>
    <col min="7" max="7" width="9" hidden="1" customWidth="1"/>
    <col min="8" max="8" width="10.21875" hidden="1" customWidth="1"/>
    <col min="9" max="9" width="8.5546875" bestFit="1" customWidth="1"/>
    <col min="10" max="10" width="9.77734375" customWidth="1"/>
    <col min="11" max="11" width="6.33203125" hidden="1" customWidth="1"/>
    <col min="12" max="12" width="6.88671875" hidden="1" customWidth="1"/>
    <col min="13" max="13" width="6.6640625" hidden="1" customWidth="1"/>
    <col min="14" max="14" width="7" hidden="1" customWidth="1"/>
    <col min="15" max="16" width="6" hidden="1" customWidth="1"/>
    <col min="17" max="17" width="5.77734375" hidden="1" customWidth="1"/>
    <col min="18" max="18" width="6" hidden="1" customWidth="1"/>
    <col min="19" max="19" width="7.6640625" hidden="1" customWidth="1"/>
    <col min="20" max="20" width="6.33203125" hidden="1" customWidth="1"/>
    <col min="21" max="22" width="6.88671875" hidden="1" customWidth="1"/>
    <col min="23" max="23" width="6.109375" hidden="1" customWidth="1"/>
    <col min="24" max="39" width="7" hidden="1" customWidth="1"/>
    <col min="40" max="40" width="6" hidden="1" customWidth="1"/>
    <col min="41" max="41" width="5" hidden="1" customWidth="1"/>
    <col min="42" max="42" width="4.33203125" hidden="1" customWidth="1"/>
    <col min="43" max="43" width="5" hidden="1" customWidth="1"/>
    <col min="44" max="44" width="6" hidden="1" customWidth="1"/>
    <col min="45" max="45" width="7.6640625" hidden="1" customWidth="1"/>
    <col min="46" max="46" width="6.77734375" hidden="1" customWidth="1"/>
    <col min="47" max="48" width="7" hidden="1" customWidth="1"/>
    <col min="49" max="53" width="6.6640625" hidden="1" customWidth="1"/>
    <col min="54" max="54" width="7.6640625" hidden="1" customWidth="1"/>
    <col min="55" max="55" width="6.44140625" hidden="1" customWidth="1"/>
    <col min="56" max="56" width="7.5546875" hidden="1" customWidth="1"/>
    <col min="57" max="57" width="6.88671875" hidden="1" customWidth="1"/>
    <col min="58" max="62" width="7.21875" hidden="1" customWidth="1"/>
    <col min="63" max="66" width="8.77734375" hidden="1" customWidth="1"/>
    <col min="67" max="67" width="7.21875" hidden="1" customWidth="1"/>
    <col min="68" max="83" width="7.77734375" hidden="1" customWidth="1"/>
    <col min="84" max="84" width="7.5546875" hidden="1" customWidth="1"/>
    <col min="85" max="85" width="6.5546875" hidden="1" customWidth="1"/>
    <col min="86" max="86" width="5.5546875" hidden="1" customWidth="1"/>
    <col min="87" max="87" width="7.109375" hidden="1" customWidth="1"/>
    <col min="88" max="88" width="7.5546875" hidden="1" customWidth="1"/>
    <col min="89" max="89" width="7.6640625" hidden="1" customWidth="1"/>
    <col min="90" max="90" width="8.77734375" hidden="1" customWidth="1"/>
    <col min="91" max="92" width="7.5546875" hidden="1" customWidth="1"/>
    <col min="93" max="93" width="6.5546875" hidden="1" customWidth="1"/>
    <col min="94" max="94" width="7.5546875" hidden="1" customWidth="1"/>
    <col min="95" max="96" width="6.5546875" hidden="1" customWidth="1"/>
    <col min="97" max="97" width="7.5546875" hidden="1" customWidth="1"/>
    <col min="98" max="98" width="7.6640625" hidden="1" customWidth="1"/>
    <col min="99" max="99" width="8.21875" hidden="1" customWidth="1"/>
    <col min="100" max="103" width="6.6640625" hidden="1" customWidth="1"/>
    <col min="104" max="104" width="8.21875" hidden="1" customWidth="1"/>
    <col min="105" max="105" width="6.88671875" hidden="1" customWidth="1"/>
    <col min="106" max="106" width="7.109375" hidden="1" customWidth="1"/>
    <col min="107" max="110" width="6.109375" hidden="1" customWidth="1"/>
    <col min="111" max="111" width="8.21875" hidden="1" customWidth="1"/>
    <col min="112" max="112" width="8" hidden="1" customWidth="1"/>
    <col min="113" max="116" width="7.109375" hidden="1" customWidth="1"/>
    <col min="117" max="117" width="8.21875" hidden="1" customWidth="1"/>
    <col min="118" max="118" width="7.109375" hidden="1" customWidth="1"/>
    <col min="119" max="119" width="7.5546875" hidden="1" customWidth="1"/>
    <col min="120" max="120" width="7.109375" hidden="1" customWidth="1"/>
    <col min="121" max="121" width="7.5546875" hidden="1" customWidth="1"/>
    <col min="122" max="122" width="6.44140625" hidden="1" customWidth="1"/>
    <col min="123" max="123" width="7.5546875" hidden="1" customWidth="1"/>
    <col min="124" max="124" width="13.44140625" customWidth="1"/>
  </cols>
  <sheetData>
    <row r="1" spans="2:124" x14ac:dyDescent="0.3">
      <c r="B1" s="79" t="s">
        <v>231</v>
      </c>
      <c r="C1" s="79"/>
      <c r="D1" s="79"/>
      <c r="S1" t="s">
        <v>241</v>
      </c>
    </row>
    <row r="2" spans="2:124" x14ac:dyDescent="0.3">
      <c r="B2" s="7" t="s">
        <v>232</v>
      </c>
      <c r="C2" s="7" t="s">
        <v>233</v>
      </c>
      <c r="D2" s="7" t="s">
        <v>234</v>
      </c>
      <c r="E2" s="28" t="s">
        <v>235</v>
      </c>
      <c r="H2">
        <f>H3/0.6</f>
        <v>90</v>
      </c>
      <c r="K2">
        <f>K3/0.6</f>
        <v>413.33333333333337</v>
      </c>
      <c r="N2">
        <f>N3/0.6</f>
        <v>100</v>
      </c>
      <c r="S2" t="s">
        <v>221</v>
      </c>
      <c r="T2" s="7" t="s">
        <v>232</v>
      </c>
      <c r="U2" s="7" t="s">
        <v>233</v>
      </c>
      <c r="V2" t="s">
        <v>274</v>
      </c>
      <c r="W2" s="7" t="s">
        <v>232</v>
      </c>
      <c r="X2" s="7" t="s">
        <v>233</v>
      </c>
      <c r="Y2" t="s">
        <v>275</v>
      </c>
      <c r="Z2" s="7" t="s">
        <v>232</v>
      </c>
      <c r="AA2" s="7" t="s">
        <v>233</v>
      </c>
    </row>
    <row r="3" spans="2:124" ht="15.6" x14ac:dyDescent="0.35">
      <c r="B3" s="7">
        <f>60*60/10000</f>
        <v>0.36</v>
      </c>
      <c r="C3" s="7">
        <f>30*30/10000</f>
        <v>0.09</v>
      </c>
      <c r="D3" s="7">
        <f>10*10/10000</f>
        <v>0.01</v>
      </c>
      <c r="E3" s="29" t="s">
        <v>236</v>
      </c>
      <c r="F3" s="29"/>
      <c r="G3" s="30" t="s">
        <v>237</v>
      </c>
      <c r="H3" s="77">
        <f>9*6</f>
        <v>54</v>
      </c>
      <c r="I3" s="31"/>
      <c r="J3" s="30" t="s">
        <v>238</v>
      </c>
      <c r="K3" s="77">
        <f>31*8</f>
        <v>248</v>
      </c>
      <c r="L3" s="31"/>
      <c r="M3" s="30" t="s">
        <v>239</v>
      </c>
      <c r="N3" s="77">
        <f>5*12</f>
        <v>60</v>
      </c>
      <c r="O3" s="31"/>
      <c r="P3" s="30" t="s">
        <v>240</v>
      </c>
      <c r="Q3" s="77">
        <f>H3+K3+N3</f>
        <v>362</v>
      </c>
      <c r="T3" s="32">
        <f>[1]GUE_PA_HC!$F$307*[1]GUE_PA_HC!$F$313</f>
        <v>1.5888944527572073</v>
      </c>
      <c r="U3" s="32">
        <f>[1]GUE_PA_HC!$F$313</f>
        <v>1.1151179586845628</v>
      </c>
      <c r="W3" s="32">
        <f>[1]GUE_PA_HC!$AF$307*[1]GUE_PA_HC!$AF$313</f>
        <v>1.2571806697487973</v>
      </c>
      <c r="X3" s="32">
        <f>[1]GUE_PA_HC!$AF$313</f>
        <v>0.99596774193548376</v>
      </c>
      <c r="Z3" s="32">
        <f>[1]GUE_PA_HC!$S$307*[1]GUE_PA_HC!$S$313</f>
        <v>1.6487782050093724</v>
      </c>
      <c r="AA3" s="32">
        <f>[1]GUE_PA_HC!$S$313</f>
        <v>1.0390932884088924</v>
      </c>
    </row>
    <row r="4" spans="2:124" ht="15" thickBot="1" x14ac:dyDescent="0.35">
      <c r="K4" s="78">
        <v>1977</v>
      </c>
      <c r="L4" s="78"/>
      <c r="M4" s="78"/>
      <c r="N4" s="78" t="s">
        <v>181</v>
      </c>
      <c r="O4" s="78"/>
      <c r="P4" s="78"/>
      <c r="Q4" s="78"/>
      <c r="R4" s="78"/>
      <c r="S4" s="6"/>
      <c r="T4" s="78">
        <v>1988</v>
      </c>
      <c r="U4" s="78"/>
      <c r="V4" s="78"/>
      <c r="W4" s="78" t="s">
        <v>207</v>
      </c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6"/>
      <c r="AO4" s="6"/>
      <c r="AP4" s="6"/>
      <c r="AQ4" s="6"/>
      <c r="AR4" s="6"/>
      <c r="AS4" s="6"/>
      <c r="AT4" s="78">
        <v>2019</v>
      </c>
      <c r="AU4" s="78"/>
      <c r="AV4" s="78"/>
      <c r="AW4" s="78" t="s">
        <v>216</v>
      </c>
      <c r="AX4" s="78"/>
      <c r="AY4" s="78"/>
      <c r="AZ4" s="78"/>
      <c r="BA4" s="78"/>
      <c r="BB4" s="6"/>
      <c r="BC4" s="78">
        <v>1977</v>
      </c>
      <c r="BD4" s="78"/>
      <c r="BE4" s="78"/>
      <c r="BF4" s="78" t="s">
        <v>181</v>
      </c>
      <c r="BG4" s="78"/>
      <c r="BH4" s="78"/>
      <c r="BI4" s="78"/>
      <c r="BJ4" s="78"/>
      <c r="BK4" s="6"/>
      <c r="BL4" s="78">
        <v>1988</v>
      </c>
      <c r="BM4" s="78"/>
      <c r="BN4" s="78"/>
      <c r="BO4" s="78" t="s">
        <v>207</v>
      </c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6"/>
      <c r="CG4" s="6"/>
      <c r="CH4" s="6"/>
      <c r="CI4" s="6"/>
      <c r="CJ4" s="6"/>
      <c r="CK4" s="6"/>
      <c r="CL4" s="78">
        <v>2019</v>
      </c>
      <c r="CM4" s="78"/>
      <c r="CN4" s="78"/>
      <c r="CO4" s="78" t="s">
        <v>216</v>
      </c>
      <c r="CP4" s="78"/>
      <c r="CQ4" s="78"/>
      <c r="CR4" s="78"/>
      <c r="CS4" s="78"/>
      <c r="CT4" s="6"/>
      <c r="CU4" s="6"/>
      <c r="CV4" s="78"/>
      <c r="CW4" s="78"/>
      <c r="CX4" s="78"/>
      <c r="CY4" s="78"/>
      <c r="CZ4" s="6"/>
      <c r="DA4" s="6"/>
      <c r="DB4" s="6"/>
      <c r="DC4" s="6"/>
      <c r="DD4" s="6"/>
      <c r="DE4" s="6"/>
      <c r="DF4" s="6"/>
      <c r="DG4" s="6"/>
      <c r="DH4" s="6"/>
      <c r="DI4" s="78"/>
      <c r="DJ4" s="78"/>
      <c r="DK4" s="78"/>
      <c r="DL4" s="78"/>
      <c r="DM4" s="6"/>
    </row>
    <row r="5" spans="2:124" ht="43.2" x14ac:dyDescent="0.3">
      <c r="B5" s="65" t="s">
        <v>0</v>
      </c>
      <c r="C5" s="65" t="s">
        <v>277</v>
      </c>
      <c r="D5" s="65" t="s">
        <v>223</v>
      </c>
      <c r="E5" s="65" t="s">
        <v>276</v>
      </c>
      <c r="F5" s="65" t="s">
        <v>222</v>
      </c>
      <c r="G5" s="65" t="s">
        <v>224</v>
      </c>
      <c r="H5" s="65" t="s">
        <v>225</v>
      </c>
      <c r="I5" s="66" t="s">
        <v>227</v>
      </c>
      <c r="J5" s="67" t="s">
        <v>226</v>
      </c>
      <c r="K5" s="55" t="s">
        <v>178</v>
      </c>
      <c r="L5" s="11" t="s">
        <v>179</v>
      </c>
      <c r="M5" s="14" t="s">
        <v>180</v>
      </c>
      <c r="N5" s="16" t="s">
        <v>182</v>
      </c>
      <c r="O5" s="11" t="s">
        <v>183</v>
      </c>
      <c r="P5" s="12" t="s">
        <v>184</v>
      </c>
      <c r="Q5" s="13" t="s">
        <v>185</v>
      </c>
      <c r="R5" s="14" t="s">
        <v>186</v>
      </c>
      <c r="S5" s="15" t="s">
        <v>229</v>
      </c>
      <c r="T5" s="16" t="s">
        <v>187</v>
      </c>
      <c r="U5" s="11" t="s">
        <v>188</v>
      </c>
      <c r="V5" s="14" t="s">
        <v>189</v>
      </c>
      <c r="W5" s="16" t="s">
        <v>190</v>
      </c>
      <c r="X5" s="17" t="s">
        <v>191</v>
      </c>
      <c r="Y5" s="12" t="s">
        <v>192</v>
      </c>
      <c r="Z5" s="17" t="s">
        <v>193</v>
      </c>
      <c r="AA5" s="12" t="s">
        <v>194</v>
      </c>
      <c r="AB5" s="11" t="s">
        <v>195</v>
      </c>
      <c r="AC5" s="18" t="s">
        <v>196</v>
      </c>
      <c r="AD5" s="18" t="s">
        <v>197</v>
      </c>
      <c r="AE5" s="12" t="s">
        <v>198</v>
      </c>
      <c r="AF5" s="19" t="s">
        <v>199</v>
      </c>
      <c r="AG5" s="20" t="s">
        <v>200</v>
      </c>
      <c r="AH5" s="21" t="s">
        <v>201</v>
      </c>
      <c r="AI5" s="22" t="s">
        <v>202</v>
      </c>
      <c r="AJ5" s="19" t="s">
        <v>203</v>
      </c>
      <c r="AK5" s="22" t="s">
        <v>204</v>
      </c>
      <c r="AL5" s="19" t="s">
        <v>205</v>
      </c>
      <c r="AM5" s="23" t="s">
        <v>206</v>
      </c>
      <c r="AN5" s="11" t="s">
        <v>218</v>
      </c>
      <c r="AO5" s="12" t="s">
        <v>230</v>
      </c>
      <c r="AP5" s="24" t="s">
        <v>217</v>
      </c>
      <c r="AQ5" s="13" t="s">
        <v>219</v>
      </c>
      <c r="AR5" s="14" t="s">
        <v>220</v>
      </c>
      <c r="AS5" s="15" t="s">
        <v>228</v>
      </c>
      <c r="AT5" s="16" t="s">
        <v>208</v>
      </c>
      <c r="AU5" s="11" t="s">
        <v>209</v>
      </c>
      <c r="AV5" s="14" t="s">
        <v>210</v>
      </c>
      <c r="AW5" s="16" t="s">
        <v>211</v>
      </c>
      <c r="AX5" s="11" t="s">
        <v>212</v>
      </c>
      <c r="AY5" s="12" t="s">
        <v>213</v>
      </c>
      <c r="AZ5" s="13" t="s">
        <v>214</v>
      </c>
      <c r="BA5" s="14" t="s">
        <v>215</v>
      </c>
      <c r="BB5" s="25" t="s">
        <v>229</v>
      </c>
      <c r="BC5" s="54" t="s">
        <v>178</v>
      </c>
      <c r="BD5" s="17" t="s">
        <v>179</v>
      </c>
      <c r="BE5" s="38" t="s">
        <v>180</v>
      </c>
      <c r="BF5" s="40" t="s">
        <v>182</v>
      </c>
      <c r="BG5" s="17" t="s">
        <v>183</v>
      </c>
      <c r="BH5" s="36" t="s">
        <v>184</v>
      </c>
      <c r="BI5" s="37" t="s">
        <v>185</v>
      </c>
      <c r="BJ5" s="38" t="s">
        <v>186</v>
      </c>
      <c r="BK5" s="39" t="s">
        <v>229</v>
      </c>
      <c r="BL5" s="35" t="s">
        <v>187</v>
      </c>
      <c r="BM5" s="33" t="s">
        <v>188</v>
      </c>
      <c r="BN5" s="34" t="s">
        <v>189</v>
      </c>
      <c r="BO5" s="40" t="s">
        <v>190</v>
      </c>
      <c r="BP5" s="17" t="s">
        <v>191</v>
      </c>
      <c r="BQ5" s="36" t="s">
        <v>192</v>
      </c>
      <c r="BR5" s="17" t="s">
        <v>193</v>
      </c>
      <c r="BS5" s="36" t="s">
        <v>194</v>
      </c>
      <c r="BT5" s="17" t="s">
        <v>195</v>
      </c>
      <c r="BU5" s="21" t="s">
        <v>196</v>
      </c>
      <c r="BV5" s="21" t="s">
        <v>197</v>
      </c>
      <c r="BW5" s="36" t="s">
        <v>198</v>
      </c>
      <c r="BX5" s="41" t="s">
        <v>199</v>
      </c>
      <c r="BY5" s="20" t="s">
        <v>200</v>
      </c>
      <c r="BZ5" s="21" t="s">
        <v>201</v>
      </c>
      <c r="CA5" s="22" t="s">
        <v>202</v>
      </c>
      <c r="CB5" s="41" t="s">
        <v>203</v>
      </c>
      <c r="CC5" s="22" t="s">
        <v>204</v>
      </c>
      <c r="CD5" s="41" t="s">
        <v>205</v>
      </c>
      <c r="CE5" s="22" t="s">
        <v>206</v>
      </c>
      <c r="CF5" s="17" t="s">
        <v>218</v>
      </c>
      <c r="CG5" s="36" t="s">
        <v>230</v>
      </c>
      <c r="CH5" s="24" t="s">
        <v>217</v>
      </c>
      <c r="CI5" s="37" t="s">
        <v>219</v>
      </c>
      <c r="CJ5" s="38" t="s">
        <v>220</v>
      </c>
      <c r="CK5" s="39" t="s">
        <v>228</v>
      </c>
      <c r="CL5" s="40" t="s">
        <v>208</v>
      </c>
      <c r="CM5" s="17" t="s">
        <v>209</v>
      </c>
      <c r="CN5" s="38" t="s">
        <v>210</v>
      </c>
      <c r="CO5" s="40" t="s">
        <v>211</v>
      </c>
      <c r="CP5" s="17" t="s">
        <v>212</v>
      </c>
      <c r="CQ5" s="36" t="s">
        <v>213</v>
      </c>
      <c r="CR5" s="37" t="s">
        <v>214</v>
      </c>
      <c r="CS5" s="38" t="s">
        <v>215</v>
      </c>
      <c r="CT5" s="42" t="s">
        <v>229</v>
      </c>
      <c r="CU5" s="34" t="s">
        <v>180</v>
      </c>
      <c r="CV5" s="17" t="s">
        <v>183</v>
      </c>
      <c r="CW5" s="36" t="s">
        <v>184</v>
      </c>
      <c r="CX5" s="37" t="s">
        <v>185</v>
      </c>
      <c r="CY5" s="38" t="s">
        <v>186</v>
      </c>
      <c r="CZ5" s="39" t="s">
        <v>229</v>
      </c>
      <c r="DA5" s="34" t="s">
        <v>189</v>
      </c>
      <c r="DB5" s="17" t="s">
        <v>218</v>
      </c>
      <c r="DC5" s="36" t="s">
        <v>230</v>
      </c>
      <c r="DD5" s="24" t="s">
        <v>217</v>
      </c>
      <c r="DE5" s="37" t="s">
        <v>219</v>
      </c>
      <c r="DF5" s="38" t="s">
        <v>220</v>
      </c>
      <c r="DG5" s="39" t="s">
        <v>228</v>
      </c>
      <c r="DH5" s="38" t="s">
        <v>210</v>
      </c>
      <c r="DI5" s="17" t="s">
        <v>212</v>
      </c>
      <c r="DJ5" s="36" t="s">
        <v>213</v>
      </c>
      <c r="DK5" s="37" t="s">
        <v>214</v>
      </c>
      <c r="DL5" s="38" t="s">
        <v>215</v>
      </c>
      <c r="DM5" s="47" t="s">
        <v>229</v>
      </c>
      <c r="DN5" s="48" t="s">
        <v>242</v>
      </c>
      <c r="DO5" s="49" t="s">
        <v>243</v>
      </c>
      <c r="DP5" s="48" t="s">
        <v>244</v>
      </c>
      <c r="DQ5" s="49" t="s">
        <v>246</v>
      </c>
      <c r="DR5" s="48" t="s">
        <v>245</v>
      </c>
      <c r="DS5" s="49" t="s">
        <v>247</v>
      </c>
      <c r="DT5" s="56" t="s">
        <v>235</v>
      </c>
    </row>
    <row r="6" spans="2:124" x14ac:dyDescent="0.3">
      <c r="B6" s="1">
        <v>27585</v>
      </c>
      <c r="C6" s="68" t="s">
        <v>221</v>
      </c>
      <c r="D6" s="1" t="s">
        <v>15</v>
      </c>
      <c r="E6" s="1" t="s">
        <v>40</v>
      </c>
      <c r="F6" s="1" t="s">
        <v>41</v>
      </c>
      <c r="G6" s="1">
        <v>2010</v>
      </c>
      <c r="H6" s="1" t="s">
        <v>18</v>
      </c>
      <c r="I6" s="4">
        <v>3384.3658284200001</v>
      </c>
      <c r="J6" s="10">
        <v>3304.44</v>
      </c>
      <c r="K6" s="26">
        <v>536</v>
      </c>
      <c r="L6" s="5">
        <v>6322</v>
      </c>
      <c r="M6" s="5">
        <v>2314</v>
      </c>
      <c r="N6" s="5">
        <v>1126</v>
      </c>
      <c r="O6" s="5">
        <v>4150</v>
      </c>
      <c r="P6" s="5">
        <v>1695</v>
      </c>
      <c r="Q6" s="5">
        <v>550</v>
      </c>
      <c r="R6" s="5">
        <v>1651</v>
      </c>
      <c r="S6" s="5">
        <f>P6-Q6</f>
        <v>1145</v>
      </c>
      <c r="T6" s="5">
        <v>1496</v>
      </c>
      <c r="U6" s="5">
        <v>14829</v>
      </c>
      <c r="V6" s="5">
        <v>20351</v>
      </c>
      <c r="W6" s="5">
        <v>631</v>
      </c>
      <c r="X6" s="5">
        <v>13855</v>
      </c>
      <c r="Y6" s="5">
        <v>499</v>
      </c>
      <c r="Z6" s="5">
        <v>293</v>
      </c>
      <c r="AA6" s="5">
        <v>908</v>
      </c>
      <c r="AB6" s="5">
        <v>195</v>
      </c>
      <c r="AC6" s="5">
        <v>165</v>
      </c>
      <c r="AD6" s="5">
        <v>117</v>
      </c>
      <c r="AE6" s="5">
        <v>1150</v>
      </c>
      <c r="AF6" s="5">
        <v>556</v>
      </c>
      <c r="AG6" s="5">
        <v>237</v>
      </c>
      <c r="AH6" s="5">
        <v>191</v>
      </c>
      <c r="AI6" s="5">
        <v>1311</v>
      </c>
      <c r="AJ6" s="5">
        <v>209</v>
      </c>
      <c r="AK6" s="5">
        <v>650</v>
      </c>
      <c r="AL6" s="5">
        <v>280</v>
      </c>
      <c r="AM6" s="5">
        <v>15456</v>
      </c>
      <c r="AN6" s="5">
        <f>X6+Z6+AB6</f>
        <v>14343</v>
      </c>
      <c r="AO6" s="5">
        <f>Y6+AA6+AE6</f>
        <v>2557</v>
      </c>
      <c r="AP6" s="5">
        <f>AC6+AD6+AG6+AH6</f>
        <v>710</v>
      </c>
      <c r="AQ6" s="5">
        <f>AF6+AJ6+AL6</f>
        <v>1045</v>
      </c>
      <c r="AR6" s="5">
        <f>AI6+AK6+AM6</f>
        <v>17417</v>
      </c>
      <c r="AS6" s="5">
        <f>AO6-AQ6</f>
        <v>1512</v>
      </c>
      <c r="AT6" s="5">
        <v>14965</v>
      </c>
      <c r="AU6" s="5">
        <v>107817</v>
      </c>
      <c r="AV6" s="5">
        <v>207523</v>
      </c>
      <c r="AW6" s="5">
        <v>396</v>
      </c>
      <c r="AX6" s="5">
        <v>122132</v>
      </c>
      <c r="AY6" s="5">
        <v>9715</v>
      </c>
      <c r="AZ6" s="5">
        <v>10376</v>
      </c>
      <c r="BA6" s="5">
        <v>187686</v>
      </c>
      <c r="BB6" s="27">
        <f>AY6-AZ6</f>
        <v>-661</v>
      </c>
      <c r="BC6" s="43">
        <f>K6*$B$3</f>
        <v>192.95999999999998</v>
      </c>
      <c r="BD6" s="8">
        <f>L6*$B$3</f>
        <v>2275.92</v>
      </c>
      <c r="BE6" s="8">
        <f>M6*$B$3</f>
        <v>833.04</v>
      </c>
      <c r="BF6" s="8">
        <f>N6*$B$3</f>
        <v>405.35999999999996</v>
      </c>
      <c r="BG6" s="8">
        <f>O6*$B$3</f>
        <v>1494</v>
      </c>
      <c r="BH6" s="8">
        <f>P6*$B$3</f>
        <v>610.19999999999993</v>
      </c>
      <c r="BI6" s="8">
        <f>Q6*$B$3</f>
        <v>198</v>
      </c>
      <c r="BJ6" s="8">
        <f>R6*$B$3</f>
        <v>594.36</v>
      </c>
      <c r="BK6" s="8">
        <f>S6*$B$3</f>
        <v>412.2</v>
      </c>
      <c r="BL6" s="8">
        <f>T6*$C$3</f>
        <v>134.63999999999999</v>
      </c>
      <c r="BM6" s="8">
        <f>U6*$C$3</f>
        <v>1334.61</v>
      </c>
      <c r="BN6" s="8">
        <f>V6*$C$3</f>
        <v>1831.59</v>
      </c>
      <c r="BO6" s="8">
        <f>W6*$C$3</f>
        <v>56.79</v>
      </c>
      <c r="BP6" s="8">
        <f>X6*$C$3</f>
        <v>1246.95</v>
      </c>
      <c r="BQ6" s="8">
        <f>Y6*$C$3</f>
        <v>44.91</v>
      </c>
      <c r="BR6" s="8">
        <f>Z6*$C$3</f>
        <v>26.369999999999997</v>
      </c>
      <c r="BS6" s="8">
        <f>AA6*$C$3</f>
        <v>81.72</v>
      </c>
      <c r="BT6" s="8">
        <f>AB6*$C$3</f>
        <v>17.55</v>
      </c>
      <c r="BU6" s="8">
        <f>AC6*$C$3</f>
        <v>14.85</v>
      </c>
      <c r="BV6" s="8">
        <f>AD6*$C$3</f>
        <v>10.53</v>
      </c>
      <c r="BW6" s="8">
        <f>AE6*$C$3</f>
        <v>103.5</v>
      </c>
      <c r="BX6" s="8">
        <f>AF6*$C$3</f>
        <v>50.04</v>
      </c>
      <c r="BY6" s="8">
        <f>AG6*$C$3</f>
        <v>21.33</v>
      </c>
      <c r="BZ6" s="8">
        <f>AH6*$C$3</f>
        <v>17.189999999999998</v>
      </c>
      <c r="CA6" s="8">
        <f>AI6*$C$3</f>
        <v>117.99</v>
      </c>
      <c r="CB6" s="8">
        <f>AJ6*$C$3</f>
        <v>18.809999999999999</v>
      </c>
      <c r="CC6" s="8">
        <f>AK6*$C$3</f>
        <v>58.5</v>
      </c>
      <c r="CD6" s="8">
        <f>AL6*$C$3</f>
        <v>25.2</v>
      </c>
      <c r="CE6" s="8">
        <f>AM6*$C$3</f>
        <v>1391.04</v>
      </c>
      <c r="CF6" s="8">
        <f>AN6*$C$3</f>
        <v>1290.8699999999999</v>
      </c>
      <c r="CG6" s="8">
        <f>AO6*$C$3</f>
        <v>230.13</v>
      </c>
      <c r="CH6" s="8">
        <f>AP6*$C$3</f>
        <v>63.9</v>
      </c>
      <c r="CI6" s="8">
        <f>AQ6*$C$3</f>
        <v>94.05</v>
      </c>
      <c r="CJ6" s="8">
        <f>AR6*$C$3</f>
        <v>1567.53</v>
      </c>
      <c r="CK6" s="8">
        <f>AS6*$C$3</f>
        <v>136.07999999999998</v>
      </c>
      <c r="CL6" s="8">
        <f>AT6*$D$3</f>
        <v>149.65</v>
      </c>
      <c r="CM6" s="8">
        <f>AU6*$D$3</f>
        <v>1078.17</v>
      </c>
      <c r="CN6" s="8">
        <f>AV6*$D$3</f>
        <v>2075.23</v>
      </c>
      <c r="CO6" s="8">
        <f>AW6*$D$3</f>
        <v>3.96</v>
      </c>
      <c r="CP6" s="8">
        <f>AX6*$D$3</f>
        <v>1221.32</v>
      </c>
      <c r="CQ6" s="8">
        <f>AY6*$D$3</f>
        <v>97.15</v>
      </c>
      <c r="CR6" s="8">
        <f>AZ6*$D$3</f>
        <v>103.76</v>
      </c>
      <c r="CS6" s="8">
        <f>BA6*$D$3</f>
        <v>1876.8600000000001</v>
      </c>
      <c r="CT6" s="44">
        <f>BB6*$D$3</f>
        <v>-6.61</v>
      </c>
      <c r="CU6" s="46">
        <f>BE6/(BE6+BD6+BC6)</f>
        <v>0.25228957697339727</v>
      </c>
      <c r="CV6" s="46">
        <f>BG6/($BF6+$BG6+$BH6+$BI6+$BJ6)</f>
        <v>0.4524640209332752</v>
      </c>
      <c r="CW6" s="46">
        <f>BH6/($BF6+$BG6+$BH6+$BI6+$BJ6)</f>
        <v>0.18480156999563888</v>
      </c>
      <c r="CX6" s="46">
        <f>BI6/($BF6+$BG6+$BH6+$BI6+$BJ6)</f>
        <v>5.9965111208024419E-2</v>
      </c>
      <c r="CY6" s="46">
        <f>BJ6/($BF6+$BG6+$BH6+$BI6+$BJ6)</f>
        <v>0.18000436109899695</v>
      </c>
      <c r="CZ6" s="46">
        <f>BK6/($BF6+$BG6+$BH6+$BI6+$BJ6)</f>
        <v>0.12483645878761447</v>
      </c>
      <c r="DA6" s="45">
        <f>BN6/(BL6+BN6+BM6)</f>
        <v>0.5548860290107972</v>
      </c>
      <c r="DB6" s="46">
        <f>CF6/($BO6+$CF6+$CG6+$CH6+$CI6+$CJ6)</f>
        <v>0.39078549437375687</v>
      </c>
      <c r="DC6" s="46">
        <f>CG6/($BO6+$CF6+$CG6+$CH6+$CI6+$CJ6)</f>
        <v>6.9667329646077983E-2</v>
      </c>
      <c r="DD6" s="46">
        <f>CH6/($BO6+$CF6+$CG6+$CH6+$CI6+$CJ6)</f>
        <v>1.9344467754679455E-2</v>
      </c>
      <c r="DE6" s="46">
        <f>CI6/($BO6+$CF6+$CG6+$CH6+$CI6+$CJ6)</f>
        <v>2.8471787047380324E-2</v>
      </c>
      <c r="DF6" s="46">
        <f>CJ6/($BO6+$CF6+$CG6+$CH6+$CI6+$CJ6)</f>
        <v>0.47453886603274936</v>
      </c>
      <c r="DG6" s="46">
        <f>CK6/($BO6+$CF6+$CG6+$CH6+$CI6+$CJ6)</f>
        <v>4.1195542598697649E-2</v>
      </c>
      <c r="DH6" s="45">
        <f>CN6/(CL6+CN6+CM6)</f>
        <v>0.62827689559649413</v>
      </c>
      <c r="DI6" s="46">
        <f>CP6/($CO6+$CP6+$CQ6+$CR6+$CS6)</f>
        <v>0.36975522623030227</v>
      </c>
      <c r="DJ6" s="46">
        <f>CQ6/($CO6+$CP6+$CQ6+$CR6+$CS6)</f>
        <v>2.9412209927188508E-2</v>
      </c>
      <c r="DK6" s="46">
        <f>CR6/($CO6+$CP6+$CQ6+$CR6+$CS6)</f>
        <v>3.1413390654092432E-2</v>
      </c>
      <c r="DL6" s="46">
        <f>CS6/($CO6+$CP6+$CQ6+$CR6+$CS6)</f>
        <v>0.56822028125520352</v>
      </c>
      <c r="DM6" s="46">
        <f>CT6/($CO6+$CP6+$CQ6+$CR6+$CS6)</f>
        <v>-2.001180726903922E-3</v>
      </c>
      <c r="DN6" s="50">
        <f>IF(CU6*$T$3&gt;1,1,CU6*$T$3)</f>
        <v>0.40086150934149339</v>
      </c>
      <c r="DO6" s="51">
        <f>IF(DN6*(1+CZ6)&gt;1,1,DN6*(1+CZ6))</f>
        <v>0.45090364063194366</v>
      </c>
      <c r="DP6" s="52">
        <f>IF(DA6*$U$3&gt;1,1,DA6*$U$3)</f>
        <v>0.61876337597310327</v>
      </c>
      <c r="DQ6" s="53">
        <f>IF(DP6*(1+DD6+DG6)&gt;1,1,DP6*(1+DD6+DG6))</f>
        <v>0.65622331716080551</v>
      </c>
      <c r="DR6" s="50">
        <f>DH6</f>
        <v>0.62827689559649413</v>
      </c>
      <c r="DS6" s="53">
        <f>IF(DR6*(1+DM6)&gt;1,1,DR6*(1+DM6))</f>
        <v>0.6270195999818674</v>
      </c>
      <c r="DT6" s="57">
        <f>100*(DO6*$H$3+DQ6*$K$3+DS6*$N$3)/($Q$3)</f>
        <v>62.075512499700764</v>
      </c>
    </row>
    <row r="7" spans="2:124" x14ac:dyDescent="0.3">
      <c r="B7" s="1">
        <v>28113</v>
      </c>
      <c r="C7" s="68" t="s">
        <v>221</v>
      </c>
      <c r="D7" s="1" t="s">
        <v>15</v>
      </c>
      <c r="E7" s="1" t="s">
        <v>23</v>
      </c>
      <c r="F7" s="1" t="s">
        <v>21</v>
      </c>
      <c r="G7" s="1">
        <v>2010</v>
      </c>
      <c r="H7" s="1" t="s">
        <v>18</v>
      </c>
      <c r="I7" s="4">
        <v>2766.0843119199999</v>
      </c>
      <c r="J7" s="10">
        <v>2381.37</v>
      </c>
      <c r="K7" s="26">
        <v>335</v>
      </c>
      <c r="L7" s="5">
        <v>4486</v>
      </c>
      <c r="M7" s="5">
        <v>1796</v>
      </c>
      <c r="N7" s="5">
        <v>640</v>
      </c>
      <c r="O7" s="5">
        <v>3399</v>
      </c>
      <c r="P7" s="5">
        <v>875</v>
      </c>
      <c r="Q7" s="5">
        <v>855</v>
      </c>
      <c r="R7" s="5">
        <v>848</v>
      </c>
      <c r="S7" s="5">
        <f>P7-Q7</f>
        <v>20</v>
      </c>
      <c r="T7" s="5">
        <v>778</v>
      </c>
      <c r="U7" s="5">
        <v>15292</v>
      </c>
      <c r="V7" s="5">
        <v>10391</v>
      </c>
      <c r="W7" s="5">
        <v>304</v>
      </c>
      <c r="X7" s="5">
        <v>14083</v>
      </c>
      <c r="Y7" s="5">
        <v>461</v>
      </c>
      <c r="Z7" s="5">
        <v>336</v>
      </c>
      <c r="AA7" s="5">
        <v>506</v>
      </c>
      <c r="AB7" s="5">
        <v>195</v>
      </c>
      <c r="AC7" s="5">
        <v>156</v>
      </c>
      <c r="AD7" s="5">
        <v>137</v>
      </c>
      <c r="AE7" s="5">
        <v>1212</v>
      </c>
      <c r="AF7" s="5">
        <v>277</v>
      </c>
      <c r="AG7" s="5">
        <v>159</v>
      </c>
      <c r="AH7" s="5">
        <v>109</v>
      </c>
      <c r="AI7" s="5">
        <v>416</v>
      </c>
      <c r="AJ7" s="5">
        <v>121</v>
      </c>
      <c r="AK7" s="5">
        <v>232</v>
      </c>
      <c r="AL7" s="5">
        <v>174</v>
      </c>
      <c r="AM7" s="5">
        <v>7555</v>
      </c>
      <c r="AN7" s="5">
        <f>X7+Z7+AB7</f>
        <v>14614</v>
      </c>
      <c r="AO7" s="5">
        <f>Y7+AA7+AE7</f>
        <v>2179</v>
      </c>
      <c r="AP7" s="5">
        <f>AC7+AD7+AG7+AH7</f>
        <v>561</v>
      </c>
      <c r="AQ7" s="5">
        <f>AF7+AJ7+AL7</f>
        <v>572</v>
      </c>
      <c r="AR7" s="5">
        <f>AI7+AK7+AM7</f>
        <v>8203</v>
      </c>
      <c r="AS7" s="5">
        <f>AO7-AQ7</f>
        <v>1607</v>
      </c>
      <c r="AT7" s="5">
        <v>9170</v>
      </c>
      <c r="AU7" s="5">
        <v>117987</v>
      </c>
      <c r="AV7" s="5">
        <v>110821</v>
      </c>
      <c r="AW7" s="5">
        <v>139</v>
      </c>
      <c r="AX7" s="5">
        <v>130188</v>
      </c>
      <c r="AY7" s="5">
        <v>7410</v>
      </c>
      <c r="AZ7" s="5">
        <v>7684</v>
      </c>
      <c r="BA7" s="5">
        <v>92557</v>
      </c>
      <c r="BB7" s="27">
        <f>AY7-AZ7</f>
        <v>-274</v>
      </c>
      <c r="BC7" s="43">
        <f>K7*$B$3</f>
        <v>120.6</v>
      </c>
      <c r="BD7" s="8">
        <f>L7*$B$3</f>
        <v>1614.96</v>
      </c>
      <c r="BE7" s="8">
        <f>M7*$B$3</f>
        <v>646.55999999999995</v>
      </c>
      <c r="BF7" s="8">
        <f>N7*$B$3</f>
        <v>230.39999999999998</v>
      </c>
      <c r="BG7" s="8">
        <f>O7*$B$3</f>
        <v>1223.6399999999999</v>
      </c>
      <c r="BH7" s="8">
        <f>P7*$B$3</f>
        <v>315</v>
      </c>
      <c r="BI7" s="8">
        <f>Q7*$B$3</f>
        <v>307.8</v>
      </c>
      <c r="BJ7" s="8">
        <f>R7*$B$3</f>
        <v>305.27999999999997</v>
      </c>
      <c r="BK7" s="8">
        <f>S7*$B$3</f>
        <v>7.1999999999999993</v>
      </c>
      <c r="BL7" s="8">
        <f>T7*$C$3</f>
        <v>70.02</v>
      </c>
      <c r="BM7" s="8">
        <f>U7*$C$3</f>
        <v>1376.28</v>
      </c>
      <c r="BN7" s="8">
        <f>V7*$C$3</f>
        <v>935.18999999999994</v>
      </c>
      <c r="BO7" s="8">
        <f>W7*$C$3</f>
        <v>27.36</v>
      </c>
      <c r="BP7" s="8">
        <f>X7*$C$3</f>
        <v>1267.47</v>
      </c>
      <c r="BQ7" s="8">
        <f>Y7*$C$3</f>
        <v>41.49</v>
      </c>
      <c r="BR7" s="8">
        <f>Z7*$C$3</f>
        <v>30.24</v>
      </c>
      <c r="BS7" s="8">
        <f>AA7*$C$3</f>
        <v>45.54</v>
      </c>
      <c r="BT7" s="8">
        <f>AB7*$C$3</f>
        <v>17.55</v>
      </c>
      <c r="BU7" s="8">
        <f>AC7*$C$3</f>
        <v>14.04</v>
      </c>
      <c r="BV7" s="8">
        <f>AD7*$C$3</f>
        <v>12.33</v>
      </c>
      <c r="BW7" s="8">
        <f>AE7*$C$3</f>
        <v>109.08</v>
      </c>
      <c r="BX7" s="8">
        <f>AF7*$C$3</f>
        <v>24.93</v>
      </c>
      <c r="BY7" s="8">
        <f>AG7*$C$3</f>
        <v>14.309999999999999</v>
      </c>
      <c r="BZ7" s="8">
        <f>AH7*$C$3</f>
        <v>9.81</v>
      </c>
      <c r="CA7" s="8">
        <f>AI7*$C$3</f>
        <v>37.44</v>
      </c>
      <c r="CB7" s="8">
        <f>AJ7*$C$3</f>
        <v>10.889999999999999</v>
      </c>
      <c r="CC7" s="8">
        <f>AK7*$C$3</f>
        <v>20.88</v>
      </c>
      <c r="CD7" s="8">
        <f>AL7*$C$3</f>
        <v>15.66</v>
      </c>
      <c r="CE7" s="8">
        <f>AM7*$C$3</f>
        <v>679.94999999999993</v>
      </c>
      <c r="CF7" s="8">
        <f>AN7*$C$3</f>
        <v>1315.26</v>
      </c>
      <c r="CG7" s="8">
        <f>AO7*$C$3</f>
        <v>196.10999999999999</v>
      </c>
      <c r="CH7" s="8">
        <f>AP7*$C$3</f>
        <v>50.489999999999995</v>
      </c>
      <c r="CI7" s="8">
        <f>AQ7*$C$3</f>
        <v>51.48</v>
      </c>
      <c r="CJ7" s="8">
        <f>AR7*$C$3</f>
        <v>738.27</v>
      </c>
      <c r="CK7" s="8">
        <f>AS7*$C$3</f>
        <v>144.63</v>
      </c>
      <c r="CL7" s="8">
        <f>AT7*$D$3</f>
        <v>91.7</v>
      </c>
      <c r="CM7" s="8">
        <f>AU7*$D$3</f>
        <v>1179.8700000000001</v>
      </c>
      <c r="CN7" s="8">
        <f>AV7*$D$3</f>
        <v>1108.21</v>
      </c>
      <c r="CO7" s="8">
        <f>AW7*$D$3</f>
        <v>1.3900000000000001</v>
      </c>
      <c r="CP7" s="8">
        <f>AX7*$D$3</f>
        <v>1301.8800000000001</v>
      </c>
      <c r="CQ7" s="8">
        <f>AY7*$D$3</f>
        <v>74.100000000000009</v>
      </c>
      <c r="CR7" s="8">
        <f>AZ7*$D$3</f>
        <v>76.84</v>
      </c>
      <c r="CS7" s="8">
        <f>BA7*$D$3</f>
        <v>925.57</v>
      </c>
      <c r="CT7" s="44">
        <f>BB7*$D$3</f>
        <v>-2.74</v>
      </c>
      <c r="CU7" s="46">
        <f>BE7/(BE7+BD7+BC7)</f>
        <v>0.27142209460480582</v>
      </c>
      <c r="CV7" s="46">
        <f>BG7/($BF7+$BG7+$BH7+$BI7+$BJ7)</f>
        <v>0.51367689285174545</v>
      </c>
      <c r="CW7" s="46">
        <f>BH7/($BF7+$BG7+$BH7+$BI7+$BJ7)</f>
        <v>0.1322351518815173</v>
      </c>
      <c r="CX7" s="46">
        <f>BI7/($BF7+$BG7+$BH7+$BI7+$BJ7)</f>
        <v>0.12921263412422548</v>
      </c>
      <c r="CY7" s="46">
        <f>BJ7/($BF7+$BG7+$BH7+$BI7+$BJ7)</f>
        <v>0.12815475290917333</v>
      </c>
      <c r="CZ7" s="46">
        <f>BK7/($BF7+$BG7+$BH7+$BI7+$BJ7)</f>
        <v>3.022517757291824E-3</v>
      </c>
      <c r="DA7" s="45">
        <f>BN7/(BL7+BN7+BM7)</f>
        <v>0.39269113034276859</v>
      </c>
      <c r="DB7" s="46">
        <f>CF7/($BO7+$CF7+$CG7+$CH7+$CI7+$CJ7)</f>
        <v>0.55286951916165405</v>
      </c>
      <c r="DC7" s="46">
        <f>CG7/($BO7+$CF7+$CG7+$CH7+$CI7+$CJ7)</f>
        <v>8.2434835243824015E-2</v>
      </c>
      <c r="DD7" s="46">
        <f>CH7/($BO7+$CF7+$CG7+$CH7+$CI7+$CJ7)</f>
        <v>2.1223470661672909E-2</v>
      </c>
      <c r="DE7" s="46">
        <f>CI7/($BO7+$CF7+$CG7+$CH7+$CI7+$CJ7)</f>
        <v>2.1639617145235122E-2</v>
      </c>
      <c r="DF7" s="46">
        <f>CJ7/($BO7+$CF7+$CG7+$CH7+$CI7+$CJ7)</f>
        <v>0.31033178224189462</v>
      </c>
      <c r="DG7" s="46">
        <f>CK7/($BO7+$CF7+$CG7+$CH7+$CI7+$CJ7)</f>
        <v>6.0795218098588885E-2</v>
      </c>
      <c r="DH7" s="45">
        <f>CN7/(CL7+CN7+CM7)</f>
        <v>0.4656774996008034</v>
      </c>
      <c r="DI7" s="46">
        <f>CP7/($CO7+$CP7+$CQ7+$CR7+$CS7)</f>
        <v>0.54705897183773289</v>
      </c>
      <c r="DJ7" s="46">
        <f>CQ7/($CO7+$CP7+$CQ7+$CR7+$CS7)</f>
        <v>3.1137332022287776E-2</v>
      </c>
      <c r="DK7" s="46">
        <f>CR7/($CO7+$CP7+$CQ7+$CR7+$CS7)</f>
        <v>3.2288698955365618E-2</v>
      </c>
      <c r="DL7" s="46">
        <f>CS7/($CO7+$CP7+$CQ7+$CR7+$CS7)</f>
        <v>0.38893090957987714</v>
      </c>
      <c r="DM7" s="46">
        <f>CT7/($CO7+$CP7+$CQ7+$CR7+$CS7)</f>
        <v>-1.1513669330778474E-3</v>
      </c>
      <c r="DN7" s="50">
        <f>IF(CU7*$T$3&gt;1,1,CU7*$T$3)</f>
        <v>0.43126106047331791</v>
      </c>
      <c r="DO7" s="51">
        <f>IF(DN7*(1+CZ7)&gt;1,1,DN7*(1+CZ7))</f>
        <v>0.43256455468662702</v>
      </c>
      <c r="DP7" s="52">
        <f>IF(DA7*$U$3&gt;1,1,DA7*$U$3)</f>
        <v>0.43789693166136168</v>
      </c>
      <c r="DQ7" s="53">
        <f>IF(DP7*(1+DD7+DG7)&gt;1,1,DP7*(1+DD7+DG7))</f>
        <v>0.47381266380836856</v>
      </c>
      <c r="DR7" s="50">
        <f>DH7</f>
        <v>0.4656774996008034</v>
      </c>
      <c r="DS7" s="53">
        <f>IF(DR7*(1+DM7)&gt;1,1,DR7*(1+DM7))</f>
        <v>0.46514133392628465</v>
      </c>
      <c r="DT7" s="57">
        <f>100*(DO7*$H$3+DQ7*$K$3+DS7*$N$3)/($Q$3)</f>
        <v>46.62223939589235</v>
      </c>
    </row>
    <row r="8" spans="2:124" x14ac:dyDescent="0.3">
      <c r="B8" s="1">
        <v>28207</v>
      </c>
      <c r="C8" s="68" t="s">
        <v>221</v>
      </c>
      <c r="D8" s="1" t="s">
        <v>15</v>
      </c>
      <c r="E8" s="1" t="s">
        <v>61</v>
      </c>
      <c r="F8" s="1" t="s">
        <v>62</v>
      </c>
      <c r="G8" s="1">
        <v>2010</v>
      </c>
      <c r="H8" s="1" t="s">
        <v>18</v>
      </c>
      <c r="I8" s="4">
        <v>3246.1263202700002</v>
      </c>
      <c r="J8" s="10">
        <v>2145.5</v>
      </c>
      <c r="K8" s="26">
        <v>455</v>
      </c>
      <c r="L8" s="5">
        <v>4354</v>
      </c>
      <c r="M8" s="5">
        <v>1146</v>
      </c>
      <c r="N8" s="5">
        <v>799</v>
      </c>
      <c r="O8" s="5">
        <v>2868</v>
      </c>
      <c r="P8" s="5">
        <v>1192</v>
      </c>
      <c r="Q8" s="5">
        <v>265</v>
      </c>
      <c r="R8" s="5">
        <v>831</v>
      </c>
      <c r="S8" s="5">
        <f>P8-Q8</f>
        <v>927</v>
      </c>
      <c r="T8" s="5">
        <v>878</v>
      </c>
      <c r="U8" s="5">
        <v>12742</v>
      </c>
      <c r="V8" s="5">
        <v>10217</v>
      </c>
      <c r="W8" s="5">
        <v>1420</v>
      </c>
      <c r="X8" s="5">
        <v>10034</v>
      </c>
      <c r="Y8" s="5">
        <v>372</v>
      </c>
      <c r="Z8" s="5">
        <v>500</v>
      </c>
      <c r="AA8" s="5">
        <v>596</v>
      </c>
      <c r="AB8" s="5">
        <v>315</v>
      </c>
      <c r="AC8" s="5">
        <v>235</v>
      </c>
      <c r="AD8" s="5">
        <v>140</v>
      </c>
      <c r="AE8" s="5">
        <v>1277</v>
      </c>
      <c r="AF8" s="5">
        <v>274</v>
      </c>
      <c r="AG8" s="5">
        <v>96</v>
      </c>
      <c r="AH8" s="5">
        <v>92</v>
      </c>
      <c r="AI8" s="5">
        <v>464</v>
      </c>
      <c r="AJ8" s="5">
        <v>291</v>
      </c>
      <c r="AK8" s="5">
        <v>332</v>
      </c>
      <c r="AL8" s="5">
        <v>152</v>
      </c>
      <c r="AM8" s="5">
        <v>7212</v>
      </c>
      <c r="AN8" s="5">
        <f>X8+Z8+AB8</f>
        <v>10849</v>
      </c>
      <c r="AO8" s="5">
        <f>Y8+AA8+AE8</f>
        <v>2245</v>
      </c>
      <c r="AP8" s="5">
        <f>AC8+AD8+AG8+AH8</f>
        <v>563</v>
      </c>
      <c r="AQ8" s="5">
        <f>AF8+AJ8+AL8</f>
        <v>717</v>
      </c>
      <c r="AR8" s="5">
        <f>AI8+AK8+AM8</f>
        <v>8008</v>
      </c>
      <c r="AS8" s="5">
        <f>AO8-AQ8</f>
        <v>1528</v>
      </c>
      <c r="AT8" s="5">
        <v>10527</v>
      </c>
      <c r="AU8" s="5">
        <v>99522</v>
      </c>
      <c r="AV8" s="5">
        <v>104396</v>
      </c>
      <c r="AW8" s="5">
        <v>108</v>
      </c>
      <c r="AX8" s="5">
        <v>111402</v>
      </c>
      <c r="AY8" s="5">
        <v>6818</v>
      </c>
      <c r="AZ8" s="5">
        <v>6876</v>
      </c>
      <c r="BA8" s="5">
        <v>89241</v>
      </c>
      <c r="BB8" s="27">
        <f>AY8-AZ8</f>
        <v>-58</v>
      </c>
      <c r="BC8" s="43">
        <f>K8*$B$3</f>
        <v>163.79999999999998</v>
      </c>
      <c r="BD8" s="8">
        <f>L8*$B$3</f>
        <v>1567.44</v>
      </c>
      <c r="BE8" s="8">
        <f>M8*$B$3</f>
        <v>412.56</v>
      </c>
      <c r="BF8" s="8">
        <f>N8*$B$3</f>
        <v>287.64</v>
      </c>
      <c r="BG8" s="8">
        <f>O8*$B$3</f>
        <v>1032.48</v>
      </c>
      <c r="BH8" s="8">
        <f>P8*$B$3</f>
        <v>429.12</v>
      </c>
      <c r="BI8" s="8">
        <f>Q8*$B$3</f>
        <v>95.399999999999991</v>
      </c>
      <c r="BJ8" s="8">
        <f>R8*$B$3</f>
        <v>299.15999999999997</v>
      </c>
      <c r="BK8" s="8">
        <f>S8*$B$3</f>
        <v>333.71999999999997</v>
      </c>
      <c r="BL8" s="8">
        <f>T8*$C$3</f>
        <v>79.02</v>
      </c>
      <c r="BM8" s="8">
        <f>U8*$C$3</f>
        <v>1146.78</v>
      </c>
      <c r="BN8" s="8">
        <f>V8*$C$3</f>
        <v>919.53</v>
      </c>
      <c r="BO8" s="8">
        <f>W8*$C$3</f>
        <v>127.8</v>
      </c>
      <c r="BP8" s="8">
        <f>X8*$C$3</f>
        <v>903.06</v>
      </c>
      <c r="BQ8" s="8">
        <f>Y8*$C$3</f>
        <v>33.479999999999997</v>
      </c>
      <c r="BR8" s="8">
        <f>Z8*$C$3</f>
        <v>45</v>
      </c>
      <c r="BS8" s="8">
        <f>AA8*$C$3</f>
        <v>53.64</v>
      </c>
      <c r="BT8" s="8">
        <f>AB8*$C$3</f>
        <v>28.349999999999998</v>
      </c>
      <c r="BU8" s="8">
        <f>AC8*$C$3</f>
        <v>21.15</v>
      </c>
      <c r="BV8" s="8">
        <f>AD8*$C$3</f>
        <v>12.6</v>
      </c>
      <c r="BW8" s="8">
        <f>AE8*$C$3</f>
        <v>114.92999999999999</v>
      </c>
      <c r="BX8" s="8">
        <f>AF8*$C$3</f>
        <v>24.66</v>
      </c>
      <c r="BY8" s="8">
        <f>AG8*$C$3</f>
        <v>8.64</v>
      </c>
      <c r="BZ8" s="8">
        <f>AH8*$C$3</f>
        <v>8.2799999999999994</v>
      </c>
      <c r="CA8" s="8">
        <f>AI8*$C$3</f>
        <v>41.76</v>
      </c>
      <c r="CB8" s="8">
        <f>AJ8*$C$3</f>
        <v>26.189999999999998</v>
      </c>
      <c r="CC8" s="8">
        <f>AK8*$C$3</f>
        <v>29.88</v>
      </c>
      <c r="CD8" s="8">
        <f>AL8*$C$3</f>
        <v>13.68</v>
      </c>
      <c r="CE8" s="8">
        <f>AM8*$C$3</f>
        <v>649.07999999999993</v>
      </c>
      <c r="CF8" s="8">
        <f>AN8*$C$3</f>
        <v>976.41</v>
      </c>
      <c r="CG8" s="8">
        <f>AO8*$C$3</f>
        <v>202.04999999999998</v>
      </c>
      <c r="CH8" s="8">
        <f>AP8*$C$3</f>
        <v>50.669999999999995</v>
      </c>
      <c r="CI8" s="8">
        <f>AQ8*$C$3</f>
        <v>64.53</v>
      </c>
      <c r="CJ8" s="8">
        <f>AR8*$C$3</f>
        <v>720.72</v>
      </c>
      <c r="CK8" s="8">
        <f>AS8*$C$3</f>
        <v>137.51999999999998</v>
      </c>
      <c r="CL8" s="8">
        <f>AT8*$D$3</f>
        <v>105.27</v>
      </c>
      <c r="CM8" s="8">
        <f>AU8*$D$3</f>
        <v>995.22</v>
      </c>
      <c r="CN8" s="8">
        <f>AV8*$D$3</f>
        <v>1043.96</v>
      </c>
      <c r="CO8" s="8">
        <f>AW8*$D$3</f>
        <v>1.08</v>
      </c>
      <c r="CP8" s="8">
        <f>AX8*$D$3</f>
        <v>1114.02</v>
      </c>
      <c r="CQ8" s="8">
        <f>AY8*$D$3</f>
        <v>68.180000000000007</v>
      </c>
      <c r="CR8" s="8">
        <f>AZ8*$D$3</f>
        <v>68.760000000000005</v>
      </c>
      <c r="CS8" s="8">
        <f>BA8*$D$3</f>
        <v>892.41</v>
      </c>
      <c r="CT8" s="44">
        <f>BB8*$D$3</f>
        <v>-0.57999999999999996</v>
      </c>
      <c r="CU8" s="46">
        <f>BE8/(BE8+BD8+BC8)</f>
        <v>0.1924433249370277</v>
      </c>
      <c r="CV8" s="46">
        <f>BG8/($BF8+$BG8+$BH8+$BI8+$BJ8)</f>
        <v>0.4816120906801008</v>
      </c>
      <c r="CW8" s="46">
        <f>BH8/($BF8+$BG8+$BH8+$BI8+$BJ8)</f>
        <v>0.20016792611251052</v>
      </c>
      <c r="CX8" s="46">
        <f>BI8/($BF8+$BG8+$BH8+$BI8+$BJ8)</f>
        <v>4.4500419815281279E-2</v>
      </c>
      <c r="CY8" s="46">
        <f>BJ8/($BF8+$BG8+$BH8+$BI8+$BJ8)</f>
        <v>0.13954659949622167</v>
      </c>
      <c r="CZ8" s="46">
        <f>BK8/($BF8+$BG8+$BH8+$BI8+$BJ8)</f>
        <v>0.15566750629722922</v>
      </c>
      <c r="DA8" s="45">
        <f>BN8/(BL8+BN8+BM8)</f>
        <v>0.42861937324327726</v>
      </c>
      <c r="DB8" s="46">
        <f>CF8/($BO8+$CF8+$CG8+$CH8+$CI8+$CJ8)</f>
        <v>0.45580203344256776</v>
      </c>
      <c r="DC8" s="46">
        <f>CG8/($BO8+$CF8+$CG8+$CH8+$CI8+$CJ8)</f>
        <v>9.4319805058398432E-2</v>
      </c>
      <c r="DD8" s="46">
        <f>CH8/($BO8+$CF8+$CG8+$CH8+$CI8+$CJ8)</f>
        <v>2.3653474497941345E-2</v>
      </c>
      <c r="DE8" s="46">
        <f>CI8/($BO8+$CF8+$CG8+$CH8+$CI8+$CJ8)</f>
        <v>3.0123519032014111E-2</v>
      </c>
      <c r="DF8" s="46">
        <f>CJ8/($BO8+$CF8+$CG8+$CH8+$CI8+$CJ8)</f>
        <v>0.33644231577178385</v>
      </c>
      <c r="DG8" s="46">
        <f>CK8/($BO8+$CF8+$CG8+$CH8+$CI8+$CJ8)</f>
        <v>6.4196286026384317E-2</v>
      </c>
      <c r="DH8" s="45">
        <f>CN8/(CL8+CN8+CM8)</f>
        <v>0.48681946419827932</v>
      </c>
      <c r="DI8" s="46">
        <f>CP8/($CO8+$CP8+$CQ8+$CR8+$CS8)</f>
        <v>0.51948984588122837</v>
      </c>
      <c r="DJ8" s="46">
        <f>CQ8/($CO8+$CP8+$CQ8+$CR8+$CS8)</f>
        <v>3.1793700016321209E-2</v>
      </c>
      <c r="DK8" s="46">
        <f>CR8/($CO8+$CP8+$CQ8+$CR8+$CS8)</f>
        <v>3.2064165636876592E-2</v>
      </c>
      <c r="DL8" s="46">
        <f>CS8/($CO8+$CP8+$CQ8+$CR8+$CS8)</f>
        <v>0.4161486628272984</v>
      </c>
      <c r="DM8" s="46">
        <f>CT8/($CO8+$CP8+$CQ8+$CR8+$CS8)</f>
        <v>-2.7046562055538719E-4</v>
      </c>
      <c r="DN8" s="50">
        <f>IF(CU8*$T$3&gt;1,1,CU8*$T$3)</f>
        <v>0.30577213146259608</v>
      </c>
      <c r="DO8" s="51">
        <f>IF(DN8*(1+CZ8)&gt;1,1,DN8*(1+CZ8))</f>
        <v>0.35337091666256698</v>
      </c>
      <c r="DP8" s="52">
        <f>IF(DA8*$U$3&gt;1,1,DA8*$U$3)</f>
        <v>0.47796116054370003</v>
      </c>
      <c r="DQ8" s="53">
        <f>IF(DP8*(1+DD8+DG8)&gt;1,1,DP8*(1+DD8+DG8))</f>
        <v>0.51994993403739276</v>
      </c>
      <c r="DR8" s="50">
        <f>DH8</f>
        <v>0.48681946419827932</v>
      </c>
      <c r="DS8" s="53">
        <f>IF(DR8*(1+DM8)&gt;1,1,DR8*(1+DM8))</f>
        <v>0.48668779626979647</v>
      </c>
      <c r="DT8" s="57">
        <f>100*(DO8*$H$3+DQ8*$K$3+DS8*$N$3)/($Q$3)</f>
        <v>48.958806883215431</v>
      </c>
    </row>
    <row r="9" spans="2:124" x14ac:dyDescent="0.3">
      <c r="B9" s="1">
        <v>29693</v>
      </c>
      <c r="C9" s="68" t="s">
        <v>221</v>
      </c>
      <c r="D9" s="1" t="s">
        <v>15</v>
      </c>
      <c r="E9" s="1" t="s">
        <v>89</v>
      </c>
      <c r="F9" s="1" t="s">
        <v>26</v>
      </c>
      <c r="G9" s="1">
        <v>2010</v>
      </c>
      <c r="H9" s="1" t="s">
        <v>18</v>
      </c>
      <c r="I9" s="4">
        <v>2195.32900397</v>
      </c>
      <c r="J9" s="10">
        <v>2046.15</v>
      </c>
      <c r="K9" s="26">
        <v>348</v>
      </c>
      <c r="L9" s="5">
        <v>3222</v>
      </c>
      <c r="M9" s="5">
        <v>2106</v>
      </c>
      <c r="N9" s="5">
        <v>736</v>
      </c>
      <c r="O9" s="5">
        <v>1794</v>
      </c>
      <c r="P9" s="5">
        <v>1160</v>
      </c>
      <c r="Q9" s="5">
        <v>556</v>
      </c>
      <c r="R9" s="5">
        <v>1430</v>
      </c>
      <c r="S9" s="5">
        <f>P9-Q9</f>
        <v>604</v>
      </c>
      <c r="T9" s="5">
        <v>922</v>
      </c>
      <c r="U9" s="5">
        <v>6974</v>
      </c>
      <c r="V9" s="5">
        <v>14849</v>
      </c>
      <c r="W9" s="5">
        <v>509</v>
      </c>
      <c r="X9" s="5">
        <v>6373</v>
      </c>
      <c r="Y9" s="5">
        <v>436</v>
      </c>
      <c r="Z9" s="5">
        <v>372</v>
      </c>
      <c r="AA9" s="5">
        <v>556</v>
      </c>
      <c r="AB9" s="5">
        <v>181</v>
      </c>
      <c r="AC9" s="5">
        <v>192</v>
      </c>
      <c r="AD9" s="5">
        <v>148</v>
      </c>
      <c r="AE9" s="5">
        <v>940</v>
      </c>
      <c r="AF9" s="5">
        <v>913</v>
      </c>
      <c r="AG9" s="5">
        <v>282</v>
      </c>
      <c r="AH9" s="5">
        <v>191</v>
      </c>
      <c r="AI9" s="5">
        <v>854</v>
      </c>
      <c r="AJ9" s="5">
        <v>351</v>
      </c>
      <c r="AK9" s="5">
        <v>630</v>
      </c>
      <c r="AL9" s="5">
        <v>361</v>
      </c>
      <c r="AM9" s="5">
        <v>9432</v>
      </c>
      <c r="AN9" s="5">
        <f>X9+Z9+AB9</f>
        <v>6926</v>
      </c>
      <c r="AO9" s="5">
        <f>Y9+AA9+AE9</f>
        <v>1932</v>
      </c>
      <c r="AP9" s="5">
        <f>AC9+AD9+AG9+AH9</f>
        <v>813</v>
      </c>
      <c r="AQ9" s="5">
        <f>AF9+AJ9+AL9</f>
        <v>1625</v>
      </c>
      <c r="AR9" s="5">
        <f>AI9+AK9+AM9</f>
        <v>10916</v>
      </c>
      <c r="AS9" s="5">
        <f>AO9-AQ9</f>
        <v>307</v>
      </c>
      <c r="AT9" s="5">
        <v>9251</v>
      </c>
      <c r="AU9" s="5">
        <v>47825</v>
      </c>
      <c r="AV9" s="5">
        <v>147432</v>
      </c>
      <c r="AW9" s="5">
        <v>144</v>
      </c>
      <c r="AX9" s="5">
        <v>55456</v>
      </c>
      <c r="AY9" s="5">
        <v>12090</v>
      </c>
      <c r="AZ9" s="5">
        <v>9107</v>
      </c>
      <c r="BA9" s="5">
        <v>127711</v>
      </c>
      <c r="BB9" s="27">
        <f>AY9-AZ9</f>
        <v>2983</v>
      </c>
      <c r="BC9" s="43">
        <f>K9*$B$3</f>
        <v>125.28</v>
      </c>
      <c r="BD9" s="8">
        <f>L9*$B$3</f>
        <v>1159.9199999999998</v>
      </c>
      <c r="BE9" s="8">
        <f>M9*$B$3</f>
        <v>758.16</v>
      </c>
      <c r="BF9" s="8">
        <f>N9*$B$3</f>
        <v>264.95999999999998</v>
      </c>
      <c r="BG9" s="8">
        <f>O9*$B$3</f>
        <v>645.84</v>
      </c>
      <c r="BH9" s="8">
        <f>P9*$B$3</f>
        <v>417.59999999999997</v>
      </c>
      <c r="BI9" s="8">
        <f>Q9*$B$3</f>
        <v>200.16</v>
      </c>
      <c r="BJ9" s="8">
        <f>R9*$B$3</f>
        <v>514.79999999999995</v>
      </c>
      <c r="BK9" s="8">
        <f>S9*$B$3</f>
        <v>217.44</v>
      </c>
      <c r="BL9" s="8">
        <f>T9*$C$3</f>
        <v>82.98</v>
      </c>
      <c r="BM9" s="8">
        <f>U9*$C$3</f>
        <v>627.66</v>
      </c>
      <c r="BN9" s="8">
        <f>V9*$C$3</f>
        <v>1336.4099999999999</v>
      </c>
      <c r="BO9" s="8">
        <f>W9*$C$3</f>
        <v>45.809999999999995</v>
      </c>
      <c r="BP9" s="8">
        <f>X9*$C$3</f>
        <v>573.56999999999994</v>
      </c>
      <c r="BQ9" s="8">
        <f>Y9*$C$3</f>
        <v>39.24</v>
      </c>
      <c r="BR9" s="8">
        <f>Z9*$C$3</f>
        <v>33.479999999999997</v>
      </c>
      <c r="BS9" s="8">
        <f>AA9*$C$3</f>
        <v>50.04</v>
      </c>
      <c r="BT9" s="8">
        <f>AB9*$C$3</f>
        <v>16.29</v>
      </c>
      <c r="BU9" s="8">
        <f>AC9*$C$3</f>
        <v>17.28</v>
      </c>
      <c r="BV9" s="8">
        <f>AD9*$C$3</f>
        <v>13.32</v>
      </c>
      <c r="BW9" s="8">
        <f>AE9*$C$3</f>
        <v>84.6</v>
      </c>
      <c r="BX9" s="8">
        <f>AF9*$C$3</f>
        <v>82.17</v>
      </c>
      <c r="BY9" s="8">
        <f>AG9*$C$3</f>
        <v>25.38</v>
      </c>
      <c r="BZ9" s="8">
        <f>AH9*$C$3</f>
        <v>17.189999999999998</v>
      </c>
      <c r="CA9" s="8">
        <f>AI9*$C$3</f>
        <v>76.86</v>
      </c>
      <c r="CB9" s="8">
        <f>AJ9*$C$3</f>
        <v>31.59</v>
      </c>
      <c r="CC9" s="8">
        <f>AK9*$C$3</f>
        <v>56.699999999999996</v>
      </c>
      <c r="CD9" s="8">
        <f>AL9*$C$3</f>
        <v>32.49</v>
      </c>
      <c r="CE9" s="8">
        <f>AM9*$C$3</f>
        <v>848.88</v>
      </c>
      <c r="CF9" s="8">
        <f>AN9*$C$3</f>
        <v>623.34</v>
      </c>
      <c r="CG9" s="8">
        <f>AO9*$C$3</f>
        <v>173.88</v>
      </c>
      <c r="CH9" s="8">
        <f>AP9*$C$3</f>
        <v>73.17</v>
      </c>
      <c r="CI9" s="8">
        <f>AQ9*$C$3</f>
        <v>146.25</v>
      </c>
      <c r="CJ9" s="8">
        <f>AR9*$C$3</f>
        <v>982.43999999999994</v>
      </c>
      <c r="CK9" s="8">
        <f>AS9*$C$3</f>
        <v>27.63</v>
      </c>
      <c r="CL9" s="8">
        <f>AT9*$D$3</f>
        <v>92.51</v>
      </c>
      <c r="CM9" s="8">
        <f>AU9*$D$3</f>
        <v>478.25</v>
      </c>
      <c r="CN9" s="8">
        <f>AV9*$D$3</f>
        <v>1474.32</v>
      </c>
      <c r="CO9" s="8">
        <f>AW9*$D$3</f>
        <v>1.44</v>
      </c>
      <c r="CP9" s="8">
        <f>AX9*$D$3</f>
        <v>554.56000000000006</v>
      </c>
      <c r="CQ9" s="8">
        <f>AY9*$D$3</f>
        <v>120.9</v>
      </c>
      <c r="CR9" s="8">
        <f>AZ9*$D$3</f>
        <v>91.070000000000007</v>
      </c>
      <c r="CS9" s="8">
        <f>BA9*$D$3</f>
        <v>1277.1100000000001</v>
      </c>
      <c r="CT9" s="44">
        <f>BB9*$D$3</f>
        <v>29.830000000000002</v>
      </c>
      <c r="CU9" s="46">
        <f>BE9/(BE9+BD9+BC9)</f>
        <v>0.37103594080338265</v>
      </c>
      <c r="CV9" s="46">
        <f>BG9/($BF9+$BG9+$BH9+$BI9+$BJ9)</f>
        <v>0.31606765327695563</v>
      </c>
      <c r="CW9" s="46">
        <f>BH9/($BF9+$BG9+$BH9+$BI9+$BJ9)</f>
        <v>0.20436927413671599</v>
      </c>
      <c r="CX9" s="46">
        <f>BI9/($BF9+$BG9+$BH9+$BI9+$BJ9)</f>
        <v>9.7956307258632844E-2</v>
      </c>
      <c r="CY9" s="46">
        <f>BJ9/($BF9+$BG9+$BH9+$BI9+$BJ9)</f>
        <v>0.25193798449612403</v>
      </c>
      <c r="CZ9" s="46">
        <f>BK9/($BF9+$BG9+$BH9+$BI9+$BJ9)</f>
        <v>0.10641296687808316</v>
      </c>
      <c r="DA9" s="45">
        <f>BN9/(BL9+BN9+BM9)</f>
        <v>0.65284677951198067</v>
      </c>
      <c r="DB9" s="46">
        <f>CF9/($BO9+$CF9+$CG9+$CH9+$CI9+$CJ9)</f>
        <v>0.30482813256458785</v>
      </c>
      <c r="DC9" s="46">
        <f>CG9/($BO9+$CF9+$CG9+$CH9+$CI9+$CJ9)</f>
        <v>8.5031468685357159E-2</v>
      </c>
      <c r="DD9" s="46">
        <f>CH9/($BO9+$CF9+$CG9+$CH9+$CI9+$CJ9)</f>
        <v>3.5781875797720172E-2</v>
      </c>
      <c r="DE9" s="46">
        <f>CI9/($BO9+$CF9+$CG9+$CH9+$CI9+$CJ9)</f>
        <v>7.1519739448087677E-2</v>
      </c>
      <c r="DF9" s="46">
        <f>CJ9/($BO9+$CF9+$CG9+$CH9+$CI9+$CJ9)</f>
        <v>0.48043660050173848</v>
      </c>
      <c r="DG9" s="46">
        <f>CK9/($BO9+$CF9+$CG9+$CH9+$CI9+$CJ9)</f>
        <v>1.3511729237269487E-2</v>
      </c>
      <c r="DH9" s="45">
        <f>CN9/(CL9+CN9+CM9)</f>
        <v>0.72091067342108861</v>
      </c>
      <c r="DI9" s="46">
        <f>CP9/($CO9+$CP9+$CQ9+$CR9+$CS9)</f>
        <v>0.27116787607330761</v>
      </c>
      <c r="DJ9" s="46">
        <f>CQ9/($CO9+$CP9+$CQ9+$CR9+$CS9)</f>
        <v>5.9117491736264585E-2</v>
      </c>
      <c r="DK9" s="46">
        <f>CR9/($CO9+$CP9+$CQ9+$CR9+$CS9)</f>
        <v>4.4531265280575813E-2</v>
      </c>
      <c r="DL9" s="46">
        <f>CS9/($CO9+$CP9+$CQ9+$CR9+$CS9)</f>
        <v>0.62447923797602045</v>
      </c>
      <c r="DM9" s="46">
        <f>CT9/($CO9+$CP9+$CQ9+$CR9+$CS9)</f>
        <v>1.4586226455688774E-2</v>
      </c>
      <c r="DN9" s="50">
        <f>IF(CU9*$T$3&gt;1,1,CU9*$T$3)</f>
        <v>0.58953694811604629</v>
      </c>
      <c r="DO9" s="51">
        <f>IF(DN9*(1+CZ9)&gt;1,1,DN9*(1+CZ9))</f>
        <v>0.65227132384932529</v>
      </c>
      <c r="DP9" s="52">
        <f>IF(DA9*$U$3&gt;1,1,DA9*$U$3)</f>
        <v>0.72800116810319071</v>
      </c>
      <c r="DQ9" s="53">
        <f>IF(DP9*(1+DD9+DG9)&gt;1,1,DP9*(1+DD9+DG9))</f>
        <v>0.76388697014868057</v>
      </c>
      <c r="DR9" s="50">
        <f>DH9</f>
        <v>0.72091067342108861</v>
      </c>
      <c r="DS9" s="53">
        <f>IF(DR9*(1+DM9)&gt;1,1,DR9*(1+DM9))</f>
        <v>0.73142603975793175</v>
      </c>
      <c r="DT9" s="57">
        <f>100*(DO9*$H$3+DQ9*$K$3+DS9*$N$3)/($Q$3)</f>
        <v>74.185685765252018</v>
      </c>
    </row>
    <row r="10" spans="2:124" x14ac:dyDescent="0.3">
      <c r="B10" s="1">
        <v>29555</v>
      </c>
      <c r="C10" s="68" t="s">
        <v>221</v>
      </c>
      <c r="D10" s="1" t="s">
        <v>15</v>
      </c>
      <c r="E10" s="1" t="s">
        <v>93</v>
      </c>
      <c r="F10" s="1" t="s">
        <v>90</v>
      </c>
      <c r="G10" s="1">
        <v>2012</v>
      </c>
      <c r="H10" s="1" t="s">
        <v>18</v>
      </c>
      <c r="I10" s="4">
        <v>1969.04988686</v>
      </c>
      <c r="J10" s="10">
        <v>1965.85</v>
      </c>
      <c r="K10" s="26">
        <v>298</v>
      </c>
      <c r="L10" s="5">
        <v>4346</v>
      </c>
      <c r="M10" s="5">
        <v>813</v>
      </c>
      <c r="N10" s="5">
        <v>662</v>
      </c>
      <c r="O10" s="5">
        <v>3642</v>
      </c>
      <c r="P10" s="5">
        <v>412</v>
      </c>
      <c r="Q10" s="5">
        <v>450</v>
      </c>
      <c r="R10" s="5">
        <v>291</v>
      </c>
      <c r="S10" s="5">
        <f>P10-Q10</f>
        <v>-38</v>
      </c>
      <c r="T10" s="5">
        <v>888</v>
      </c>
      <c r="U10" s="5">
        <v>17459</v>
      </c>
      <c r="V10" s="5">
        <v>3478</v>
      </c>
      <c r="W10" s="5">
        <v>1471</v>
      </c>
      <c r="X10" s="5">
        <v>17411</v>
      </c>
      <c r="Y10" s="5">
        <v>103</v>
      </c>
      <c r="Z10" s="5">
        <v>56</v>
      </c>
      <c r="AA10" s="5">
        <v>64</v>
      </c>
      <c r="AB10" s="5">
        <v>127</v>
      </c>
      <c r="AC10" s="5">
        <v>20</v>
      </c>
      <c r="AD10" s="5">
        <v>8</v>
      </c>
      <c r="AE10" s="5">
        <v>151</v>
      </c>
      <c r="AF10" s="5">
        <v>924</v>
      </c>
      <c r="AG10" s="5">
        <v>32</v>
      </c>
      <c r="AH10" s="5">
        <v>24</v>
      </c>
      <c r="AI10" s="5">
        <v>109</v>
      </c>
      <c r="AJ10" s="5">
        <v>207</v>
      </c>
      <c r="AK10" s="5">
        <v>80</v>
      </c>
      <c r="AL10" s="5">
        <v>31</v>
      </c>
      <c r="AM10" s="5">
        <v>1016</v>
      </c>
      <c r="AN10" s="5">
        <f>X10+Z10+AB10</f>
        <v>17594</v>
      </c>
      <c r="AO10" s="5">
        <f>Y10+AA10+AE10</f>
        <v>318</v>
      </c>
      <c r="AP10" s="5">
        <f>AC10+AD10+AG10+AH10</f>
        <v>84</v>
      </c>
      <c r="AQ10" s="5">
        <f>AF10+AJ10+AL10</f>
        <v>1162</v>
      </c>
      <c r="AR10" s="5">
        <f>AI10+AK10+AM10</f>
        <v>1205</v>
      </c>
      <c r="AS10" s="5">
        <f>AO10-AQ10</f>
        <v>-844</v>
      </c>
      <c r="AT10" s="5">
        <v>11481</v>
      </c>
      <c r="AU10" s="5">
        <v>162323</v>
      </c>
      <c r="AV10" s="5">
        <v>22708</v>
      </c>
      <c r="AW10" s="5">
        <v>396</v>
      </c>
      <c r="AX10" s="5">
        <v>175176</v>
      </c>
      <c r="AY10" s="5">
        <v>3247</v>
      </c>
      <c r="AZ10" s="5">
        <v>3763</v>
      </c>
      <c r="BA10" s="5">
        <v>13930</v>
      </c>
      <c r="BB10" s="27">
        <f>AY10-AZ10</f>
        <v>-516</v>
      </c>
      <c r="BC10" s="43">
        <f>K10*$B$3</f>
        <v>107.28</v>
      </c>
      <c r="BD10" s="8">
        <f>L10*$B$3</f>
        <v>1564.56</v>
      </c>
      <c r="BE10" s="8">
        <f>M10*$B$3</f>
        <v>292.68</v>
      </c>
      <c r="BF10" s="8">
        <f>N10*$B$3</f>
        <v>238.32</v>
      </c>
      <c r="BG10" s="8">
        <f>O10*$B$3</f>
        <v>1311.12</v>
      </c>
      <c r="BH10" s="8">
        <f>P10*$B$3</f>
        <v>148.32</v>
      </c>
      <c r="BI10" s="8">
        <f>Q10*$B$3</f>
        <v>162</v>
      </c>
      <c r="BJ10" s="8">
        <f>R10*$B$3</f>
        <v>104.75999999999999</v>
      </c>
      <c r="BK10" s="8">
        <f>S10*$B$3</f>
        <v>-13.68</v>
      </c>
      <c r="BL10" s="8">
        <f>T10*$C$3</f>
        <v>79.92</v>
      </c>
      <c r="BM10" s="8">
        <f>U10*$C$3</f>
        <v>1571.31</v>
      </c>
      <c r="BN10" s="8">
        <f>V10*$C$3</f>
        <v>313.02</v>
      </c>
      <c r="BO10" s="8">
        <f>W10*$C$3</f>
        <v>132.38999999999999</v>
      </c>
      <c r="BP10" s="8">
        <f>X10*$C$3</f>
        <v>1566.99</v>
      </c>
      <c r="BQ10" s="8">
        <f>Y10*$C$3</f>
        <v>9.27</v>
      </c>
      <c r="BR10" s="8">
        <f>Z10*$C$3</f>
        <v>5.04</v>
      </c>
      <c r="BS10" s="8">
        <f>AA10*$C$3</f>
        <v>5.76</v>
      </c>
      <c r="BT10" s="8">
        <f>AB10*$C$3</f>
        <v>11.43</v>
      </c>
      <c r="BU10" s="8">
        <f>AC10*$C$3</f>
        <v>1.7999999999999998</v>
      </c>
      <c r="BV10" s="8">
        <f>AD10*$C$3</f>
        <v>0.72</v>
      </c>
      <c r="BW10" s="8">
        <f>AE10*$C$3</f>
        <v>13.59</v>
      </c>
      <c r="BX10" s="8">
        <f>AF10*$C$3</f>
        <v>83.16</v>
      </c>
      <c r="BY10" s="8">
        <f>AG10*$C$3</f>
        <v>2.88</v>
      </c>
      <c r="BZ10" s="8">
        <f>AH10*$C$3</f>
        <v>2.16</v>
      </c>
      <c r="CA10" s="8">
        <f>AI10*$C$3</f>
        <v>9.81</v>
      </c>
      <c r="CB10" s="8">
        <f>AJ10*$C$3</f>
        <v>18.63</v>
      </c>
      <c r="CC10" s="8">
        <f>AK10*$C$3</f>
        <v>7.1999999999999993</v>
      </c>
      <c r="CD10" s="8">
        <f>AL10*$C$3</f>
        <v>2.79</v>
      </c>
      <c r="CE10" s="8">
        <f>AM10*$C$3</f>
        <v>91.44</v>
      </c>
      <c r="CF10" s="8">
        <f>AN10*$C$3</f>
        <v>1583.46</v>
      </c>
      <c r="CG10" s="8">
        <f>AO10*$C$3</f>
        <v>28.619999999999997</v>
      </c>
      <c r="CH10" s="8">
        <f>AP10*$C$3</f>
        <v>7.56</v>
      </c>
      <c r="CI10" s="8">
        <f>AQ10*$C$3</f>
        <v>104.58</v>
      </c>
      <c r="CJ10" s="8">
        <f>AR10*$C$3</f>
        <v>108.45</v>
      </c>
      <c r="CK10" s="8">
        <f>AS10*$C$3</f>
        <v>-75.959999999999994</v>
      </c>
      <c r="CL10" s="8">
        <f>AT10*$D$3</f>
        <v>114.81</v>
      </c>
      <c r="CM10" s="8">
        <f>AU10*$D$3</f>
        <v>1623.23</v>
      </c>
      <c r="CN10" s="8">
        <f>AV10*$D$3</f>
        <v>227.08</v>
      </c>
      <c r="CO10" s="8">
        <f>AW10*$D$3</f>
        <v>3.96</v>
      </c>
      <c r="CP10" s="8">
        <f>AX10*$D$3</f>
        <v>1751.76</v>
      </c>
      <c r="CQ10" s="8">
        <f>AY10*$D$3</f>
        <v>32.47</v>
      </c>
      <c r="CR10" s="8">
        <f>AZ10*$D$3</f>
        <v>37.630000000000003</v>
      </c>
      <c r="CS10" s="8">
        <f>BA10*$D$3</f>
        <v>139.30000000000001</v>
      </c>
      <c r="CT10" s="44">
        <f>BB10*$D$3</f>
        <v>-5.16</v>
      </c>
      <c r="CU10" s="46">
        <f>BE10/(BE10+BD10+BC10)</f>
        <v>0.14898295766904893</v>
      </c>
      <c r="CV10" s="46">
        <f>BG10/($BF10+$BG10+$BH10+$BI10+$BJ10)</f>
        <v>0.66739967014843327</v>
      </c>
      <c r="CW10" s="46">
        <f>BH10/($BF10+$BG10+$BH10+$BI10+$BJ10)</f>
        <v>7.5499358621953463E-2</v>
      </c>
      <c r="CX10" s="46">
        <f>BI10/($BF10+$BG10+$BH10+$BI10+$BJ10)</f>
        <v>8.246289169873558E-2</v>
      </c>
      <c r="CY10" s="46">
        <f>BJ10/($BF10+$BG10+$BH10+$BI10+$BJ10)</f>
        <v>5.3326003298515667E-2</v>
      </c>
      <c r="CZ10" s="46">
        <f>BK10/($BF10+$BG10+$BH10+$BI10+$BJ10)</f>
        <v>-6.9635330767821154E-3</v>
      </c>
      <c r="DA10" s="45">
        <f>BN10/(BL10+BN10+BM10)</f>
        <v>0.15935853379152348</v>
      </c>
      <c r="DB10" s="46">
        <f>CF10/($BO10+$CF10+$CG10+$CH10+$CI10+$CJ10)</f>
        <v>0.80580745626087769</v>
      </c>
      <c r="DC10" s="46">
        <f>CG10/($BO10+$CF10+$CG10+$CH10+$CI10+$CJ10)</f>
        <v>1.4564440780434186E-2</v>
      </c>
      <c r="DD10" s="46">
        <f>CH10/($BO10+$CF10+$CG10+$CH10+$CI10+$CJ10)</f>
        <v>3.8472107721901623E-3</v>
      </c>
      <c r="DE10" s="46">
        <f>CI10/($BO10+$CF10+$CG10+$CH10+$CI10+$CJ10)</f>
        <v>5.3219749015297246E-2</v>
      </c>
      <c r="DF10" s="46">
        <f>CJ10/($BO10+$CF10+$CG10+$CH10+$CI10+$CJ10)</f>
        <v>5.5189154529632689E-2</v>
      </c>
      <c r="DG10" s="46">
        <f>CK10/($BO10+$CF10+$CG10+$CH10+$CI10+$CJ10)</f>
        <v>-3.8655308234863059E-2</v>
      </c>
      <c r="DH10" s="45">
        <f>CN10/(CL10+CN10+CM10)</f>
        <v>0.11555528415567498</v>
      </c>
      <c r="DI10" s="46">
        <f>CP10/($CO10+$CP10+$CQ10+$CR10+$CS10)</f>
        <v>0.89142647777234973</v>
      </c>
      <c r="DJ10" s="46">
        <f>CQ10/($CO10+$CP10+$CQ10+$CR10+$CS10)</f>
        <v>1.6523163979807846E-2</v>
      </c>
      <c r="DK10" s="46">
        <f>CR10/($CO10+$CP10+$CQ10+$CR10+$CS10)</f>
        <v>1.9148957824458558E-2</v>
      </c>
      <c r="DL10" s="46">
        <f>CS10/($CO10+$CP10+$CQ10+$CR10+$CS10)</f>
        <v>7.0886256310047219E-2</v>
      </c>
      <c r="DM10" s="46">
        <f>CT10/($CO10+$CP10+$CQ10+$CR10+$CS10)</f>
        <v>-2.6257938446507083E-3</v>
      </c>
      <c r="DN10" s="50">
        <f>IF(CU10*$T$3&gt;1,1,CU10*$T$3)</f>
        <v>0.23671819499571367</v>
      </c>
      <c r="DO10" s="51">
        <f>IF(DN10*(1+CZ10)&gt;1,1,DN10*(1+CZ10))</f>
        <v>0.23506980001498487</v>
      </c>
      <c r="DP10" s="52">
        <f>IF(DA10*$U$3&gt;1,1,DA10*$U$3)</f>
        <v>0.17770356290056857</v>
      </c>
      <c r="DQ10" s="53">
        <f>IF(DP10*(1+DD10+DG10)&gt;1,1,DP10*(1+DD10+DG10))</f>
        <v>0.17151803996366133</v>
      </c>
      <c r="DR10" s="50">
        <f>DH10</f>
        <v>0.11555528415567498</v>
      </c>
      <c r="DS10" s="53">
        <f>IF(DR10*(1+DM10)&gt;1,1,DR10*(1+DM10))</f>
        <v>0.11525185980182215</v>
      </c>
      <c r="DT10" s="57">
        <f>100*(DO10*$H$3+DQ10*$K$3+DS10*$N$3)/($Q$3)</f>
        <v>17.167225055222797</v>
      </c>
    </row>
    <row r="11" spans="2:124" x14ac:dyDescent="0.3">
      <c r="B11" s="1">
        <v>28114</v>
      </c>
      <c r="C11" s="68" t="s">
        <v>221</v>
      </c>
      <c r="D11" s="1" t="s">
        <v>15</v>
      </c>
      <c r="E11" s="1" t="s">
        <v>23</v>
      </c>
      <c r="F11" s="1" t="s">
        <v>30</v>
      </c>
      <c r="G11" s="1">
        <v>2010</v>
      </c>
      <c r="H11" s="1" t="s">
        <v>18</v>
      </c>
      <c r="I11" s="4">
        <v>1917.4510784399999</v>
      </c>
      <c r="J11" s="10">
        <v>1917.45</v>
      </c>
      <c r="K11" s="26">
        <v>302</v>
      </c>
      <c r="L11" s="5">
        <v>3345</v>
      </c>
      <c r="M11" s="5">
        <v>1684</v>
      </c>
      <c r="N11" s="5">
        <v>624</v>
      </c>
      <c r="O11" s="5">
        <v>2561</v>
      </c>
      <c r="P11" s="5">
        <v>591</v>
      </c>
      <c r="Q11" s="5">
        <v>631</v>
      </c>
      <c r="R11" s="5">
        <v>924</v>
      </c>
      <c r="S11" s="5">
        <f>P11-Q11</f>
        <v>-40</v>
      </c>
      <c r="T11" s="5">
        <v>722</v>
      </c>
      <c r="U11" s="5">
        <v>10172</v>
      </c>
      <c r="V11" s="5">
        <v>10407</v>
      </c>
      <c r="W11" s="5">
        <v>383</v>
      </c>
      <c r="X11" s="5">
        <v>9030</v>
      </c>
      <c r="Y11" s="5">
        <v>296</v>
      </c>
      <c r="Z11" s="5">
        <v>224</v>
      </c>
      <c r="AA11" s="5">
        <v>305</v>
      </c>
      <c r="AB11" s="5">
        <v>448</v>
      </c>
      <c r="AC11" s="5">
        <v>118</v>
      </c>
      <c r="AD11" s="5">
        <v>177</v>
      </c>
      <c r="AE11" s="5">
        <v>847</v>
      </c>
      <c r="AF11" s="5">
        <v>445</v>
      </c>
      <c r="AG11" s="5">
        <v>147</v>
      </c>
      <c r="AH11" s="5">
        <v>101</v>
      </c>
      <c r="AI11" s="5">
        <v>414</v>
      </c>
      <c r="AJ11" s="5">
        <v>140</v>
      </c>
      <c r="AK11" s="5">
        <v>224</v>
      </c>
      <c r="AL11" s="5">
        <v>91</v>
      </c>
      <c r="AM11" s="5">
        <v>7900</v>
      </c>
      <c r="AN11" s="5">
        <f>X11+Z11+AB11</f>
        <v>9702</v>
      </c>
      <c r="AO11" s="5">
        <f>Y11+AA11+AE11</f>
        <v>1448</v>
      </c>
      <c r="AP11" s="5">
        <f>AC11+AD11+AG11+AH11</f>
        <v>543</v>
      </c>
      <c r="AQ11" s="5">
        <f>AF11+AJ11+AL11</f>
        <v>676</v>
      </c>
      <c r="AR11" s="5">
        <f>AI11+AK11+AM11</f>
        <v>8538</v>
      </c>
      <c r="AS11" s="5">
        <f>AO11-AQ11</f>
        <v>772</v>
      </c>
      <c r="AT11" s="5">
        <v>9563</v>
      </c>
      <c r="AU11" s="5">
        <v>83252</v>
      </c>
      <c r="AV11" s="5">
        <v>98829</v>
      </c>
      <c r="AW11" s="5">
        <v>365</v>
      </c>
      <c r="AX11" s="5">
        <v>92425</v>
      </c>
      <c r="AY11" s="5">
        <v>4773</v>
      </c>
      <c r="AZ11" s="5">
        <v>6790</v>
      </c>
      <c r="BA11" s="5">
        <v>87291</v>
      </c>
      <c r="BB11" s="27">
        <f>AY11-AZ11</f>
        <v>-2017</v>
      </c>
      <c r="BC11" s="43">
        <f>K11*$B$3</f>
        <v>108.72</v>
      </c>
      <c r="BD11" s="8">
        <f>L11*$B$3</f>
        <v>1204.2</v>
      </c>
      <c r="BE11" s="8">
        <f>M11*$B$3</f>
        <v>606.24</v>
      </c>
      <c r="BF11" s="8">
        <f>N11*$B$3</f>
        <v>224.64</v>
      </c>
      <c r="BG11" s="8">
        <f>O11*$B$3</f>
        <v>921.95999999999992</v>
      </c>
      <c r="BH11" s="8">
        <f>P11*$B$3</f>
        <v>212.76</v>
      </c>
      <c r="BI11" s="8">
        <f>Q11*$B$3</f>
        <v>227.16</v>
      </c>
      <c r="BJ11" s="8">
        <f>R11*$B$3</f>
        <v>332.64</v>
      </c>
      <c r="BK11" s="8">
        <f>S11*$B$3</f>
        <v>-14.399999999999999</v>
      </c>
      <c r="BL11" s="8">
        <f>T11*$C$3</f>
        <v>64.98</v>
      </c>
      <c r="BM11" s="8">
        <f>U11*$C$3</f>
        <v>915.48</v>
      </c>
      <c r="BN11" s="8">
        <f>V11*$C$3</f>
        <v>936.63</v>
      </c>
      <c r="BO11" s="8">
        <f>W11*$C$3</f>
        <v>34.47</v>
      </c>
      <c r="BP11" s="8">
        <f>X11*$C$3</f>
        <v>812.69999999999993</v>
      </c>
      <c r="BQ11" s="8">
        <f>Y11*$C$3</f>
        <v>26.64</v>
      </c>
      <c r="BR11" s="8">
        <f>Z11*$C$3</f>
        <v>20.16</v>
      </c>
      <c r="BS11" s="8">
        <f>AA11*$C$3</f>
        <v>27.45</v>
      </c>
      <c r="BT11" s="8">
        <f>AB11*$C$3</f>
        <v>40.32</v>
      </c>
      <c r="BU11" s="8">
        <f>AC11*$C$3</f>
        <v>10.62</v>
      </c>
      <c r="BV11" s="8">
        <f>AD11*$C$3</f>
        <v>15.93</v>
      </c>
      <c r="BW11" s="8">
        <f>AE11*$C$3</f>
        <v>76.23</v>
      </c>
      <c r="BX11" s="8">
        <f>AF11*$C$3</f>
        <v>40.049999999999997</v>
      </c>
      <c r="BY11" s="8">
        <f>AG11*$C$3</f>
        <v>13.229999999999999</v>
      </c>
      <c r="BZ11" s="8">
        <f>AH11*$C$3</f>
        <v>9.09</v>
      </c>
      <c r="CA11" s="8">
        <f>AI11*$C$3</f>
        <v>37.26</v>
      </c>
      <c r="CB11" s="8">
        <f>AJ11*$C$3</f>
        <v>12.6</v>
      </c>
      <c r="CC11" s="8">
        <f>AK11*$C$3</f>
        <v>20.16</v>
      </c>
      <c r="CD11" s="8">
        <f>AL11*$C$3</f>
        <v>8.19</v>
      </c>
      <c r="CE11" s="8">
        <f>AM11*$C$3</f>
        <v>711</v>
      </c>
      <c r="CF11" s="8">
        <f>AN11*$C$3</f>
        <v>873.18</v>
      </c>
      <c r="CG11" s="8">
        <f>AO11*$C$3</f>
        <v>130.32</v>
      </c>
      <c r="CH11" s="8">
        <f>AP11*$C$3</f>
        <v>48.87</v>
      </c>
      <c r="CI11" s="8">
        <f>AQ11*$C$3</f>
        <v>60.839999999999996</v>
      </c>
      <c r="CJ11" s="8">
        <f>AR11*$C$3</f>
        <v>768.42</v>
      </c>
      <c r="CK11" s="8">
        <f>AS11*$C$3</f>
        <v>69.48</v>
      </c>
      <c r="CL11" s="8">
        <f>AT11*$D$3</f>
        <v>95.63</v>
      </c>
      <c r="CM11" s="8">
        <f>AU11*$D$3</f>
        <v>832.52</v>
      </c>
      <c r="CN11" s="8">
        <f>AV11*$D$3</f>
        <v>988.29000000000008</v>
      </c>
      <c r="CO11" s="8">
        <f>AW11*$D$3</f>
        <v>3.65</v>
      </c>
      <c r="CP11" s="8">
        <f>AX11*$D$3</f>
        <v>924.25</v>
      </c>
      <c r="CQ11" s="8">
        <f>AY11*$D$3</f>
        <v>47.730000000000004</v>
      </c>
      <c r="CR11" s="8">
        <f>AZ11*$D$3</f>
        <v>67.900000000000006</v>
      </c>
      <c r="CS11" s="8">
        <f>BA11*$D$3</f>
        <v>872.91</v>
      </c>
      <c r="CT11" s="44">
        <f>BB11*$D$3</f>
        <v>-20.170000000000002</v>
      </c>
      <c r="CU11" s="46">
        <f>BE11/(BE11+BD11+BC11)</f>
        <v>0.31588820108797599</v>
      </c>
      <c r="CV11" s="46">
        <f>BG11/($BF11+$BG11+$BH11+$BI11+$BJ11)</f>
        <v>0.48039767398236727</v>
      </c>
      <c r="CW11" s="46">
        <f>BH11/($BF11+$BG11+$BH11+$BI11+$BJ11)</f>
        <v>0.11086100168823861</v>
      </c>
      <c r="CX11" s="46">
        <f>BI11/($BF11+$BG11+$BH11+$BI11+$BJ11)</f>
        <v>0.11836428437441382</v>
      </c>
      <c r="CY11" s="46">
        <f>BJ11/($BF11+$BG11+$BH11+$BI11+$BJ11)</f>
        <v>0.17332583005064717</v>
      </c>
      <c r="CZ11" s="46">
        <f>BK11/($BF11+$BG11+$BH11+$BI11+$BJ11)</f>
        <v>-7.5032826861752017E-3</v>
      </c>
      <c r="DA11" s="45">
        <f>BN11/(BL11+BN11+BM11)</f>
        <v>0.48856861180226274</v>
      </c>
      <c r="DB11" s="46">
        <f>CF11/($BO11+$CF11+$CG11+$CH11+$CI11+$CJ11)</f>
        <v>0.45570690465007047</v>
      </c>
      <c r="DC11" s="46">
        <f>CG11/($BO11+$CF11+$CG11+$CH11+$CI11+$CJ11)</f>
        <v>6.801315171441992E-2</v>
      </c>
      <c r="DD11" s="46">
        <f>CH11/($BO11+$CF11+$CG11+$CH11+$CI11+$CJ11)</f>
        <v>2.5504931892907468E-2</v>
      </c>
      <c r="DE11" s="46">
        <f>CI11/($BO11+$CF11+$CG11+$CH11+$CI11+$CJ11)</f>
        <v>3.1751996242367311E-2</v>
      </c>
      <c r="DF11" s="46">
        <f>CJ11/($BO11+$CF11+$CG11+$CH11+$CI11+$CJ11)</f>
        <v>0.40103334899013621</v>
      </c>
      <c r="DG11" s="46">
        <f>CK11/($BO11+$CF11+$CG11+$CH11+$CI11+$CJ11)</f>
        <v>3.6261155472052609E-2</v>
      </c>
      <c r="DH11" s="45">
        <f>CN11/(CL11+CN11+CM11)</f>
        <v>0.51569055123040641</v>
      </c>
      <c r="DI11" s="46">
        <f>CP11/($CO11+$CP11+$CQ11+$CR11+$CS11)</f>
        <v>0.48227442549727617</v>
      </c>
      <c r="DJ11" s="46">
        <f>CQ11/($CO11+$CP11+$CQ11+$CR11+$CS11)</f>
        <v>2.4905554048130912E-2</v>
      </c>
      <c r="DK11" s="46">
        <f>CR11/($CO11+$CP11+$CQ11+$CR11+$CS11)</f>
        <v>3.5430276971885374E-2</v>
      </c>
      <c r="DL11" s="46">
        <f>CS11/($CO11+$CP11+$CQ11+$CR11+$CS11)</f>
        <v>0.45548517042015402</v>
      </c>
      <c r="DM11" s="46">
        <f>CT11/($CO11+$CP11+$CQ11+$CR11+$CS11)</f>
        <v>-1.0524722923754462E-2</v>
      </c>
      <c r="DN11" s="50">
        <f>IF(CU11*$T$3&gt;1,1,CU11*$T$3)</f>
        <v>0.50191301040013825</v>
      </c>
      <c r="DO11" s="51">
        <f>IF(DN11*(1+CZ11)&gt;1,1,DN11*(1+CZ11))</f>
        <v>0.49814701519923682</v>
      </c>
      <c r="DP11" s="52">
        <f>IF(DA11*$U$3&gt;1,1,DA11*$U$3)</f>
        <v>0.54481163307028979</v>
      </c>
      <c r="DQ11" s="53">
        <f>IF(DP11*(1+DD11+DG11)&gt;1,1,DP11*(1+DD11+DG11))</f>
        <v>0.57846251599595588</v>
      </c>
      <c r="DR11" s="50">
        <f>DH11</f>
        <v>0.51569055123040641</v>
      </c>
      <c r="DS11" s="53">
        <f>IF(DR11*(1+DM11)&gt;1,1,DR11*(1+DM11))</f>
        <v>0.51026305106430814</v>
      </c>
      <c r="DT11" s="57">
        <f>100*(DO11*$H$3+DQ11*$K$3+DS11*$N$3)/($Q$3)</f>
        <v>55.517797196578556</v>
      </c>
    </row>
    <row r="12" spans="2:124" x14ac:dyDescent="0.3">
      <c r="B12" s="1">
        <v>29554</v>
      </c>
      <c r="C12" s="68" t="s">
        <v>221</v>
      </c>
      <c r="D12" s="1" t="s">
        <v>15</v>
      </c>
      <c r="E12" s="1" t="s">
        <v>93</v>
      </c>
      <c r="F12" s="1" t="s">
        <v>114</v>
      </c>
      <c r="G12" s="1">
        <v>2012</v>
      </c>
      <c r="H12" s="1" t="s">
        <v>18</v>
      </c>
      <c r="I12" s="4">
        <v>2174.9087895600001</v>
      </c>
      <c r="J12" s="10">
        <v>1794.95</v>
      </c>
      <c r="K12" s="26">
        <v>258</v>
      </c>
      <c r="L12" s="5">
        <v>4031</v>
      </c>
      <c r="M12" s="5">
        <v>702</v>
      </c>
      <c r="N12" s="5">
        <v>499</v>
      </c>
      <c r="O12" s="5">
        <v>3466</v>
      </c>
      <c r="P12" s="5">
        <v>371</v>
      </c>
      <c r="Q12" s="5">
        <v>480</v>
      </c>
      <c r="R12" s="5">
        <v>175</v>
      </c>
      <c r="S12" s="5">
        <f>P12-Q12</f>
        <v>-109</v>
      </c>
      <c r="T12" s="5">
        <v>673</v>
      </c>
      <c r="U12" s="5">
        <v>16858</v>
      </c>
      <c r="V12" s="5">
        <v>2412</v>
      </c>
      <c r="W12" s="5">
        <v>2453</v>
      </c>
      <c r="X12" s="5">
        <v>14631</v>
      </c>
      <c r="Y12" s="5">
        <v>178</v>
      </c>
      <c r="Z12" s="5">
        <v>194</v>
      </c>
      <c r="AA12" s="5">
        <v>210</v>
      </c>
      <c r="AB12" s="5">
        <v>99</v>
      </c>
      <c r="AC12" s="5">
        <v>52</v>
      </c>
      <c r="AD12" s="5">
        <v>75</v>
      </c>
      <c r="AE12" s="5">
        <v>369</v>
      </c>
      <c r="AF12" s="5">
        <v>341</v>
      </c>
      <c r="AG12" s="5">
        <v>68</v>
      </c>
      <c r="AH12" s="5">
        <v>34</v>
      </c>
      <c r="AI12" s="5">
        <v>92</v>
      </c>
      <c r="AJ12" s="5">
        <v>51</v>
      </c>
      <c r="AK12" s="5">
        <v>80</v>
      </c>
      <c r="AL12" s="5">
        <v>138</v>
      </c>
      <c r="AM12" s="5">
        <v>861</v>
      </c>
      <c r="AN12" s="5">
        <f>X12+Z12+AB12</f>
        <v>14924</v>
      </c>
      <c r="AO12" s="5">
        <f>Y12+AA12+AE12</f>
        <v>757</v>
      </c>
      <c r="AP12" s="5">
        <f>AC12+AD12+AG12+AH12</f>
        <v>229</v>
      </c>
      <c r="AQ12" s="5">
        <f>AF12+AJ12+AL12</f>
        <v>530</v>
      </c>
      <c r="AR12" s="5">
        <f>AI12+AK12+AM12</f>
        <v>1033</v>
      </c>
      <c r="AS12" s="5">
        <f>AO12-AQ12</f>
        <v>227</v>
      </c>
      <c r="AT12" s="5">
        <v>8229</v>
      </c>
      <c r="AU12" s="5">
        <v>140974</v>
      </c>
      <c r="AV12" s="5">
        <v>30220</v>
      </c>
      <c r="AW12" s="5">
        <v>144</v>
      </c>
      <c r="AX12" s="5">
        <v>150975</v>
      </c>
      <c r="AY12" s="5">
        <v>3779</v>
      </c>
      <c r="AZ12" s="5">
        <v>4417</v>
      </c>
      <c r="BA12" s="5">
        <v>20108</v>
      </c>
      <c r="BB12" s="27">
        <f>AY12-AZ12</f>
        <v>-638</v>
      </c>
      <c r="BC12" s="43">
        <f>K12*$B$3</f>
        <v>92.88</v>
      </c>
      <c r="BD12" s="8">
        <f>L12*$B$3</f>
        <v>1451.1599999999999</v>
      </c>
      <c r="BE12" s="8">
        <f>M12*$B$3</f>
        <v>252.72</v>
      </c>
      <c r="BF12" s="8">
        <f>N12*$B$3</f>
        <v>179.64</v>
      </c>
      <c r="BG12" s="8">
        <f>O12*$B$3</f>
        <v>1247.76</v>
      </c>
      <c r="BH12" s="8">
        <f>P12*$B$3</f>
        <v>133.56</v>
      </c>
      <c r="BI12" s="8">
        <f>Q12*$B$3</f>
        <v>172.79999999999998</v>
      </c>
      <c r="BJ12" s="8">
        <f>R12*$B$3</f>
        <v>63</v>
      </c>
      <c r="BK12" s="8">
        <f>S12*$B$3</f>
        <v>-39.24</v>
      </c>
      <c r="BL12" s="8">
        <f>T12*$C$3</f>
        <v>60.57</v>
      </c>
      <c r="BM12" s="8">
        <f>U12*$C$3</f>
        <v>1517.22</v>
      </c>
      <c r="BN12" s="8">
        <f>V12*$C$3</f>
        <v>217.07999999999998</v>
      </c>
      <c r="BO12" s="8">
        <f>W12*$C$3</f>
        <v>220.76999999999998</v>
      </c>
      <c r="BP12" s="8">
        <f>X12*$C$3</f>
        <v>1316.79</v>
      </c>
      <c r="BQ12" s="8">
        <f>Y12*$C$3</f>
        <v>16.02</v>
      </c>
      <c r="BR12" s="8">
        <f>Z12*$C$3</f>
        <v>17.46</v>
      </c>
      <c r="BS12" s="8">
        <f>AA12*$C$3</f>
        <v>18.899999999999999</v>
      </c>
      <c r="BT12" s="8">
        <f>AB12*$C$3</f>
        <v>8.91</v>
      </c>
      <c r="BU12" s="8">
        <f>AC12*$C$3</f>
        <v>4.68</v>
      </c>
      <c r="BV12" s="8">
        <f>AD12*$C$3</f>
        <v>6.75</v>
      </c>
      <c r="BW12" s="8">
        <f>AE12*$C$3</f>
        <v>33.21</v>
      </c>
      <c r="BX12" s="8">
        <f>AF12*$C$3</f>
        <v>30.689999999999998</v>
      </c>
      <c r="BY12" s="8">
        <f>AG12*$C$3</f>
        <v>6.12</v>
      </c>
      <c r="BZ12" s="8">
        <f>AH12*$C$3</f>
        <v>3.06</v>
      </c>
      <c r="CA12" s="8">
        <f>AI12*$C$3</f>
        <v>8.2799999999999994</v>
      </c>
      <c r="CB12" s="8">
        <f>AJ12*$C$3</f>
        <v>4.59</v>
      </c>
      <c r="CC12" s="8">
        <f>AK12*$C$3</f>
        <v>7.1999999999999993</v>
      </c>
      <c r="CD12" s="8">
        <f>AL12*$C$3</f>
        <v>12.42</v>
      </c>
      <c r="CE12" s="8">
        <f>AM12*$C$3</f>
        <v>77.489999999999995</v>
      </c>
      <c r="CF12" s="8">
        <f>AN12*$C$3</f>
        <v>1343.1599999999999</v>
      </c>
      <c r="CG12" s="8">
        <f>AO12*$C$3</f>
        <v>68.13</v>
      </c>
      <c r="CH12" s="8">
        <f>AP12*$C$3</f>
        <v>20.61</v>
      </c>
      <c r="CI12" s="8">
        <f>AQ12*$C$3</f>
        <v>47.699999999999996</v>
      </c>
      <c r="CJ12" s="8">
        <f>AR12*$C$3</f>
        <v>92.97</v>
      </c>
      <c r="CK12" s="8">
        <f>AS12*$C$3</f>
        <v>20.43</v>
      </c>
      <c r="CL12" s="8">
        <f>AT12*$D$3</f>
        <v>82.29</v>
      </c>
      <c r="CM12" s="8">
        <f>AU12*$D$3</f>
        <v>1409.74</v>
      </c>
      <c r="CN12" s="8">
        <f>AV12*$D$3</f>
        <v>302.2</v>
      </c>
      <c r="CO12" s="8">
        <f>AW12*$D$3</f>
        <v>1.44</v>
      </c>
      <c r="CP12" s="8">
        <f>AX12*$D$3</f>
        <v>1509.75</v>
      </c>
      <c r="CQ12" s="8">
        <f>AY12*$D$3</f>
        <v>37.79</v>
      </c>
      <c r="CR12" s="8">
        <f>AZ12*$D$3</f>
        <v>44.17</v>
      </c>
      <c r="CS12" s="8">
        <f>BA12*$D$3</f>
        <v>201.08</v>
      </c>
      <c r="CT12" s="44">
        <f>BB12*$D$3</f>
        <v>-6.38</v>
      </c>
      <c r="CU12" s="46">
        <f>BE12/(BE12+BD12+BC12)</f>
        <v>0.14065317571628932</v>
      </c>
      <c r="CV12" s="46">
        <f>BG12/($BF12+$BG12+$BH12+$BI12+$BJ12)</f>
        <v>0.69445001001803242</v>
      </c>
      <c r="CW12" s="46">
        <f>BH12/($BF12+$BG12+$BH12+$BI12+$BJ12)</f>
        <v>7.4333800841514724E-2</v>
      </c>
      <c r="CX12" s="46">
        <f>BI12/($BF12+$BG12+$BH12+$BI12+$BJ12)</f>
        <v>9.6173111600881572E-2</v>
      </c>
      <c r="CY12" s="46">
        <f>BJ12/($BF12+$BG12+$BH12+$BI12+$BJ12)</f>
        <v>3.5063113604488078E-2</v>
      </c>
      <c r="CZ12" s="46">
        <f>BK12/($BF12+$BG12+$BH12+$BI12+$BJ12)</f>
        <v>-2.1839310759366862E-2</v>
      </c>
      <c r="DA12" s="45">
        <f>BN12/(BL12+BN12+BM12)</f>
        <v>0.1209446923732638</v>
      </c>
      <c r="DB12" s="46">
        <f>CF12/($BO12+$CF12+$CG12+$CH12+$CI12+$CJ12)</f>
        <v>0.74897119341563778</v>
      </c>
      <c r="DC12" s="46">
        <f>CG12/($BO12+$CF12+$CG12+$CH12+$CI12+$CJ12)</f>
        <v>3.7990565090836093E-2</v>
      </c>
      <c r="DD12" s="46">
        <f>CH12/($BO12+$CF12+$CG12+$CH12+$CI12+$CJ12)</f>
        <v>1.1492522332630734E-2</v>
      </c>
      <c r="DE12" s="46">
        <f>CI12/($BO12+$CF12+$CG12+$CH12+$CI12+$CJ12)</f>
        <v>2.6598414132289468E-2</v>
      </c>
      <c r="DF12" s="46">
        <f>CJ12/($BO12+$CF12+$CG12+$CH12+$CI12+$CJ12)</f>
        <v>5.1841814714443442E-2</v>
      </c>
      <c r="DG12" s="46">
        <f>CK12/($BO12+$CF12+$CG12+$CH12+$CI12+$CJ12)</f>
        <v>1.1392150958546622E-2</v>
      </c>
      <c r="DH12" s="45">
        <f>CN12/(CL12+CN12+CM12)</f>
        <v>0.16842879675403932</v>
      </c>
      <c r="DI12" s="46">
        <f>CP12/($CO12+$CP12+$CQ12+$CR12+$CS12)</f>
        <v>0.84144730608673357</v>
      </c>
      <c r="DJ12" s="46">
        <f>CQ12/($CO12+$CP12+$CQ12+$CR12+$CS12)</f>
        <v>2.1061959726456473E-2</v>
      </c>
      <c r="DK12" s="46">
        <f>CR12/($CO12+$CP12+$CQ12+$CR12+$CS12)</f>
        <v>2.4617802622852143E-2</v>
      </c>
      <c r="DL12" s="46">
        <f>CS12/($CO12+$CP12+$CQ12+$CR12+$CS12)</f>
        <v>0.11207035887260831</v>
      </c>
      <c r="DM12" s="46">
        <f>CT12/($CO12+$CP12+$CQ12+$CR12+$CS12)</f>
        <v>-3.5558428963956682E-3</v>
      </c>
      <c r="DN12" s="50">
        <f>IF(CU12*$T$3&gt;1,1,CU12*$T$3)</f>
        <v>0.22348305065829685</v>
      </c>
      <c r="DO12" s="51">
        <f>IF(DN12*(1+CZ12)&gt;1,1,DN12*(1+CZ12))</f>
        <v>0.21860233486551897</v>
      </c>
      <c r="DP12" s="52">
        <f>IF(DA12*$U$3&gt;1,1,DA12*$U$3)</f>
        <v>0.13486759847300633</v>
      </c>
      <c r="DQ12" s="53">
        <f>IF(DP12*(1+DD12+DG12)&gt;1,1,DP12*(1+DD12+DG12))</f>
        <v>0.13795399940162678</v>
      </c>
      <c r="DR12" s="50">
        <f>DH12</f>
        <v>0.16842879675403932</v>
      </c>
      <c r="DS12" s="53">
        <f>IF(DR12*(1+DM12)&gt;1,1,DR12*(1+DM12))</f>
        <v>0.16782989041355301</v>
      </c>
      <c r="DT12" s="57">
        <f>100*(DO12*$H$3+DQ12*$K$3+DS12*$N$3)/($Q$3)</f>
        <v>15.493621922418408</v>
      </c>
    </row>
    <row r="13" spans="2:124" x14ac:dyDescent="0.3">
      <c r="B13" s="1">
        <v>27584</v>
      </c>
      <c r="C13" s="68" t="s">
        <v>221</v>
      </c>
      <c r="D13" s="1" t="s">
        <v>15</v>
      </c>
      <c r="E13" s="1" t="s">
        <v>40</v>
      </c>
      <c r="F13" s="1" t="s">
        <v>44</v>
      </c>
      <c r="G13" s="1">
        <v>2010</v>
      </c>
      <c r="H13" s="1" t="s">
        <v>18</v>
      </c>
      <c r="I13" s="4">
        <v>2270.56223249</v>
      </c>
      <c r="J13" s="10">
        <v>1775.34</v>
      </c>
      <c r="K13" s="26">
        <v>200</v>
      </c>
      <c r="L13" s="5">
        <v>3616</v>
      </c>
      <c r="M13" s="5">
        <v>1104</v>
      </c>
      <c r="N13" s="5">
        <v>389</v>
      </c>
      <c r="O13" s="5">
        <v>2998</v>
      </c>
      <c r="P13" s="5">
        <v>483</v>
      </c>
      <c r="Q13" s="5">
        <v>154</v>
      </c>
      <c r="R13" s="5">
        <v>896</v>
      </c>
      <c r="S13" s="5">
        <f>P13-Q13</f>
        <v>329</v>
      </c>
      <c r="T13" s="5">
        <v>699</v>
      </c>
      <c r="U13" s="5">
        <v>13324</v>
      </c>
      <c r="V13" s="5">
        <v>5698</v>
      </c>
      <c r="W13" s="5">
        <v>279</v>
      </c>
      <c r="X13" s="5">
        <v>12741</v>
      </c>
      <c r="Y13" s="5">
        <v>256</v>
      </c>
      <c r="Z13" s="5">
        <v>277</v>
      </c>
      <c r="AA13" s="5">
        <v>232</v>
      </c>
      <c r="AB13" s="5">
        <v>443</v>
      </c>
      <c r="AC13" s="5">
        <v>131</v>
      </c>
      <c r="AD13" s="5">
        <v>48</v>
      </c>
      <c r="AE13" s="5">
        <v>393</v>
      </c>
      <c r="AF13" s="5">
        <v>628</v>
      </c>
      <c r="AG13" s="5">
        <v>66</v>
      </c>
      <c r="AH13" s="5">
        <v>36</v>
      </c>
      <c r="AI13" s="5">
        <v>103</v>
      </c>
      <c r="AJ13" s="5">
        <v>616</v>
      </c>
      <c r="AK13" s="5">
        <v>272</v>
      </c>
      <c r="AL13" s="5">
        <v>200</v>
      </c>
      <c r="AM13" s="5">
        <v>2988</v>
      </c>
      <c r="AN13" s="5">
        <f>X13+Z13+AB13</f>
        <v>13461</v>
      </c>
      <c r="AO13" s="5">
        <f>Y13+AA13+AE13</f>
        <v>881</v>
      </c>
      <c r="AP13" s="5">
        <f>AC13+AD13+AG13+AH13</f>
        <v>281</v>
      </c>
      <c r="AQ13" s="5">
        <f>AF13+AJ13+AL13</f>
        <v>1444</v>
      </c>
      <c r="AR13" s="5">
        <f>AI13+AK13+AM13</f>
        <v>3363</v>
      </c>
      <c r="AS13" s="5">
        <f>AO13-AQ13</f>
        <v>-563</v>
      </c>
      <c r="AT13" s="5">
        <v>9025</v>
      </c>
      <c r="AU13" s="5">
        <v>129168</v>
      </c>
      <c r="AV13" s="5">
        <v>39253</v>
      </c>
      <c r="AW13" s="5">
        <v>180</v>
      </c>
      <c r="AX13" s="5">
        <v>143865</v>
      </c>
      <c r="AY13" s="5">
        <v>3936</v>
      </c>
      <c r="AZ13" s="5">
        <v>6651</v>
      </c>
      <c r="BA13" s="5">
        <v>22814</v>
      </c>
      <c r="BB13" s="27">
        <f>AY13-AZ13</f>
        <v>-2715</v>
      </c>
      <c r="BC13" s="43">
        <f>K13*$B$3</f>
        <v>72</v>
      </c>
      <c r="BD13" s="8">
        <f>L13*$B$3</f>
        <v>1301.76</v>
      </c>
      <c r="BE13" s="8">
        <f>M13*$B$3</f>
        <v>397.44</v>
      </c>
      <c r="BF13" s="8">
        <f>N13*$B$3</f>
        <v>140.04</v>
      </c>
      <c r="BG13" s="8">
        <f>O13*$B$3</f>
        <v>1079.28</v>
      </c>
      <c r="BH13" s="8">
        <f>P13*$B$3</f>
        <v>173.88</v>
      </c>
      <c r="BI13" s="8">
        <f>Q13*$B$3</f>
        <v>55.44</v>
      </c>
      <c r="BJ13" s="8">
        <f>R13*$B$3</f>
        <v>322.56</v>
      </c>
      <c r="BK13" s="8">
        <f>S13*$B$3</f>
        <v>118.44</v>
      </c>
      <c r="BL13" s="8">
        <f>T13*$C$3</f>
        <v>62.91</v>
      </c>
      <c r="BM13" s="8">
        <f>U13*$C$3</f>
        <v>1199.1599999999999</v>
      </c>
      <c r="BN13" s="8">
        <f>V13*$C$3</f>
        <v>512.81999999999994</v>
      </c>
      <c r="BO13" s="8">
        <f>W13*$C$3</f>
        <v>25.11</v>
      </c>
      <c r="BP13" s="8">
        <f>X13*$C$3</f>
        <v>1146.69</v>
      </c>
      <c r="BQ13" s="8">
        <f>Y13*$C$3</f>
        <v>23.04</v>
      </c>
      <c r="BR13" s="8">
        <f>Z13*$C$3</f>
        <v>24.93</v>
      </c>
      <c r="BS13" s="8">
        <f>AA13*$C$3</f>
        <v>20.88</v>
      </c>
      <c r="BT13" s="8">
        <f>AB13*$C$3</f>
        <v>39.869999999999997</v>
      </c>
      <c r="BU13" s="8">
        <f>AC13*$C$3</f>
        <v>11.79</v>
      </c>
      <c r="BV13" s="8">
        <f>AD13*$C$3</f>
        <v>4.32</v>
      </c>
      <c r="BW13" s="8">
        <f>AE13*$C$3</f>
        <v>35.369999999999997</v>
      </c>
      <c r="BX13" s="8">
        <f>AF13*$C$3</f>
        <v>56.519999999999996</v>
      </c>
      <c r="BY13" s="8">
        <f>AG13*$C$3</f>
        <v>5.9399999999999995</v>
      </c>
      <c r="BZ13" s="8">
        <f>AH13*$C$3</f>
        <v>3.2399999999999998</v>
      </c>
      <c r="CA13" s="8">
        <f>AI13*$C$3</f>
        <v>9.27</v>
      </c>
      <c r="CB13" s="8">
        <f>AJ13*$C$3</f>
        <v>55.44</v>
      </c>
      <c r="CC13" s="8">
        <f>AK13*$C$3</f>
        <v>24.48</v>
      </c>
      <c r="CD13" s="8">
        <f>AL13*$C$3</f>
        <v>18</v>
      </c>
      <c r="CE13" s="8">
        <f>AM13*$C$3</f>
        <v>268.92</v>
      </c>
      <c r="CF13" s="8">
        <f>AN13*$C$3</f>
        <v>1211.49</v>
      </c>
      <c r="CG13" s="8">
        <f>AO13*$C$3</f>
        <v>79.289999999999992</v>
      </c>
      <c r="CH13" s="8">
        <f>AP13*$C$3</f>
        <v>25.29</v>
      </c>
      <c r="CI13" s="8">
        <f>AQ13*$C$3</f>
        <v>129.96</v>
      </c>
      <c r="CJ13" s="8">
        <f>AR13*$C$3</f>
        <v>302.67</v>
      </c>
      <c r="CK13" s="8">
        <f>AS13*$C$3</f>
        <v>-50.669999999999995</v>
      </c>
      <c r="CL13" s="8">
        <f>AT13*$D$3</f>
        <v>90.25</v>
      </c>
      <c r="CM13" s="8">
        <f>AU13*$D$3</f>
        <v>1291.68</v>
      </c>
      <c r="CN13" s="8">
        <f>AV13*$D$3</f>
        <v>392.53000000000003</v>
      </c>
      <c r="CO13" s="8">
        <f>AW13*$D$3</f>
        <v>1.8</v>
      </c>
      <c r="CP13" s="8">
        <f>AX13*$D$3</f>
        <v>1438.65</v>
      </c>
      <c r="CQ13" s="8">
        <f>AY13*$D$3</f>
        <v>39.36</v>
      </c>
      <c r="CR13" s="8">
        <f>AZ13*$D$3</f>
        <v>66.510000000000005</v>
      </c>
      <c r="CS13" s="8">
        <f>BA13*$D$3</f>
        <v>228.14000000000001</v>
      </c>
      <c r="CT13" s="44">
        <f>BB13*$D$3</f>
        <v>-27.150000000000002</v>
      </c>
      <c r="CU13" s="46">
        <f>BE13/(BE13+BD13+BC13)</f>
        <v>0.22439024390243903</v>
      </c>
      <c r="CV13" s="46">
        <f>BG13/($BF13+$BG13+$BH13+$BI13+$BJ13)</f>
        <v>0.60934959349593498</v>
      </c>
      <c r="CW13" s="46">
        <f>BH13/($BF13+$BG13+$BH13+$BI13+$BJ13)</f>
        <v>9.8170731707317077E-2</v>
      </c>
      <c r="CX13" s="46">
        <f>BI13/($BF13+$BG13+$BH13+$BI13+$BJ13)</f>
        <v>3.1300813008130084E-2</v>
      </c>
      <c r="CY13" s="46">
        <f>BJ13/($BF13+$BG13+$BH13+$BI13+$BJ13)</f>
        <v>0.1821138211382114</v>
      </c>
      <c r="CZ13" s="46">
        <f>BK13/($BF13+$BG13+$BH13+$BI13+$BJ13)</f>
        <v>6.6869918699187E-2</v>
      </c>
      <c r="DA13" s="45">
        <f>BN13/(BL13+BN13+BM13)</f>
        <v>0.28893058161350843</v>
      </c>
      <c r="DB13" s="46">
        <f>CF13/($BO13+$CF13+$CG13+$CH13+$CI13+$CJ13)</f>
        <v>0.68298746765437113</v>
      </c>
      <c r="DC13" s="46">
        <f>CG13/($BO13+$CF13+$CG13+$CH13+$CI13+$CJ13)</f>
        <v>4.4700390684458871E-2</v>
      </c>
      <c r="DD13" s="46">
        <f>CH13/($BO13+$CF13+$CG13+$CH13+$CI13+$CJ13)</f>
        <v>1.4257445836927292E-2</v>
      </c>
      <c r="DE13" s="46">
        <f>CI13/($BO13+$CF13+$CG13+$CH13+$CI13+$CJ13)</f>
        <v>7.326602059972602E-2</v>
      </c>
      <c r="DF13" s="46">
        <f>CJ13/($BO13+$CF13+$CG13+$CH13+$CI13+$CJ13)</f>
        <v>0.17063270587041454</v>
      </c>
      <c r="DG13" s="46">
        <f>CK13/($BO13+$CF13+$CG13+$CH13+$CI13+$CJ13)</f>
        <v>-2.8565629915267135E-2</v>
      </c>
      <c r="DH13" s="45">
        <f>CN13/(CL13+CN13+CM13)</f>
        <v>0.22121095995401419</v>
      </c>
      <c r="DI13" s="46">
        <f>CP13/($CO13+$CP13+$CQ13+$CR13+$CS13)</f>
        <v>0.81075369408157982</v>
      </c>
      <c r="DJ13" s="46">
        <f>CQ13/($CO13+$CP13+$CQ13+$CR13+$CS13)</f>
        <v>2.2181396030341624E-2</v>
      </c>
      <c r="DK13" s="46">
        <f>CR13/($CO13+$CP13+$CQ13+$CR13+$CS13)</f>
        <v>3.7481825456758676E-2</v>
      </c>
      <c r="DL13" s="46">
        <f>CS13/($CO13+$CP13+$CQ13+$CR13+$CS13)</f>
        <v>0.12856869132017629</v>
      </c>
      <c r="DM13" s="46">
        <f>CT13/($CO13+$CP13+$CQ13+$CR13+$CS13)</f>
        <v>-1.5300429426417052E-2</v>
      </c>
      <c r="DN13" s="50">
        <f>IF(CU13*$T$3&gt;1,1,CU13*$T$3)</f>
        <v>0.35653241378942213</v>
      </c>
      <c r="DO13" s="51">
        <f>IF(DN13*(1+CZ13)&gt;1,1,DN13*(1+CZ13))</f>
        <v>0.38037370731314568</v>
      </c>
      <c r="DP13" s="52">
        <f>IF(DA13*$U$3&gt;1,1,DA13*$U$3)</f>
        <v>0.32219168037039897</v>
      </c>
      <c r="DQ13" s="53">
        <f>IF(DP13*(1+DD13+DG13)&gt;1,1,DP13*(1+DD13+DG13))</f>
        <v>0.31758170249914969</v>
      </c>
      <c r="DR13" s="50">
        <f>DH13</f>
        <v>0.22121095995401419</v>
      </c>
      <c r="DS13" s="53">
        <f>IF(DR13*(1+DM13)&gt;1,1,DR13*(1+DM13))</f>
        <v>0.21782633727288783</v>
      </c>
      <c r="DT13" s="57">
        <f>100*(DO13*$H$3+DQ13*$K$3+DS13*$N$3)/($Q$3)</f>
        <v>31.041442721290682</v>
      </c>
    </row>
    <row r="14" spans="2:124" x14ac:dyDescent="0.3">
      <c r="B14" s="1">
        <v>28119</v>
      </c>
      <c r="C14" s="68" t="s">
        <v>221</v>
      </c>
      <c r="D14" s="1" t="s">
        <v>15</v>
      </c>
      <c r="E14" s="1" t="s">
        <v>23</v>
      </c>
      <c r="F14" s="1" t="s">
        <v>24</v>
      </c>
      <c r="G14" s="1">
        <v>2010</v>
      </c>
      <c r="H14" s="1" t="s">
        <v>18</v>
      </c>
      <c r="I14" s="4">
        <v>1646.7760231499999</v>
      </c>
      <c r="J14" s="10">
        <v>1646.77</v>
      </c>
      <c r="K14" s="26">
        <v>221</v>
      </c>
      <c r="L14" s="5">
        <v>3494</v>
      </c>
      <c r="M14" s="5">
        <v>859</v>
      </c>
      <c r="N14" s="5">
        <v>469</v>
      </c>
      <c r="O14" s="5">
        <v>2757</v>
      </c>
      <c r="P14" s="5">
        <v>552</v>
      </c>
      <c r="Q14" s="5">
        <v>357</v>
      </c>
      <c r="R14" s="5">
        <v>439</v>
      </c>
      <c r="S14" s="5">
        <f>P14-Q14</f>
        <v>195</v>
      </c>
      <c r="T14" s="5">
        <v>855</v>
      </c>
      <c r="U14" s="5">
        <v>11672</v>
      </c>
      <c r="V14" s="5">
        <v>5754</v>
      </c>
      <c r="W14" s="5">
        <v>303</v>
      </c>
      <c r="X14" s="5">
        <v>11346</v>
      </c>
      <c r="Y14" s="5">
        <v>277</v>
      </c>
      <c r="Z14" s="5">
        <v>168</v>
      </c>
      <c r="AA14" s="5">
        <v>412</v>
      </c>
      <c r="AB14" s="5">
        <v>243</v>
      </c>
      <c r="AC14" s="5">
        <v>68</v>
      </c>
      <c r="AD14" s="5">
        <v>58</v>
      </c>
      <c r="AE14" s="5">
        <v>594</v>
      </c>
      <c r="AF14" s="5">
        <v>593</v>
      </c>
      <c r="AG14" s="5">
        <v>172</v>
      </c>
      <c r="AH14" s="5">
        <v>136</v>
      </c>
      <c r="AI14" s="5">
        <v>420</v>
      </c>
      <c r="AJ14" s="5">
        <v>200</v>
      </c>
      <c r="AK14" s="5">
        <v>204</v>
      </c>
      <c r="AL14" s="5">
        <v>140</v>
      </c>
      <c r="AM14" s="5">
        <v>2956</v>
      </c>
      <c r="AN14" s="5">
        <f>X14+Z14+AB14</f>
        <v>11757</v>
      </c>
      <c r="AO14" s="5">
        <f>Y14+AA14+AE14</f>
        <v>1283</v>
      </c>
      <c r="AP14" s="5">
        <f>AC14+AD14+AG14+AH14</f>
        <v>434</v>
      </c>
      <c r="AQ14" s="5">
        <f>AF14+AJ14+AL14</f>
        <v>933</v>
      </c>
      <c r="AR14" s="5">
        <f>AI14+AK14+AM14</f>
        <v>3580</v>
      </c>
      <c r="AS14" s="5">
        <f>AO14-AQ14</f>
        <v>350</v>
      </c>
      <c r="AT14" s="5">
        <v>8077</v>
      </c>
      <c r="AU14" s="5">
        <v>92371</v>
      </c>
      <c r="AV14" s="5">
        <v>64154</v>
      </c>
      <c r="AW14" s="5">
        <v>360</v>
      </c>
      <c r="AX14" s="5">
        <v>99880</v>
      </c>
      <c r="AY14" s="5">
        <v>5560</v>
      </c>
      <c r="AZ14" s="5">
        <v>4304</v>
      </c>
      <c r="BA14" s="5">
        <v>54498</v>
      </c>
      <c r="BB14" s="27">
        <f>AY14-AZ14</f>
        <v>1256</v>
      </c>
      <c r="BC14" s="43">
        <f>K14*$B$3</f>
        <v>79.56</v>
      </c>
      <c r="BD14" s="8">
        <f>L14*$B$3</f>
        <v>1257.8399999999999</v>
      </c>
      <c r="BE14" s="8">
        <f>M14*$B$3</f>
        <v>309.24</v>
      </c>
      <c r="BF14" s="8">
        <f>N14*$B$3</f>
        <v>168.84</v>
      </c>
      <c r="BG14" s="8">
        <f>O14*$B$3</f>
        <v>992.52</v>
      </c>
      <c r="BH14" s="8">
        <f>P14*$B$3</f>
        <v>198.72</v>
      </c>
      <c r="BI14" s="8">
        <f>Q14*$B$3</f>
        <v>128.51999999999998</v>
      </c>
      <c r="BJ14" s="8">
        <f>R14*$B$3</f>
        <v>158.04</v>
      </c>
      <c r="BK14" s="8">
        <f>S14*$B$3</f>
        <v>70.2</v>
      </c>
      <c r="BL14" s="8">
        <f>T14*$C$3</f>
        <v>76.95</v>
      </c>
      <c r="BM14" s="8">
        <f>U14*$C$3</f>
        <v>1050.48</v>
      </c>
      <c r="BN14" s="8">
        <f>V14*$C$3</f>
        <v>517.86</v>
      </c>
      <c r="BO14" s="8">
        <f>W14*$C$3</f>
        <v>27.27</v>
      </c>
      <c r="BP14" s="8">
        <f>X14*$C$3</f>
        <v>1021.14</v>
      </c>
      <c r="BQ14" s="8">
        <f>Y14*$C$3</f>
        <v>24.93</v>
      </c>
      <c r="BR14" s="8">
        <f>Z14*$C$3</f>
        <v>15.12</v>
      </c>
      <c r="BS14" s="8">
        <f>AA14*$C$3</f>
        <v>37.08</v>
      </c>
      <c r="BT14" s="8">
        <f>AB14*$C$3</f>
        <v>21.869999999999997</v>
      </c>
      <c r="BU14" s="8">
        <f>AC14*$C$3</f>
        <v>6.12</v>
      </c>
      <c r="BV14" s="8">
        <f>AD14*$C$3</f>
        <v>5.22</v>
      </c>
      <c r="BW14" s="8">
        <f>AE14*$C$3</f>
        <v>53.46</v>
      </c>
      <c r="BX14" s="8">
        <f>AF14*$C$3</f>
        <v>53.37</v>
      </c>
      <c r="BY14" s="8">
        <f>AG14*$C$3</f>
        <v>15.479999999999999</v>
      </c>
      <c r="BZ14" s="8">
        <f>AH14*$C$3</f>
        <v>12.24</v>
      </c>
      <c r="CA14" s="8">
        <f>AI14*$C$3</f>
        <v>37.799999999999997</v>
      </c>
      <c r="CB14" s="8">
        <f>AJ14*$C$3</f>
        <v>18</v>
      </c>
      <c r="CC14" s="8">
        <f>AK14*$C$3</f>
        <v>18.36</v>
      </c>
      <c r="CD14" s="8">
        <f>AL14*$C$3</f>
        <v>12.6</v>
      </c>
      <c r="CE14" s="8">
        <f>AM14*$C$3</f>
        <v>266.03999999999996</v>
      </c>
      <c r="CF14" s="8">
        <f>AN14*$C$3</f>
        <v>1058.1299999999999</v>
      </c>
      <c r="CG14" s="8">
        <f>AO14*$C$3</f>
        <v>115.47</v>
      </c>
      <c r="CH14" s="8">
        <f>AP14*$C$3</f>
        <v>39.059999999999995</v>
      </c>
      <c r="CI14" s="8">
        <f>AQ14*$C$3</f>
        <v>83.97</v>
      </c>
      <c r="CJ14" s="8">
        <f>AR14*$C$3</f>
        <v>322.2</v>
      </c>
      <c r="CK14" s="8">
        <f>AS14*$C$3</f>
        <v>31.5</v>
      </c>
      <c r="CL14" s="8">
        <f>AT14*$D$3</f>
        <v>80.77</v>
      </c>
      <c r="CM14" s="8">
        <f>AU14*$D$3</f>
        <v>923.71</v>
      </c>
      <c r="CN14" s="8">
        <f>AV14*$D$3</f>
        <v>641.54</v>
      </c>
      <c r="CO14" s="8">
        <f>AW14*$D$3</f>
        <v>3.6</v>
      </c>
      <c r="CP14" s="8">
        <f>AX14*$D$3</f>
        <v>998.80000000000007</v>
      </c>
      <c r="CQ14" s="8">
        <f>AY14*$D$3</f>
        <v>55.6</v>
      </c>
      <c r="CR14" s="8">
        <f>AZ14*$D$3</f>
        <v>43.04</v>
      </c>
      <c r="CS14" s="8">
        <f>BA14*$D$3</f>
        <v>544.98</v>
      </c>
      <c r="CT14" s="44">
        <f>BB14*$D$3</f>
        <v>12.56</v>
      </c>
      <c r="CU14" s="46">
        <f>BE14/(BE14+BD14+BC14)</f>
        <v>0.18780061215566246</v>
      </c>
      <c r="CV14" s="46">
        <f>BG14/($BF14+$BG14+$BH14+$BI14+$BJ14)</f>
        <v>0.60275470048097946</v>
      </c>
      <c r="CW14" s="46">
        <f>BH14/($BF14+$BG14+$BH14+$BI14+$BJ14)</f>
        <v>0.12068211630957587</v>
      </c>
      <c r="CX14" s="46">
        <f>BI14/($BF14+$BG14+$BH14+$BI14+$BJ14)</f>
        <v>7.8049846961084385E-2</v>
      </c>
      <c r="CY14" s="46">
        <f>BJ14/($BF14+$BG14+$BH14+$BI14+$BJ14)</f>
        <v>9.5977262789680801E-2</v>
      </c>
      <c r="CZ14" s="46">
        <f>BK14/($BF14+$BG14+$BH14+$BI14+$BJ14)</f>
        <v>4.2632269348491479E-2</v>
      </c>
      <c r="DA14" s="45">
        <f>BN14/(BL14+BN14+BM14)</f>
        <v>0.31475302226355234</v>
      </c>
      <c r="DB14" s="46">
        <f>CF14/($BO14+$CF14+$CG14+$CH14+$CI14+$CJ14)</f>
        <v>0.64281027884089659</v>
      </c>
      <c r="DC14" s="46">
        <f>CG14/($BO14+$CF14+$CG14+$CH14+$CI14+$CJ14)</f>
        <v>7.014762165117551E-2</v>
      </c>
      <c r="DD14" s="46">
        <f>CH14/($BO14+$CF14+$CG14+$CH14+$CI14+$CJ14)</f>
        <v>2.3728813559322031E-2</v>
      </c>
      <c r="DE14" s="46">
        <f>CI14/($BO14+$CF14+$CG14+$CH14+$CI14+$CJ14)</f>
        <v>5.1011481683980321E-2</v>
      </c>
      <c r="DF14" s="46">
        <f>CJ14/($BO14+$CF14+$CG14+$CH14+$CI14+$CJ14)</f>
        <v>0.19573537452159651</v>
      </c>
      <c r="DG14" s="46">
        <f>CK14/($BO14+$CF14+$CG14+$CH14+$CI14+$CJ14)</f>
        <v>1.9136139967195188E-2</v>
      </c>
      <c r="DH14" s="45">
        <f>CN14/(CL14+CN14+CM14)</f>
        <v>0.38975225088395038</v>
      </c>
      <c r="DI14" s="46">
        <f>CP14/($CO14+$CP14+$CQ14+$CR14+$CS14)</f>
        <v>0.60679700125150371</v>
      </c>
      <c r="DJ14" s="46">
        <f>CQ14/($CO14+$CP14+$CQ14+$CR14+$CS14)</f>
        <v>3.3778447406471367E-2</v>
      </c>
      <c r="DK14" s="46">
        <f>CR14/($CO14+$CP14+$CQ14+$CR14+$CS14)</f>
        <v>2.6147920438390784E-2</v>
      </c>
      <c r="DL14" s="46">
        <f>CS14/($CO14+$CP14+$CQ14+$CR14+$CS14)</f>
        <v>0.33108953718666845</v>
      </c>
      <c r="DM14" s="46">
        <f>CT14/($CO14+$CP14+$CQ14+$CR14+$CS14)</f>
        <v>7.630526968080583E-3</v>
      </c>
      <c r="DN14" s="50">
        <f>IF(CU14*$T$3&gt;1,1,CU14*$T$3)</f>
        <v>0.29839535087853986</v>
      </c>
      <c r="DO14" s="51">
        <f>IF(DN14*(1+CZ14)&gt;1,1,DN14*(1+CZ14))</f>
        <v>0.31111662184953143</v>
      </c>
      <c r="DP14" s="52">
        <f>IF(DA14*$U$3&gt;1,1,DA14*$U$3)</f>
        <v>0.3509867476763292</v>
      </c>
      <c r="DQ14" s="53">
        <f>IF(DP14*(1+DD14+DG14)&gt;1,1,DP14*(1+DD14+DG14))</f>
        <v>0.36603177830389849</v>
      </c>
      <c r="DR14" s="50">
        <f>DH14</f>
        <v>0.38975225088395038</v>
      </c>
      <c r="DS14" s="53">
        <f>IF(DR14*(1+DM14)&gt;1,1,DR14*(1+DM14))</f>
        <v>0.39272626594519044</v>
      </c>
      <c r="DT14" s="57">
        <f>100*(DO14*$H$3+DQ14*$K$3+DS14*$N$3)/($Q$3)</f>
        <v>36.226451534793632</v>
      </c>
    </row>
    <row r="15" spans="2:124" x14ac:dyDescent="0.3">
      <c r="B15" s="1">
        <v>27586</v>
      </c>
      <c r="C15" s="68" t="s">
        <v>221</v>
      </c>
      <c r="D15" s="1" t="s">
        <v>15</v>
      </c>
      <c r="E15" s="1" t="s">
        <v>40</v>
      </c>
      <c r="F15" s="1" t="s">
        <v>42</v>
      </c>
      <c r="G15" s="1">
        <v>2010</v>
      </c>
      <c r="H15" s="1" t="s">
        <v>18</v>
      </c>
      <c r="I15" s="4">
        <v>1721.92098564</v>
      </c>
      <c r="J15" s="10">
        <v>1207.68</v>
      </c>
      <c r="K15" s="26">
        <v>158</v>
      </c>
      <c r="L15" s="5">
        <v>2740</v>
      </c>
      <c r="M15" s="5">
        <v>449</v>
      </c>
      <c r="N15" s="5">
        <v>338</v>
      </c>
      <c r="O15" s="5">
        <v>1825</v>
      </c>
      <c r="P15" s="5">
        <v>766</v>
      </c>
      <c r="Q15" s="5">
        <v>169</v>
      </c>
      <c r="R15" s="5">
        <v>249</v>
      </c>
      <c r="S15" s="5">
        <f>P15-Q15</f>
        <v>597</v>
      </c>
      <c r="T15" s="5">
        <v>493</v>
      </c>
      <c r="U15" s="5">
        <v>8600</v>
      </c>
      <c r="V15" s="5">
        <v>4326</v>
      </c>
      <c r="W15" s="5">
        <v>156</v>
      </c>
      <c r="X15" s="5">
        <v>8062</v>
      </c>
      <c r="Y15" s="5">
        <v>203</v>
      </c>
      <c r="Z15" s="5">
        <v>271</v>
      </c>
      <c r="AA15" s="5">
        <v>312</v>
      </c>
      <c r="AB15" s="5">
        <v>132</v>
      </c>
      <c r="AC15" s="5">
        <v>116</v>
      </c>
      <c r="AD15" s="5">
        <v>71</v>
      </c>
      <c r="AE15" s="5">
        <v>549</v>
      </c>
      <c r="AF15" s="5">
        <v>342</v>
      </c>
      <c r="AG15" s="5">
        <v>56</v>
      </c>
      <c r="AH15" s="5">
        <v>82</v>
      </c>
      <c r="AI15" s="5">
        <v>224</v>
      </c>
      <c r="AJ15" s="5">
        <v>94</v>
      </c>
      <c r="AK15" s="5">
        <v>174</v>
      </c>
      <c r="AL15" s="5">
        <v>100</v>
      </c>
      <c r="AM15" s="5">
        <v>2475</v>
      </c>
      <c r="AN15" s="5">
        <f>X15+Z15+AB15</f>
        <v>8465</v>
      </c>
      <c r="AO15" s="5">
        <f>Y15+AA15+AE15</f>
        <v>1064</v>
      </c>
      <c r="AP15" s="5">
        <f>AC15+AD15+AG15+AH15</f>
        <v>325</v>
      </c>
      <c r="AQ15" s="5">
        <f>AF15+AJ15+AL15</f>
        <v>536</v>
      </c>
      <c r="AR15" s="5">
        <f>AI15+AK15+AM15</f>
        <v>2873</v>
      </c>
      <c r="AS15" s="5">
        <f>AO15-AQ15</f>
        <v>528</v>
      </c>
      <c r="AT15" s="5">
        <v>6506</v>
      </c>
      <c r="AU15" s="5">
        <v>64681</v>
      </c>
      <c r="AV15" s="5">
        <v>49478</v>
      </c>
      <c r="AW15" s="5">
        <v>0</v>
      </c>
      <c r="AX15" s="5">
        <v>74869</v>
      </c>
      <c r="AY15" s="5">
        <v>4811</v>
      </c>
      <c r="AZ15" s="5">
        <v>6147</v>
      </c>
      <c r="BA15" s="5">
        <v>34838</v>
      </c>
      <c r="BB15" s="27">
        <f>AY15-AZ15</f>
        <v>-1336</v>
      </c>
      <c r="BC15" s="43">
        <f>K15*$B$3</f>
        <v>56.879999999999995</v>
      </c>
      <c r="BD15" s="8">
        <f>L15*$B$3</f>
        <v>986.4</v>
      </c>
      <c r="BE15" s="8">
        <f>M15*$B$3</f>
        <v>161.63999999999999</v>
      </c>
      <c r="BF15" s="8">
        <f>N15*$B$3</f>
        <v>121.67999999999999</v>
      </c>
      <c r="BG15" s="8">
        <f>O15*$B$3</f>
        <v>657</v>
      </c>
      <c r="BH15" s="8">
        <f>P15*$B$3</f>
        <v>275.76</v>
      </c>
      <c r="BI15" s="8">
        <f>Q15*$B$3</f>
        <v>60.839999999999996</v>
      </c>
      <c r="BJ15" s="8">
        <f>R15*$B$3</f>
        <v>89.64</v>
      </c>
      <c r="BK15" s="8">
        <f>S15*$B$3</f>
        <v>214.92</v>
      </c>
      <c r="BL15" s="8">
        <f>T15*$C$3</f>
        <v>44.37</v>
      </c>
      <c r="BM15" s="8">
        <f>U15*$C$3</f>
        <v>774</v>
      </c>
      <c r="BN15" s="8">
        <f>V15*$C$3</f>
        <v>389.34</v>
      </c>
      <c r="BO15" s="8">
        <f>W15*$C$3</f>
        <v>14.04</v>
      </c>
      <c r="BP15" s="8">
        <f>X15*$C$3</f>
        <v>725.57999999999993</v>
      </c>
      <c r="BQ15" s="8">
        <f>Y15*$C$3</f>
        <v>18.27</v>
      </c>
      <c r="BR15" s="8">
        <f>Z15*$C$3</f>
        <v>24.39</v>
      </c>
      <c r="BS15" s="8">
        <f>AA15*$C$3</f>
        <v>28.08</v>
      </c>
      <c r="BT15" s="8">
        <f>AB15*$C$3</f>
        <v>11.879999999999999</v>
      </c>
      <c r="BU15" s="8">
        <f>AC15*$C$3</f>
        <v>10.44</v>
      </c>
      <c r="BV15" s="8">
        <f>AD15*$C$3</f>
        <v>6.39</v>
      </c>
      <c r="BW15" s="8">
        <f>AE15*$C$3</f>
        <v>49.41</v>
      </c>
      <c r="BX15" s="8">
        <f>AF15*$C$3</f>
        <v>30.779999999999998</v>
      </c>
      <c r="BY15" s="8">
        <f>AG15*$C$3</f>
        <v>5.04</v>
      </c>
      <c r="BZ15" s="8">
        <f>AH15*$C$3</f>
        <v>7.38</v>
      </c>
      <c r="CA15" s="8">
        <f>AI15*$C$3</f>
        <v>20.16</v>
      </c>
      <c r="CB15" s="8">
        <f>AJ15*$C$3</f>
        <v>8.4599999999999991</v>
      </c>
      <c r="CC15" s="8">
        <f>AK15*$C$3</f>
        <v>15.66</v>
      </c>
      <c r="CD15" s="8">
        <f>AL15*$C$3</f>
        <v>9</v>
      </c>
      <c r="CE15" s="8">
        <f>AM15*$C$3</f>
        <v>222.75</v>
      </c>
      <c r="CF15" s="8">
        <f>AN15*$C$3</f>
        <v>761.85</v>
      </c>
      <c r="CG15" s="8">
        <f>AO15*$C$3</f>
        <v>95.759999999999991</v>
      </c>
      <c r="CH15" s="8">
        <f>AP15*$C$3</f>
        <v>29.25</v>
      </c>
      <c r="CI15" s="8">
        <f>AQ15*$C$3</f>
        <v>48.239999999999995</v>
      </c>
      <c r="CJ15" s="8">
        <f>AR15*$C$3</f>
        <v>258.57</v>
      </c>
      <c r="CK15" s="8">
        <f>AS15*$C$3</f>
        <v>47.519999999999996</v>
      </c>
      <c r="CL15" s="8">
        <f>AT15*$D$3</f>
        <v>65.06</v>
      </c>
      <c r="CM15" s="8">
        <f>AU15*$D$3</f>
        <v>646.81000000000006</v>
      </c>
      <c r="CN15" s="8">
        <f>AV15*$D$3</f>
        <v>494.78000000000003</v>
      </c>
      <c r="CO15" s="8">
        <f>AW15*$D$3</f>
        <v>0</v>
      </c>
      <c r="CP15" s="8">
        <f>AX15*$D$3</f>
        <v>748.69</v>
      </c>
      <c r="CQ15" s="8">
        <f>AY15*$D$3</f>
        <v>48.11</v>
      </c>
      <c r="CR15" s="8">
        <f>AZ15*$D$3</f>
        <v>61.47</v>
      </c>
      <c r="CS15" s="8">
        <f>BA15*$D$3</f>
        <v>348.38</v>
      </c>
      <c r="CT15" s="44">
        <f>BB15*$D$3</f>
        <v>-13.36</v>
      </c>
      <c r="CU15" s="46">
        <f>BE15/(BE15+BD15+BC15)</f>
        <v>0.13414998506124887</v>
      </c>
      <c r="CV15" s="46">
        <f>BG15/($BF15+$BG15+$BH15+$BI15+$BJ15)</f>
        <v>0.54526441589483121</v>
      </c>
      <c r="CW15" s="46">
        <f>BH15/($BF15+$BG15+$BH15+$BI15+$BJ15)</f>
        <v>0.22886166716462503</v>
      </c>
      <c r="CX15" s="46">
        <f>BI15/($BF15+$BG15+$BH15+$BI15+$BJ15)</f>
        <v>5.0492978786973404E-2</v>
      </c>
      <c r="CY15" s="46">
        <f>BJ15/($BF15+$BG15+$BH15+$BI15+$BJ15)</f>
        <v>7.4394980579623543E-2</v>
      </c>
      <c r="CZ15" s="46">
        <f>BK15/($BF15+$BG15+$BH15+$BI15+$BJ15)</f>
        <v>0.1783686883776516</v>
      </c>
      <c r="DA15" s="45">
        <f>BN15/(BL15+BN15+BM15)</f>
        <v>0.32237871674491392</v>
      </c>
      <c r="DB15" s="46">
        <f>CF15/($BO15+$CF15+$CG15+$CH15+$CI15+$CJ15)</f>
        <v>0.63082196885013786</v>
      </c>
      <c r="DC15" s="46">
        <f>CG15/($BO15+$CF15+$CG15+$CH15+$CI15+$CJ15)</f>
        <v>7.9290558163797584E-2</v>
      </c>
      <c r="DD15" s="46">
        <f>CH15/($BO15+$CF15+$CG15+$CH15+$CI15+$CJ15)</f>
        <v>2.4219390416573516E-2</v>
      </c>
      <c r="DE15" s="46">
        <f>CI15/($BO15+$CF15+$CG15+$CH15+$CI15+$CJ15)</f>
        <v>3.9943363887025851E-2</v>
      </c>
      <c r="DF15" s="46">
        <f>CJ15/($BO15+$CF15+$CG15+$CH15+$CI15+$CJ15)</f>
        <v>0.21409941128250987</v>
      </c>
      <c r="DG15" s="46">
        <f>CK15/($BO15+$CF15+$CG15+$CH15+$CI15+$CJ15)</f>
        <v>3.9347194276771739E-2</v>
      </c>
      <c r="DH15" s="45">
        <f>CN15/(CL15+CN15+CM15)</f>
        <v>0.41004433762897274</v>
      </c>
      <c r="DI15" s="46">
        <f>CP15/($CO15+$CP15+$CQ15+$CR15+$CS15)</f>
        <v>0.62046989599303859</v>
      </c>
      <c r="DJ15" s="46">
        <f>CQ15/($CO15+$CP15+$CQ15+$CR15+$CS15)</f>
        <v>3.9870716446359755E-2</v>
      </c>
      <c r="DK15" s="46">
        <f>CR15/($CO15+$CP15+$CQ15+$CR15+$CS15)</f>
        <v>5.0942692578626769E-2</v>
      </c>
      <c r="DL15" s="46">
        <f>CS15/($CO15+$CP15+$CQ15+$CR15+$CS15)</f>
        <v>0.28871669498197489</v>
      </c>
      <c r="DM15" s="46">
        <f>CT15/($CO15+$CP15+$CQ15+$CR15+$CS15)</f>
        <v>-1.1071976132267019E-2</v>
      </c>
      <c r="DN15" s="50">
        <f>IF(CU15*$T$3&gt;1,1,CU15*$T$3)</f>
        <v>0.21315016710128054</v>
      </c>
      <c r="DO15" s="51">
        <f>IF(DN15*(1+CZ15)&gt;1,1,DN15*(1+CZ15))</f>
        <v>0.25116948283461321</v>
      </c>
      <c r="DP15" s="52">
        <f>IF(DA15*$U$3&gt;1,1,DA15*$U$3)</f>
        <v>0.3594902965399373</v>
      </c>
      <c r="DQ15" s="53">
        <f>IF(DP15*(1+DD15+DG15)&gt;1,1,DP15*(1+DD15+DG15))</f>
        <v>0.38234186692137906</v>
      </c>
      <c r="DR15" s="50">
        <f>DH15</f>
        <v>0.41004433762897274</v>
      </c>
      <c r="DS15" s="53">
        <f>IF(DR15*(1+DM15)&gt;1,1,DR15*(1+DM15))</f>
        <v>0.40550433650957352</v>
      </c>
      <c r="DT15" s="57">
        <f>100*(DO15*$H$3+DQ15*$K$3+DS15*$N$3)/($Q$3)</f>
        <v>36.661379906117553</v>
      </c>
    </row>
    <row r="16" spans="2:124" x14ac:dyDescent="0.3">
      <c r="B16" s="1">
        <v>29565</v>
      </c>
      <c r="C16" s="68" t="s">
        <v>221</v>
      </c>
      <c r="D16" s="1" t="s">
        <v>15</v>
      </c>
      <c r="E16" s="1" t="s">
        <v>93</v>
      </c>
      <c r="F16" s="1" t="s">
        <v>107</v>
      </c>
      <c r="G16" s="1">
        <v>2012</v>
      </c>
      <c r="H16" s="1" t="s">
        <v>18</v>
      </c>
      <c r="I16" s="4">
        <v>1573.13249746</v>
      </c>
      <c r="J16" s="10">
        <v>1197.4000000000001</v>
      </c>
      <c r="K16" s="26">
        <v>198</v>
      </c>
      <c r="L16" s="5">
        <v>2021</v>
      </c>
      <c r="M16" s="5">
        <v>1105</v>
      </c>
      <c r="N16" s="5">
        <v>400</v>
      </c>
      <c r="O16" s="5">
        <v>1562</v>
      </c>
      <c r="P16" s="5">
        <v>322</v>
      </c>
      <c r="Q16" s="5">
        <v>390</v>
      </c>
      <c r="R16" s="5">
        <v>650</v>
      </c>
      <c r="S16" s="5">
        <f>P16-Q16</f>
        <v>-68</v>
      </c>
      <c r="T16" s="5">
        <v>562</v>
      </c>
      <c r="U16" s="5">
        <v>5480</v>
      </c>
      <c r="V16" s="5">
        <v>7242</v>
      </c>
      <c r="W16" s="5">
        <v>284</v>
      </c>
      <c r="X16" s="5">
        <v>5480</v>
      </c>
      <c r="Y16" s="5">
        <v>305</v>
      </c>
      <c r="Z16" s="5">
        <v>130</v>
      </c>
      <c r="AA16" s="5">
        <v>266</v>
      </c>
      <c r="AB16" s="5">
        <v>28</v>
      </c>
      <c r="AC16" s="5">
        <v>57</v>
      </c>
      <c r="AD16" s="5">
        <v>24</v>
      </c>
      <c r="AE16" s="5">
        <v>183</v>
      </c>
      <c r="AF16" s="5">
        <v>796</v>
      </c>
      <c r="AG16" s="5">
        <v>356</v>
      </c>
      <c r="AH16" s="5">
        <v>124</v>
      </c>
      <c r="AI16" s="5">
        <v>466</v>
      </c>
      <c r="AJ16" s="5">
        <v>100</v>
      </c>
      <c r="AK16" s="5">
        <v>237</v>
      </c>
      <c r="AL16" s="5">
        <v>68</v>
      </c>
      <c r="AM16" s="5">
        <v>4388</v>
      </c>
      <c r="AN16" s="5">
        <f>X16+Z16+AB16</f>
        <v>5638</v>
      </c>
      <c r="AO16" s="5">
        <f>Y16+AA16+AE16</f>
        <v>754</v>
      </c>
      <c r="AP16" s="5">
        <f>AC16+AD16+AG16+AH16</f>
        <v>561</v>
      </c>
      <c r="AQ16" s="5">
        <f>AF16+AJ16+AL16</f>
        <v>964</v>
      </c>
      <c r="AR16" s="5">
        <f>AI16+AK16+AM16</f>
        <v>5091</v>
      </c>
      <c r="AS16" s="5">
        <f>AO16-AQ16</f>
        <v>-210</v>
      </c>
      <c r="AT16" s="5">
        <v>6422</v>
      </c>
      <c r="AU16" s="5">
        <v>47415</v>
      </c>
      <c r="AV16" s="5">
        <v>65831</v>
      </c>
      <c r="AW16" s="5">
        <v>36</v>
      </c>
      <c r="AX16" s="5">
        <v>55972</v>
      </c>
      <c r="AY16" s="5">
        <v>5108</v>
      </c>
      <c r="AZ16" s="5">
        <v>5482</v>
      </c>
      <c r="BA16" s="5">
        <v>53070</v>
      </c>
      <c r="BB16" s="27">
        <f>AY16-AZ16</f>
        <v>-374</v>
      </c>
      <c r="BC16" s="43">
        <f>K16*$B$3</f>
        <v>71.28</v>
      </c>
      <c r="BD16" s="8">
        <f>L16*$B$3</f>
        <v>727.56</v>
      </c>
      <c r="BE16" s="8">
        <f>M16*$B$3</f>
        <v>397.8</v>
      </c>
      <c r="BF16" s="8">
        <f>N16*$B$3</f>
        <v>144</v>
      </c>
      <c r="BG16" s="8">
        <f>O16*$B$3</f>
        <v>562.31999999999994</v>
      </c>
      <c r="BH16" s="8">
        <f>P16*$B$3</f>
        <v>115.92</v>
      </c>
      <c r="BI16" s="8">
        <f>Q16*$B$3</f>
        <v>140.4</v>
      </c>
      <c r="BJ16" s="8">
        <f>R16*$B$3</f>
        <v>234</v>
      </c>
      <c r="BK16" s="8">
        <f>S16*$B$3</f>
        <v>-24.48</v>
      </c>
      <c r="BL16" s="8">
        <f>T16*$C$3</f>
        <v>50.58</v>
      </c>
      <c r="BM16" s="8">
        <f>U16*$C$3</f>
        <v>493.2</v>
      </c>
      <c r="BN16" s="8">
        <f>V16*$C$3</f>
        <v>651.78</v>
      </c>
      <c r="BO16" s="8">
        <f>W16*$C$3</f>
        <v>25.56</v>
      </c>
      <c r="BP16" s="8">
        <f>X16*$C$3</f>
        <v>493.2</v>
      </c>
      <c r="BQ16" s="8">
        <f>Y16*$C$3</f>
        <v>27.45</v>
      </c>
      <c r="BR16" s="8">
        <f>Z16*$C$3</f>
        <v>11.7</v>
      </c>
      <c r="BS16" s="8">
        <f>AA16*$C$3</f>
        <v>23.939999999999998</v>
      </c>
      <c r="BT16" s="8">
        <f>AB16*$C$3</f>
        <v>2.52</v>
      </c>
      <c r="BU16" s="8">
        <f>AC16*$C$3</f>
        <v>5.13</v>
      </c>
      <c r="BV16" s="8">
        <f>AD16*$C$3</f>
        <v>2.16</v>
      </c>
      <c r="BW16" s="8">
        <f>AE16*$C$3</f>
        <v>16.47</v>
      </c>
      <c r="BX16" s="8">
        <f>AF16*$C$3</f>
        <v>71.64</v>
      </c>
      <c r="BY16" s="8">
        <f>AG16*$C$3</f>
        <v>32.04</v>
      </c>
      <c r="BZ16" s="8">
        <f>AH16*$C$3</f>
        <v>11.16</v>
      </c>
      <c r="CA16" s="8">
        <f>AI16*$C$3</f>
        <v>41.94</v>
      </c>
      <c r="CB16" s="8">
        <f>AJ16*$C$3</f>
        <v>9</v>
      </c>
      <c r="CC16" s="8">
        <f>AK16*$C$3</f>
        <v>21.33</v>
      </c>
      <c r="CD16" s="8">
        <f>AL16*$C$3</f>
        <v>6.12</v>
      </c>
      <c r="CE16" s="8">
        <f>AM16*$C$3</f>
        <v>394.91999999999996</v>
      </c>
      <c r="CF16" s="8">
        <f>AN16*$C$3</f>
        <v>507.41999999999996</v>
      </c>
      <c r="CG16" s="8">
        <f>AO16*$C$3</f>
        <v>67.86</v>
      </c>
      <c r="CH16" s="8">
        <f>AP16*$C$3</f>
        <v>50.489999999999995</v>
      </c>
      <c r="CI16" s="8">
        <f>AQ16*$C$3</f>
        <v>86.759999999999991</v>
      </c>
      <c r="CJ16" s="8">
        <f>AR16*$C$3</f>
        <v>458.19</v>
      </c>
      <c r="CK16" s="8">
        <f>AS16*$C$3</f>
        <v>-18.899999999999999</v>
      </c>
      <c r="CL16" s="8">
        <f>AT16*$D$3</f>
        <v>64.22</v>
      </c>
      <c r="CM16" s="8">
        <f>AU16*$D$3</f>
        <v>474.15000000000003</v>
      </c>
      <c r="CN16" s="8">
        <f>AV16*$D$3</f>
        <v>658.31000000000006</v>
      </c>
      <c r="CO16" s="8">
        <f>AW16*$D$3</f>
        <v>0.36</v>
      </c>
      <c r="CP16" s="8">
        <f>AX16*$D$3</f>
        <v>559.72</v>
      </c>
      <c r="CQ16" s="8">
        <f>AY16*$D$3</f>
        <v>51.08</v>
      </c>
      <c r="CR16" s="8">
        <f>AZ16*$D$3</f>
        <v>54.82</v>
      </c>
      <c r="CS16" s="8">
        <f>BA16*$D$3</f>
        <v>530.70000000000005</v>
      </c>
      <c r="CT16" s="44">
        <f>BB16*$D$3</f>
        <v>-3.74</v>
      </c>
      <c r="CU16" s="46">
        <f>BE16/(BE16+BD16+BC16)</f>
        <v>0.33243080625752108</v>
      </c>
      <c r="CV16" s="46">
        <f>BG16/($BF16+$BG16+$BH16+$BI16+$BJ16)</f>
        <v>0.46991576413959085</v>
      </c>
      <c r="CW16" s="46">
        <f>BH16/($BF16+$BG16+$BH16+$BI16+$BJ16)</f>
        <v>9.6871239470517456E-2</v>
      </c>
      <c r="CX16" s="46">
        <f>BI16/($BF16+$BG16+$BH16+$BI16+$BJ16)</f>
        <v>0.11732851985559568</v>
      </c>
      <c r="CY16" s="46">
        <f>BJ16/($BF16+$BG16+$BH16+$BI16+$BJ16)</f>
        <v>0.19554753309265946</v>
      </c>
      <c r="CZ16" s="46">
        <f>BK16/($BF16+$BG16+$BH16+$BI16+$BJ16)</f>
        <v>-2.0457280385078221E-2</v>
      </c>
      <c r="DA16" s="45">
        <f>BN16/(BL16+BN16+BM16)</f>
        <v>0.54516711833785003</v>
      </c>
      <c r="DB16" s="46">
        <f>CF16/($BO16+$CF16+$CG16+$CH16+$CI16+$CJ16)</f>
        <v>0.42416491122479683</v>
      </c>
      <c r="DC16" s="46">
        <f>CG16/($BO16+$CF16+$CG16+$CH16+$CI16+$CJ16)</f>
        <v>5.6725850135419802E-2</v>
      </c>
      <c r="DD16" s="46">
        <f>CH16/($BO16+$CF16+$CG16+$CH16+$CI16+$CJ16)</f>
        <v>4.2205838098104118E-2</v>
      </c>
      <c r="DE16" s="46">
        <f>CI16/($BO16+$CF16+$CG16+$CH16+$CI16+$CJ16)</f>
        <v>7.2524826963587113E-2</v>
      </c>
      <c r="DF16" s="46">
        <f>CJ16/($BO16+$CF16+$CG16+$CH16+$CI16+$CJ16)</f>
        <v>0.38301233824857056</v>
      </c>
      <c r="DG16" s="46">
        <f>CK16/($BO16+$CF16+$CG16+$CH16+$CI16+$CJ16)</f>
        <v>-1.5798976828167319E-2</v>
      </c>
      <c r="DH16" s="45">
        <f>CN16/(CL16+CN16+CM16)</f>
        <v>0.55011364775879934</v>
      </c>
      <c r="DI16" s="46">
        <f>CP16/($CO16+$CP16+$CQ16+$CR16+$CS16)</f>
        <v>0.46772737908212714</v>
      </c>
      <c r="DJ16" s="46">
        <f>CQ16/($CO16+$CP16+$CQ16+$CR16+$CS16)</f>
        <v>4.2684761172577454E-2</v>
      </c>
      <c r="DK16" s="46">
        <f>CR16/($CO16+$CP16+$CQ16+$CR16+$CS16)</f>
        <v>4.5810074539559438E-2</v>
      </c>
      <c r="DL16" s="46">
        <f>CS16/($CO16+$CP16+$CQ16+$CR16+$CS16)</f>
        <v>0.44347695290303163</v>
      </c>
      <c r="DM16" s="46">
        <f>CT16/($CO16+$CP16+$CQ16+$CR16+$CS16)</f>
        <v>-3.1253133669819828E-3</v>
      </c>
      <c r="DN16" s="50">
        <f>IF(CU16*$T$3&gt;1,1,CU16*$T$3)</f>
        <v>0.52819746398818113</v>
      </c>
      <c r="DO16" s="51">
        <f>IF(DN16*(1+CZ16)&gt;1,1,DN16*(1+CZ16))</f>
        <v>0.51739198036868761</v>
      </c>
      <c r="DP16" s="52">
        <f>IF(DA16*$U$3&gt;1,1,DA16*$U$3)</f>
        <v>0.60792564414284878</v>
      </c>
      <c r="DQ16" s="53">
        <f>IF(DP16*(1+DD16+DG16)&gt;1,1,DP16*(1+DD16+DG16))</f>
        <v>0.62397905229016604</v>
      </c>
      <c r="DR16" s="50">
        <f>DH16</f>
        <v>0.55011364775879934</v>
      </c>
      <c r="DS16" s="53">
        <f>IF(DR16*(1+DM16)&gt;1,1,DR16*(1+DM16))</f>
        <v>0.54839437022209958</v>
      </c>
      <c r="DT16" s="57">
        <f>100*(DO16*$H$3+DQ16*$K$3+DS16*$N$3)/($Q$3)</f>
        <v>59.555147547291789</v>
      </c>
    </row>
    <row r="17" spans="2:124" x14ac:dyDescent="0.3">
      <c r="B17" s="1">
        <v>28206</v>
      </c>
      <c r="C17" s="68" t="s">
        <v>221</v>
      </c>
      <c r="D17" s="1" t="s">
        <v>15</v>
      </c>
      <c r="E17" s="1" t="s">
        <v>61</v>
      </c>
      <c r="F17" s="1" t="s">
        <v>65</v>
      </c>
      <c r="G17" s="1">
        <v>2010</v>
      </c>
      <c r="H17" s="1" t="s">
        <v>18</v>
      </c>
      <c r="I17" s="4">
        <v>1522.49156612</v>
      </c>
      <c r="J17" s="10">
        <v>1168.24</v>
      </c>
      <c r="K17" s="26">
        <v>187</v>
      </c>
      <c r="L17" s="5">
        <v>2132</v>
      </c>
      <c r="M17" s="5">
        <v>925</v>
      </c>
      <c r="N17" s="5">
        <v>407</v>
      </c>
      <c r="O17" s="5">
        <v>1226</v>
      </c>
      <c r="P17" s="5">
        <v>749</v>
      </c>
      <c r="Q17" s="5">
        <v>333</v>
      </c>
      <c r="R17" s="5">
        <v>529</v>
      </c>
      <c r="S17" s="5">
        <f>P17-Q17</f>
        <v>416</v>
      </c>
      <c r="T17" s="5">
        <v>472</v>
      </c>
      <c r="U17" s="5">
        <v>5417</v>
      </c>
      <c r="V17" s="5">
        <v>7073</v>
      </c>
      <c r="W17" s="5">
        <v>291</v>
      </c>
      <c r="X17" s="5">
        <v>4261</v>
      </c>
      <c r="Y17" s="5">
        <v>144</v>
      </c>
      <c r="Z17" s="5">
        <v>213</v>
      </c>
      <c r="AA17" s="5">
        <v>294</v>
      </c>
      <c r="AB17" s="5">
        <v>670</v>
      </c>
      <c r="AC17" s="5">
        <v>118</v>
      </c>
      <c r="AD17" s="5">
        <v>162</v>
      </c>
      <c r="AE17" s="5">
        <v>599</v>
      </c>
      <c r="AF17" s="5">
        <v>201</v>
      </c>
      <c r="AG17" s="5">
        <v>75</v>
      </c>
      <c r="AH17" s="5">
        <v>157</v>
      </c>
      <c r="AI17" s="5">
        <v>454</v>
      </c>
      <c r="AJ17" s="5">
        <v>151</v>
      </c>
      <c r="AK17" s="5">
        <v>208</v>
      </c>
      <c r="AL17" s="5">
        <v>263</v>
      </c>
      <c r="AM17" s="5">
        <v>4700</v>
      </c>
      <c r="AN17" s="5">
        <f>X17+Z17+AB17</f>
        <v>5144</v>
      </c>
      <c r="AO17" s="5">
        <f>Y17+AA17+AE17</f>
        <v>1037</v>
      </c>
      <c r="AP17" s="5">
        <f>AC17+AD17+AG17+AH17</f>
        <v>512</v>
      </c>
      <c r="AQ17" s="5">
        <f>AF17+AJ17+AL17</f>
        <v>615</v>
      </c>
      <c r="AR17" s="5">
        <f>AI17+AK17+AM17</f>
        <v>5362</v>
      </c>
      <c r="AS17" s="5">
        <f>AO17-AQ17</f>
        <v>422</v>
      </c>
      <c r="AT17" s="5">
        <v>5961</v>
      </c>
      <c r="AU17" s="5">
        <v>43474</v>
      </c>
      <c r="AV17" s="5">
        <v>67324</v>
      </c>
      <c r="AW17" s="5">
        <v>144</v>
      </c>
      <c r="AX17" s="5">
        <v>50500</v>
      </c>
      <c r="AY17" s="5">
        <v>5858</v>
      </c>
      <c r="AZ17" s="5">
        <v>5259</v>
      </c>
      <c r="BA17" s="5">
        <v>54998</v>
      </c>
      <c r="BB17" s="27">
        <f>AY17-AZ17</f>
        <v>599</v>
      </c>
      <c r="BC17" s="43">
        <f>K17*$B$3</f>
        <v>67.319999999999993</v>
      </c>
      <c r="BD17" s="8">
        <f>L17*$B$3</f>
        <v>767.52</v>
      </c>
      <c r="BE17" s="8">
        <f>M17*$B$3</f>
        <v>333</v>
      </c>
      <c r="BF17" s="8">
        <f>N17*$B$3</f>
        <v>146.51999999999998</v>
      </c>
      <c r="BG17" s="8">
        <f>O17*$B$3</f>
        <v>441.35999999999996</v>
      </c>
      <c r="BH17" s="8">
        <f>P17*$B$3</f>
        <v>269.64</v>
      </c>
      <c r="BI17" s="8">
        <f>Q17*$B$3</f>
        <v>119.88</v>
      </c>
      <c r="BJ17" s="8">
        <f>R17*$B$3</f>
        <v>190.44</v>
      </c>
      <c r="BK17" s="8">
        <f>S17*$B$3</f>
        <v>149.76</v>
      </c>
      <c r="BL17" s="8">
        <f>T17*$C$3</f>
        <v>42.48</v>
      </c>
      <c r="BM17" s="8">
        <f>U17*$C$3</f>
        <v>487.53</v>
      </c>
      <c r="BN17" s="8">
        <f>V17*$C$3</f>
        <v>636.56999999999994</v>
      </c>
      <c r="BO17" s="8">
        <f>W17*$C$3</f>
        <v>26.189999999999998</v>
      </c>
      <c r="BP17" s="8">
        <f>X17*$C$3</f>
        <v>383.49</v>
      </c>
      <c r="BQ17" s="8">
        <f>Y17*$C$3</f>
        <v>12.959999999999999</v>
      </c>
      <c r="BR17" s="8">
        <f>Z17*$C$3</f>
        <v>19.169999999999998</v>
      </c>
      <c r="BS17" s="8">
        <f>AA17*$C$3</f>
        <v>26.459999999999997</v>
      </c>
      <c r="BT17" s="8">
        <f>AB17*$C$3</f>
        <v>60.3</v>
      </c>
      <c r="BU17" s="8">
        <f>AC17*$C$3</f>
        <v>10.62</v>
      </c>
      <c r="BV17" s="8">
        <f>AD17*$C$3</f>
        <v>14.58</v>
      </c>
      <c r="BW17" s="8">
        <f>AE17*$C$3</f>
        <v>53.91</v>
      </c>
      <c r="BX17" s="8">
        <f>AF17*$C$3</f>
        <v>18.09</v>
      </c>
      <c r="BY17" s="8">
        <f>AG17*$C$3</f>
        <v>6.75</v>
      </c>
      <c r="BZ17" s="8">
        <f>AH17*$C$3</f>
        <v>14.129999999999999</v>
      </c>
      <c r="CA17" s="8">
        <f>AI17*$C$3</f>
        <v>40.86</v>
      </c>
      <c r="CB17" s="8">
        <f>AJ17*$C$3</f>
        <v>13.59</v>
      </c>
      <c r="CC17" s="8">
        <f>AK17*$C$3</f>
        <v>18.72</v>
      </c>
      <c r="CD17" s="8">
        <f>AL17*$C$3</f>
        <v>23.669999999999998</v>
      </c>
      <c r="CE17" s="8">
        <f>AM17*$C$3</f>
        <v>423</v>
      </c>
      <c r="CF17" s="8">
        <f>AN17*$C$3</f>
        <v>462.96</v>
      </c>
      <c r="CG17" s="8">
        <f>AO17*$C$3</f>
        <v>93.33</v>
      </c>
      <c r="CH17" s="8">
        <f>AP17*$C$3</f>
        <v>46.08</v>
      </c>
      <c r="CI17" s="8">
        <f>AQ17*$C$3</f>
        <v>55.35</v>
      </c>
      <c r="CJ17" s="8">
        <f>AR17*$C$3</f>
        <v>482.58</v>
      </c>
      <c r="CK17" s="8">
        <f>AS17*$C$3</f>
        <v>37.979999999999997</v>
      </c>
      <c r="CL17" s="8">
        <f>AT17*$D$3</f>
        <v>59.61</v>
      </c>
      <c r="CM17" s="8">
        <f>AU17*$D$3</f>
        <v>434.74</v>
      </c>
      <c r="CN17" s="8">
        <f>AV17*$D$3</f>
        <v>673.24</v>
      </c>
      <c r="CO17" s="8">
        <f>AW17*$D$3</f>
        <v>1.44</v>
      </c>
      <c r="CP17" s="8">
        <f>AX17*$D$3</f>
        <v>505</v>
      </c>
      <c r="CQ17" s="8">
        <f>AY17*$D$3</f>
        <v>58.58</v>
      </c>
      <c r="CR17" s="8">
        <f>AZ17*$D$3</f>
        <v>52.59</v>
      </c>
      <c r="CS17" s="8">
        <f>BA17*$D$3</f>
        <v>549.98</v>
      </c>
      <c r="CT17" s="44">
        <f>BB17*$D$3</f>
        <v>5.99</v>
      </c>
      <c r="CU17" s="46">
        <f>BE17/(BE17+BD17+BC17)</f>
        <v>0.28514180024660912</v>
      </c>
      <c r="CV17" s="46">
        <f>BG17/($BF17+$BG17+$BH17+$BI17+$BJ17)</f>
        <v>0.37792848335388407</v>
      </c>
      <c r="CW17" s="46">
        <f>BH17/($BF17+$BG17+$BH17+$BI17+$BJ17)</f>
        <v>0.23088779284833538</v>
      </c>
      <c r="CX17" s="46">
        <f>BI17/($BF17+$BG17+$BH17+$BI17+$BJ17)</f>
        <v>0.10265104808877928</v>
      </c>
      <c r="CY17" s="46">
        <f>BJ17/($BF17+$BG17+$BH17+$BI17+$BJ17)</f>
        <v>0.16307028360049322</v>
      </c>
      <c r="CZ17" s="46">
        <f>BK17/($BF17+$BG17+$BH17+$BI17+$BJ17)</f>
        <v>0.1282367447595561</v>
      </c>
      <c r="DA17" s="45">
        <f>BN17/(BL17+BN17+BM17)</f>
        <v>0.54567196420305508</v>
      </c>
      <c r="DB17" s="46">
        <f>CF17/($BO17+$CF17+$CG17+$CH17+$CI17+$CJ17)</f>
        <v>0.39688295656199363</v>
      </c>
      <c r="DC17" s="46">
        <f>CG17/($BO17+$CF17+$CG17+$CH17+$CI17+$CJ17)</f>
        <v>8.0009258544865361E-2</v>
      </c>
      <c r="DD17" s="46">
        <f>CH17/($BO17+$CF17+$CG17+$CH17+$CI17+$CJ17)</f>
        <v>3.9503124758892061E-2</v>
      </c>
      <c r="DE17" s="46">
        <f>CI17/($BO17+$CF17+$CG17+$CH17+$CI17+$CJ17)</f>
        <v>4.74500424349973E-2</v>
      </c>
      <c r="DF17" s="46">
        <f>CJ17/($BO17+$CF17+$CG17+$CH17+$CI17+$CJ17)</f>
        <v>0.41370264640074067</v>
      </c>
      <c r="DG17" s="46">
        <f>CK17/($BO17+$CF17+$CG17+$CH17+$CI17+$CJ17)</f>
        <v>3.2559216109868061E-2</v>
      </c>
      <c r="DH17" s="45">
        <f>CN17/(CL17+CN17+CM17)</f>
        <v>0.57660651427298959</v>
      </c>
      <c r="DI17" s="46">
        <f>CP17/($CO17+$CP17+$CQ17+$CR17+$CS17)</f>
        <v>0.43251483825657971</v>
      </c>
      <c r="DJ17" s="46">
        <f>CQ17/($CO17+$CP17+$CQ17+$CR17+$CS17)</f>
        <v>5.0171721237763249E-2</v>
      </c>
      <c r="DK17" s="46">
        <f>CR17/($CO17+$CP17+$CQ17+$CR17+$CS17)</f>
        <v>4.5041495730521838E-2</v>
      </c>
      <c r="DL17" s="46">
        <f>CS17/($CO17+$CP17+$CQ17+$CR17+$CS17)</f>
        <v>0.47103863513733413</v>
      </c>
      <c r="DM17" s="46">
        <f>CT17/($CO17+$CP17+$CQ17+$CR17+$CS17)</f>
        <v>5.1302255072414116E-3</v>
      </c>
      <c r="DN17" s="50">
        <f>IF(CU17*$T$3&gt;1,1,CU17*$T$3)</f>
        <v>0.4530602246610409</v>
      </c>
      <c r="DO17" s="51">
        <f>IF(DN17*(1+CZ17)&gt;1,1,DN17*(1+CZ17))</f>
        <v>0.51115919305160595</v>
      </c>
      <c r="DP17" s="52">
        <f>IF(DA17*$U$3&gt;1,1,DA17*$U$3)</f>
        <v>0.60848860683350658</v>
      </c>
      <c r="DQ17" s="53">
        <f>IF(DP17*(1+DD17+DG17)&gt;1,1,DP17*(1+DD17+DG17))</f>
        <v>0.65233772023389958</v>
      </c>
      <c r="DR17" s="50">
        <f>DH17</f>
        <v>0.57660651427298959</v>
      </c>
      <c r="DS17" s="53">
        <f>IF(DR17*(1+DM17)&gt;1,1,DR17*(1+DM17))</f>
        <v>0.57956463572015449</v>
      </c>
      <c r="DT17" s="57">
        <f>100*(DO17*$H$3+DQ17*$K$3+DS17*$N$3)/($Q$3)</f>
        <v>61.92161027237654</v>
      </c>
    </row>
    <row r="18" spans="2:124" x14ac:dyDescent="0.3">
      <c r="B18" s="1">
        <v>29567</v>
      </c>
      <c r="C18" s="68" t="s">
        <v>221</v>
      </c>
      <c r="D18" s="1" t="s">
        <v>15</v>
      </c>
      <c r="E18" s="1" t="s">
        <v>93</v>
      </c>
      <c r="F18" s="1" t="s">
        <v>105</v>
      </c>
      <c r="G18" s="1">
        <v>2012</v>
      </c>
      <c r="H18" s="1" t="s">
        <v>18</v>
      </c>
      <c r="I18" s="4">
        <v>2145.02773837</v>
      </c>
      <c r="J18" s="10">
        <v>1043.2</v>
      </c>
      <c r="K18" s="26">
        <v>113</v>
      </c>
      <c r="L18" s="5">
        <v>2581</v>
      </c>
      <c r="M18" s="5">
        <v>207</v>
      </c>
      <c r="N18" s="5">
        <v>245</v>
      </c>
      <c r="O18" s="5">
        <v>2228</v>
      </c>
      <c r="P18" s="5">
        <v>233</v>
      </c>
      <c r="Q18" s="5">
        <v>63</v>
      </c>
      <c r="R18" s="5">
        <v>132</v>
      </c>
      <c r="S18" s="5">
        <f>P18-Q18</f>
        <v>170</v>
      </c>
      <c r="T18" s="5">
        <v>410</v>
      </c>
      <c r="U18" s="5">
        <v>9066</v>
      </c>
      <c r="V18" s="5">
        <v>2116</v>
      </c>
      <c r="W18" s="5">
        <v>168</v>
      </c>
      <c r="X18" s="5">
        <v>8834</v>
      </c>
      <c r="Y18" s="5">
        <v>188</v>
      </c>
      <c r="Z18" s="5">
        <v>118</v>
      </c>
      <c r="AA18" s="5">
        <v>277</v>
      </c>
      <c r="AB18" s="5">
        <v>36</v>
      </c>
      <c r="AC18" s="5">
        <v>32</v>
      </c>
      <c r="AD18" s="5">
        <v>12</v>
      </c>
      <c r="AE18" s="5">
        <v>290</v>
      </c>
      <c r="AF18" s="5">
        <v>372</v>
      </c>
      <c r="AG18" s="5">
        <v>67</v>
      </c>
      <c r="AH18" s="5">
        <v>27</v>
      </c>
      <c r="AI18" s="5">
        <v>200</v>
      </c>
      <c r="AJ18" s="5">
        <v>40</v>
      </c>
      <c r="AK18" s="5">
        <v>80</v>
      </c>
      <c r="AL18" s="5">
        <v>20</v>
      </c>
      <c r="AM18" s="5">
        <v>829</v>
      </c>
      <c r="AN18" s="5">
        <f>X18+Z18+AB18</f>
        <v>8988</v>
      </c>
      <c r="AO18" s="5">
        <f>Y18+AA18+AE18</f>
        <v>755</v>
      </c>
      <c r="AP18" s="5">
        <f>AC18+AD18+AG18+AH18</f>
        <v>138</v>
      </c>
      <c r="AQ18" s="5">
        <f>AF18+AJ18+AL18</f>
        <v>432</v>
      </c>
      <c r="AR18" s="5">
        <f>AI18+AK18+AM18</f>
        <v>1109</v>
      </c>
      <c r="AS18" s="5">
        <f>AO18-AQ18</f>
        <v>323</v>
      </c>
      <c r="AT18" s="5">
        <v>4586</v>
      </c>
      <c r="AU18" s="5">
        <v>74793</v>
      </c>
      <c r="AV18" s="5">
        <v>24853</v>
      </c>
      <c r="AW18" s="5">
        <v>72</v>
      </c>
      <c r="AX18" s="5">
        <v>76866</v>
      </c>
      <c r="AY18" s="5">
        <v>3823</v>
      </c>
      <c r="AZ18" s="5">
        <v>3808</v>
      </c>
      <c r="BA18" s="5">
        <v>19663</v>
      </c>
      <c r="BB18" s="27">
        <f>AY18-AZ18</f>
        <v>15</v>
      </c>
      <c r="BC18" s="43">
        <f>K18*$B$3</f>
        <v>40.68</v>
      </c>
      <c r="BD18" s="8">
        <f>L18*$B$3</f>
        <v>929.16</v>
      </c>
      <c r="BE18" s="8">
        <f>M18*$B$3</f>
        <v>74.52</v>
      </c>
      <c r="BF18" s="8">
        <f>N18*$B$3</f>
        <v>88.2</v>
      </c>
      <c r="BG18" s="8">
        <f>O18*$B$3</f>
        <v>802.07999999999993</v>
      </c>
      <c r="BH18" s="8">
        <f>P18*$B$3</f>
        <v>83.88</v>
      </c>
      <c r="BI18" s="8">
        <f>Q18*$B$3</f>
        <v>22.68</v>
      </c>
      <c r="BJ18" s="8">
        <f>R18*$B$3</f>
        <v>47.519999999999996</v>
      </c>
      <c r="BK18" s="8">
        <f>S18*$B$3</f>
        <v>61.199999999999996</v>
      </c>
      <c r="BL18" s="8">
        <f>T18*$C$3</f>
        <v>36.9</v>
      </c>
      <c r="BM18" s="8">
        <f>U18*$C$3</f>
        <v>815.93999999999994</v>
      </c>
      <c r="BN18" s="8">
        <f>V18*$C$3</f>
        <v>190.44</v>
      </c>
      <c r="BO18" s="8">
        <f>W18*$C$3</f>
        <v>15.12</v>
      </c>
      <c r="BP18" s="8">
        <f>X18*$C$3</f>
        <v>795.06</v>
      </c>
      <c r="BQ18" s="8">
        <f>Y18*$C$3</f>
        <v>16.919999999999998</v>
      </c>
      <c r="BR18" s="8">
        <f>Z18*$C$3</f>
        <v>10.62</v>
      </c>
      <c r="BS18" s="8">
        <f>AA18*$C$3</f>
        <v>24.93</v>
      </c>
      <c r="BT18" s="8">
        <f>AB18*$C$3</f>
        <v>3.2399999999999998</v>
      </c>
      <c r="BU18" s="8">
        <f>AC18*$C$3</f>
        <v>2.88</v>
      </c>
      <c r="BV18" s="8">
        <f>AD18*$C$3</f>
        <v>1.08</v>
      </c>
      <c r="BW18" s="8">
        <f>AE18*$C$3</f>
        <v>26.099999999999998</v>
      </c>
      <c r="BX18" s="8">
        <f>AF18*$C$3</f>
        <v>33.479999999999997</v>
      </c>
      <c r="BY18" s="8">
        <f>AG18*$C$3</f>
        <v>6.0299999999999994</v>
      </c>
      <c r="BZ18" s="8">
        <f>AH18*$C$3</f>
        <v>2.4299999999999997</v>
      </c>
      <c r="CA18" s="8">
        <f>AI18*$C$3</f>
        <v>18</v>
      </c>
      <c r="CB18" s="8">
        <f>AJ18*$C$3</f>
        <v>3.5999999999999996</v>
      </c>
      <c r="CC18" s="8">
        <f>AK18*$C$3</f>
        <v>7.1999999999999993</v>
      </c>
      <c r="CD18" s="8">
        <f>AL18*$C$3</f>
        <v>1.7999999999999998</v>
      </c>
      <c r="CE18" s="8">
        <f>AM18*$C$3</f>
        <v>74.61</v>
      </c>
      <c r="CF18" s="8">
        <f>AN18*$C$3</f>
        <v>808.92</v>
      </c>
      <c r="CG18" s="8">
        <f>AO18*$C$3</f>
        <v>67.95</v>
      </c>
      <c r="CH18" s="8">
        <f>AP18*$C$3</f>
        <v>12.42</v>
      </c>
      <c r="CI18" s="8">
        <f>AQ18*$C$3</f>
        <v>38.879999999999995</v>
      </c>
      <c r="CJ18" s="8">
        <f>AR18*$C$3</f>
        <v>99.81</v>
      </c>
      <c r="CK18" s="8">
        <f>AS18*$C$3</f>
        <v>29.07</v>
      </c>
      <c r="CL18" s="8">
        <f>AT18*$D$3</f>
        <v>45.86</v>
      </c>
      <c r="CM18" s="8">
        <f>AU18*$D$3</f>
        <v>747.93000000000006</v>
      </c>
      <c r="CN18" s="8">
        <f>AV18*$D$3</f>
        <v>248.53</v>
      </c>
      <c r="CO18" s="8">
        <f>AW18*$D$3</f>
        <v>0.72</v>
      </c>
      <c r="CP18" s="8">
        <f>AX18*$D$3</f>
        <v>768.66</v>
      </c>
      <c r="CQ18" s="8">
        <f>AY18*$D$3</f>
        <v>38.230000000000004</v>
      </c>
      <c r="CR18" s="8">
        <f>AZ18*$D$3</f>
        <v>38.08</v>
      </c>
      <c r="CS18" s="8">
        <f>BA18*$D$3</f>
        <v>196.63</v>
      </c>
      <c r="CT18" s="44">
        <f>BB18*$D$3</f>
        <v>0.15</v>
      </c>
      <c r="CU18" s="46">
        <f>BE18/(BE18+BD18+BC18)</f>
        <v>7.1354705274043431E-2</v>
      </c>
      <c r="CV18" s="46">
        <f>BG18/($BF18+$BG18+$BH18+$BI18+$BJ18)</f>
        <v>0.76801103067907617</v>
      </c>
      <c r="CW18" s="46">
        <f>BH18/($BF18+$BG18+$BH18+$BI18+$BJ18)</f>
        <v>8.0317132023440194E-2</v>
      </c>
      <c r="CX18" s="46">
        <f>BI18/($BF18+$BG18+$BH18+$BI18+$BJ18)</f>
        <v>2.1716649431230611E-2</v>
      </c>
      <c r="CY18" s="46">
        <f>BJ18/($BF18+$BG18+$BH18+$BI18+$BJ18)</f>
        <v>4.5501551189245086E-2</v>
      </c>
      <c r="CZ18" s="46">
        <f>BK18/($BF18+$BG18+$BH18+$BI18+$BJ18)</f>
        <v>5.8600482592209582E-2</v>
      </c>
      <c r="DA18" s="45">
        <f>BN18/(BL18+BN18+BM18)</f>
        <v>0.18253968253968253</v>
      </c>
      <c r="DB18" s="46">
        <f>CF18/($BO18+$CF18+$CG18+$CH18+$CI18+$CJ18)</f>
        <v>0.77549611734253665</v>
      </c>
      <c r="DC18" s="46">
        <f>CG18/($BO18+$CF18+$CG18+$CH18+$CI18+$CJ18)</f>
        <v>6.5142364106988787E-2</v>
      </c>
      <c r="DD18" s="46">
        <f>CH18/($BO18+$CF18+$CG18+$CH18+$CI18+$CJ18)</f>
        <v>1.190681622088007E-2</v>
      </c>
      <c r="DE18" s="46">
        <f>CI18/($BO18+$CF18+$CG18+$CH18+$CI18+$CJ18)</f>
        <v>3.7273511647972386E-2</v>
      </c>
      <c r="DF18" s="46">
        <f>CJ18/($BO18+$CF18+$CG18+$CH18+$CI18+$CJ18)</f>
        <v>9.5685936151855056E-2</v>
      </c>
      <c r="DG18" s="46">
        <f>CK18/($BO18+$CF18+$CG18+$CH18+$CI18+$CJ18)</f>
        <v>2.7868852459016397E-2</v>
      </c>
      <c r="DH18" s="45">
        <f>CN18/(CL18+CN18+CM18)</f>
        <v>0.23843925090183432</v>
      </c>
      <c r="DI18" s="46">
        <f>CP18/($CO18+$CP18+$CQ18+$CR18+$CS18)</f>
        <v>0.73745107068846405</v>
      </c>
      <c r="DJ18" s="46">
        <f>CQ18/($CO18+$CP18+$CQ18+$CR18+$CS18)</f>
        <v>3.6677795686545396E-2</v>
      </c>
      <c r="DK18" s="46">
        <f>CR18/($CO18+$CP18+$CQ18+$CR18+$CS18)</f>
        <v>3.65338859467342E-2</v>
      </c>
      <c r="DL18" s="46">
        <f>CS18/($CO18+$CP18+$CQ18+$CR18+$CS18)</f>
        <v>0.18864648092716246</v>
      </c>
      <c r="DM18" s="46">
        <f>CT18/($CO18+$CP18+$CQ18+$CR18+$CS18)</f>
        <v>1.439097398111904E-4</v>
      </c>
      <c r="DN18" s="50">
        <f>IF(CU18*$T$3&gt;1,1,CU18*$T$3)</f>
        <v>0.11337509538805306</v>
      </c>
      <c r="DO18" s="51">
        <f>IF(DN18*(1+CZ18)&gt;1,1,DN18*(1+CZ18))</f>
        <v>0.12001893069173075</v>
      </c>
      <c r="DP18" s="52">
        <f>IF(DA18*$U$3&gt;1,1,DA18*$U$3)</f>
        <v>0.2035532781725789</v>
      </c>
      <c r="DQ18" s="53">
        <f>IF(DP18*(1+DD18+DG18)&gt;1,1,DP18*(1+DD18+DG18))</f>
        <v>0.2116497459238782</v>
      </c>
      <c r="DR18" s="50">
        <f>DH18</f>
        <v>0.23843925090183432</v>
      </c>
      <c r="DS18" s="53">
        <f>IF(DR18*(1+DM18)&gt;1,1,DR18*(1+DM18))</f>
        <v>0.23847356463239239</v>
      </c>
      <c r="DT18" s="57">
        <f>100*(DO18*$H$3+DQ18*$K$3+DS18*$N$3)/($Q$3)</f>
        <v>20.242699758126736</v>
      </c>
    </row>
    <row r="19" spans="2:124" x14ac:dyDescent="0.3">
      <c r="B19" s="1">
        <v>28672</v>
      </c>
      <c r="C19" s="68" t="s">
        <v>221</v>
      </c>
      <c r="D19" s="1" t="s">
        <v>15</v>
      </c>
      <c r="E19" s="1" t="s">
        <v>52</v>
      </c>
      <c r="F19" s="1" t="s">
        <v>117</v>
      </c>
      <c r="G19" s="1">
        <v>2010</v>
      </c>
      <c r="H19" s="1" t="s">
        <v>18</v>
      </c>
      <c r="I19" s="4">
        <v>1582.3476346099999</v>
      </c>
      <c r="J19" s="10">
        <v>886.03</v>
      </c>
      <c r="K19" s="26">
        <v>80</v>
      </c>
      <c r="L19" s="5">
        <v>2009</v>
      </c>
      <c r="M19" s="5">
        <v>365</v>
      </c>
      <c r="N19" s="5">
        <v>205</v>
      </c>
      <c r="O19" s="5">
        <v>1585</v>
      </c>
      <c r="P19" s="5">
        <v>316</v>
      </c>
      <c r="Q19" s="5">
        <v>51</v>
      </c>
      <c r="R19" s="5">
        <v>297</v>
      </c>
      <c r="S19" s="5">
        <f>P19-Q19</f>
        <v>265</v>
      </c>
      <c r="T19" s="5">
        <v>412</v>
      </c>
      <c r="U19" s="5">
        <v>6899</v>
      </c>
      <c r="V19" s="5">
        <v>2528</v>
      </c>
      <c r="W19" s="5">
        <v>282</v>
      </c>
      <c r="X19" s="5">
        <v>6565</v>
      </c>
      <c r="Y19" s="5">
        <v>170</v>
      </c>
      <c r="Z19" s="5">
        <v>120</v>
      </c>
      <c r="AA19" s="5">
        <v>258</v>
      </c>
      <c r="AB19" s="5">
        <v>12</v>
      </c>
      <c r="AC19" s="5">
        <v>53</v>
      </c>
      <c r="AD19" s="5">
        <v>6</v>
      </c>
      <c r="AE19" s="5">
        <v>165</v>
      </c>
      <c r="AF19" s="5">
        <v>381</v>
      </c>
      <c r="AG19" s="5">
        <v>72</v>
      </c>
      <c r="AH19" s="5">
        <v>89</v>
      </c>
      <c r="AI19" s="5">
        <v>179</v>
      </c>
      <c r="AJ19" s="5">
        <v>40</v>
      </c>
      <c r="AK19" s="5">
        <v>116</v>
      </c>
      <c r="AL19" s="5">
        <v>42</v>
      </c>
      <c r="AM19" s="5">
        <v>1289</v>
      </c>
      <c r="AN19" s="5">
        <f>X19+Z19+AB19</f>
        <v>6697</v>
      </c>
      <c r="AO19" s="5">
        <f>Y19+AA19+AE19</f>
        <v>593</v>
      </c>
      <c r="AP19" s="5">
        <f>AC19+AD19+AG19+AH19</f>
        <v>220</v>
      </c>
      <c r="AQ19" s="5">
        <f>AF19+AJ19+AL19</f>
        <v>463</v>
      </c>
      <c r="AR19" s="5">
        <f>AI19+AK19+AM19</f>
        <v>1584</v>
      </c>
      <c r="AS19" s="5">
        <f>AO19-AQ19</f>
        <v>130</v>
      </c>
      <c r="AT19" s="5">
        <v>4827</v>
      </c>
      <c r="AU19" s="5">
        <v>50783</v>
      </c>
      <c r="AV19" s="5">
        <v>32936</v>
      </c>
      <c r="AW19" s="5">
        <v>0</v>
      </c>
      <c r="AX19" s="5">
        <v>57464</v>
      </c>
      <c r="AY19" s="5">
        <v>2686</v>
      </c>
      <c r="AZ19" s="5">
        <v>3098</v>
      </c>
      <c r="BA19" s="5">
        <v>25298</v>
      </c>
      <c r="BB19" s="27">
        <f>AY19-AZ19</f>
        <v>-412</v>
      </c>
      <c r="BC19" s="43">
        <f>K19*$B$3</f>
        <v>28.799999999999997</v>
      </c>
      <c r="BD19" s="8">
        <f>L19*$B$3</f>
        <v>723.24</v>
      </c>
      <c r="BE19" s="8">
        <f>M19*$B$3</f>
        <v>131.4</v>
      </c>
      <c r="BF19" s="8">
        <f>N19*$B$3</f>
        <v>73.8</v>
      </c>
      <c r="BG19" s="8">
        <f>O19*$B$3</f>
        <v>570.6</v>
      </c>
      <c r="BH19" s="8">
        <f>P19*$B$3</f>
        <v>113.75999999999999</v>
      </c>
      <c r="BI19" s="8">
        <f>Q19*$B$3</f>
        <v>18.36</v>
      </c>
      <c r="BJ19" s="8">
        <f>R19*$B$3</f>
        <v>106.92</v>
      </c>
      <c r="BK19" s="8">
        <f>S19*$B$3</f>
        <v>95.399999999999991</v>
      </c>
      <c r="BL19" s="8">
        <f>T19*$C$3</f>
        <v>37.08</v>
      </c>
      <c r="BM19" s="8">
        <f>U19*$C$3</f>
        <v>620.91</v>
      </c>
      <c r="BN19" s="8">
        <f>V19*$C$3</f>
        <v>227.51999999999998</v>
      </c>
      <c r="BO19" s="8">
        <f>W19*$C$3</f>
        <v>25.38</v>
      </c>
      <c r="BP19" s="8">
        <f>X19*$C$3</f>
        <v>590.85</v>
      </c>
      <c r="BQ19" s="8">
        <f>Y19*$C$3</f>
        <v>15.299999999999999</v>
      </c>
      <c r="BR19" s="8">
        <f>Z19*$C$3</f>
        <v>10.799999999999999</v>
      </c>
      <c r="BS19" s="8">
        <f>AA19*$C$3</f>
        <v>23.22</v>
      </c>
      <c r="BT19" s="8">
        <f>AB19*$C$3</f>
        <v>1.08</v>
      </c>
      <c r="BU19" s="8">
        <f>AC19*$C$3</f>
        <v>4.7699999999999996</v>
      </c>
      <c r="BV19" s="8">
        <f>AD19*$C$3</f>
        <v>0.54</v>
      </c>
      <c r="BW19" s="8">
        <f>AE19*$C$3</f>
        <v>14.85</v>
      </c>
      <c r="BX19" s="8">
        <f>AF19*$C$3</f>
        <v>34.29</v>
      </c>
      <c r="BY19" s="8">
        <f>AG19*$C$3</f>
        <v>6.4799999999999995</v>
      </c>
      <c r="BZ19" s="8">
        <f>AH19*$C$3</f>
        <v>8.01</v>
      </c>
      <c r="CA19" s="8">
        <f>AI19*$C$3</f>
        <v>16.11</v>
      </c>
      <c r="CB19" s="8">
        <f>AJ19*$C$3</f>
        <v>3.5999999999999996</v>
      </c>
      <c r="CC19" s="8">
        <f>AK19*$C$3</f>
        <v>10.44</v>
      </c>
      <c r="CD19" s="8">
        <f>AL19*$C$3</f>
        <v>3.78</v>
      </c>
      <c r="CE19" s="8">
        <f>AM19*$C$3</f>
        <v>116.00999999999999</v>
      </c>
      <c r="CF19" s="8">
        <f>AN19*$C$3</f>
        <v>602.73</v>
      </c>
      <c r="CG19" s="8">
        <f>AO19*$C$3</f>
        <v>53.37</v>
      </c>
      <c r="CH19" s="8">
        <f>AP19*$C$3</f>
        <v>19.8</v>
      </c>
      <c r="CI19" s="8">
        <f>AQ19*$C$3</f>
        <v>41.67</v>
      </c>
      <c r="CJ19" s="8">
        <f>AR19*$C$3</f>
        <v>142.56</v>
      </c>
      <c r="CK19" s="8">
        <f>AS19*$C$3</f>
        <v>11.7</v>
      </c>
      <c r="CL19" s="8">
        <f>AT19*$D$3</f>
        <v>48.27</v>
      </c>
      <c r="CM19" s="8">
        <f>AU19*$D$3</f>
        <v>507.83</v>
      </c>
      <c r="CN19" s="8">
        <f>AV19*$D$3</f>
        <v>329.36</v>
      </c>
      <c r="CO19" s="8">
        <f>AW19*$D$3</f>
        <v>0</v>
      </c>
      <c r="CP19" s="8">
        <f>AX19*$D$3</f>
        <v>574.64</v>
      </c>
      <c r="CQ19" s="8">
        <f>AY19*$D$3</f>
        <v>26.86</v>
      </c>
      <c r="CR19" s="8">
        <f>AZ19*$D$3</f>
        <v>30.98</v>
      </c>
      <c r="CS19" s="8">
        <f>BA19*$D$3</f>
        <v>252.98000000000002</v>
      </c>
      <c r="CT19" s="44">
        <f>BB19*$D$3</f>
        <v>-4.12</v>
      </c>
      <c r="CU19" s="46">
        <f>BE19/(BE19+BD19+BC19)</f>
        <v>0.14873675631621844</v>
      </c>
      <c r="CV19" s="46">
        <f>BG19/($BF19+$BG19+$BH19+$BI19+$BJ19)</f>
        <v>0.64588427057864717</v>
      </c>
      <c r="CW19" s="46">
        <f>BH19/($BF19+$BG19+$BH19+$BI19+$BJ19)</f>
        <v>0.12876935615321924</v>
      </c>
      <c r="CX19" s="46">
        <f>BI19/($BF19+$BG19+$BH19+$BI19+$BJ19)</f>
        <v>2.0782396088019562E-2</v>
      </c>
      <c r="CY19" s="46">
        <f>BJ19/($BF19+$BG19+$BH19+$BI19+$BJ19)</f>
        <v>0.12102689486552569</v>
      </c>
      <c r="CZ19" s="46">
        <f>BK19/($BF19+$BG19+$BH19+$BI19+$BJ19)</f>
        <v>0.10798696006519967</v>
      </c>
      <c r="DA19" s="45">
        <f>BN19/(BL19+BN19+BM19)</f>
        <v>0.25693668055696717</v>
      </c>
      <c r="DB19" s="46">
        <f>CF19/($BO19+$CF19+$CG19+$CH19+$CI19+$CJ19)</f>
        <v>0.68065860351661756</v>
      </c>
      <c r="DC19" s="46">
        <f>CG19/($BO19+$CF19+$CG19+$CH19+$CI19+$CJ19)</f>
        <v>6.0270352678117693E-2</v>
      </c>
      <c r="DD19" s="46">
        <f>CH19/($BO19+$CF19+$CG19+$CH19+$CI19+$CJ19)</f>
        <v>2.2359995934546194E-2</v>
      </c>
      <c r="DE19" s="46">
        <f>CI19/($BO19+$CF19+$CG19+$CH19+$CI19+$CJ19)</f>
        <v>4.705762780770404E-2</v>
      </c>
      <c r="DF19" s="46">
        <f>CJ19/($BO19+$CF19+$CG19+$CH19+$CI19+$CJ19)</f>
        <v>0.16099197072873259</v>
      </c>
      <c r="DG19" s="46">
        <f>CK19/($BO19+$CF19+$CG19+$CH19+$CI19+$CJ19)</f>
        <v>1.321272487041366E-2</v>
      </c>
      <c r="DH19" s="45">
        <f>CN19/(CL19+CN19+CM19)</f>
        <v>0.37196485442594812</v>
      </c>
      <c r="DI19" s="46">
        <f>CP19/($CO19+$CP19+$CQ19+$CR19+$CS19)</f>
        <v>0.64897341494816252</v>
      </c>
      <c r="DJ19" s="46">
        <f>CQ19/($CO19+$CP19+$CQ19+$CR19+$CS19)</f>
        <v>3.0334515393128994E-2</v>
      </c>
      <c r="DK19" s="46">
        <f>CR19/($CO19+$CP19+$CQ19+$CR19+$CS19)</f>
        <v>3.4987464142931357E-2</v>
      </c>
      <c r="DL19" s="46">
        <f>CS19/($CO19+$CP19+$CQ19+$CR19+$CS19)</f>
        <v>0.28570460551577714</v>
      </c>
      <c r="DM19" s="46">
        <f>CT19/($CO19+$CP19+$CQ19+$CR19+$CS19)</f>
        <v>-4.6529487498023622E-3</v>
      </c>
      <c r="DN19" s="50">
        <f>IF(CU19*$T$3&gt;1,1,CU19*$T$3)</f>
        <v>0.23632700703193998</v>
      </c>
      <c r="DO19" s="51">
        <f>IF(DN19*(1+CZ19)&gt;1,1,DN19*(1+CZ19))</f>
        <v>0.26184724210262628</v>
      </c>
      <c r="DP19" s="52">
        <f>IF(DA19*$U$3&gt;1,1,DA19*$U$3)</f>
        <v>0.2865147067338728</v>
      </c>
      <c r="DQ19" s="53">
        <f>IF(DP19*(1+DD19+DG19)&gt;1,1,DP19*(1+DD19+DG19))</f>
        <v>0.29670681440303182</v>
      </c>
      <c r="DR19" s="50">
        <f>DH19</f>
        <v>0.37196485442594812</v>
      </c>
      <c r="DS19" s="53">
        <f>IF(DR19*(1+DM19)&gt;1,1,DR19*(1+DM19))</f>
        <v>0.37023412102157649</v>
      </c>
      <c r="DT19" s="57">
        <f>100*(DO19*$H$3+DQ19*$K$3+DS19*$N$3)/($Q$3)</f>
        <v>30.369361410715001</v>
      </c>
    </row>
    <row r="20" spans="2:124" x14ac:dyDescent="0.3">
      <c r="B20" s="1">
        <v>28112</v>
      </c>
      <c r="C20" s="68" t="s">
        <v>221</v>
      </c>
      <c r="D20" s="1" t="s">
        <v>15</v>
      </c>
      <c r="E20" s="1" t="s">
        <v>23</v>
      </c>
      <c r="F20" s="1" t="s">
        <v>32</v>
      </c>
      <c r="G20" s="1">
        <v>2010</v>
      </c>
      <c r="H20" s="1" t="s">
        <v>18</v>
      </c>
      <c r="I20" s="4">
        <v>1767.6901321099999</v>
      </c>
      <c r="J20" s="10">
        <v>849.7</v>
      </c>
      <c r="K20" s="26">
        <v>112</v>
      </c>
      <c r="L20" s="5">
        <v>2111</v>
      </c>
      <c r="M20" s="5">
        <v>134</v>
      </c>
      <c r="N20" s="5">
        <v>218</v>
      </c>
      <c r="O20" s="5">
        <v>1962</v>
      </c>
      <c r="P20" s="5">
        <v>52</v>
      </c>
      <c r="Q20" s="5">
        <v>98</v>
      </c>
      <c r="R20" s="5">
        <v>27</v>
      </c>
      <c r="S20" s="5">
        <f>P20-Q20</f>
        <v>-46</v>
      </c>
      <c r="T20" s="5">
        <v>264</v>
      </c>
      <c r="U20" s="5">
        <v>8683</v>
      </c>
      <c r="V20" s="5">
        <v>486</v>
      </c>
      <c r="W20" s="5">
        <v>99</v>
      </c>
      <c r="X20" s="5">
        <v>8709</v>
      </c>
      <c r="Y20" s="5">
        <v>14</v>
      </c>
      <c r="Z20" s="5">
        <v>76</v>
      </c>
      <c r="AA20" s="5">
        <v>65</v>
      </c>
      <c r="AB20" s="5">
        <v>53</v>
      </c>
      <c r="AC20" s="5">
        <v>4</v>
      </c>
      <c r="AD20" s="5">
        <v>24</v>
      </c>
      <c r="AE20" s="5">
        <v>34</v>
      </c>
      <c r="AF20" s="5">
        <v>54</v>
      </c>
      <c r="AG20" s="5">
        <v>8</v>
      </c>
      <c r="AH20" s="5">
        <v>0</v>
      </c>
      <c r="AI20" s="5">
        <v>8</v>
      </c>
      <c r="AJ20" s="5">
        <v>30</v>
      </c>
      <c r="AK20" s="5">
        <v>20</v>
      </c>
      <c r="AL20" s="5">
        <v>16</v>
      </c>
      <c r="AM20" s="5">
        <v>215</v>
      </c>
      <c r="AN20" s="5">
        <f>X20+Z20+AB20</f>
        <v>8838</v>
      </c>
      <c r="AO20" s="5">
        <f>Y20+AA20+AE20</f>
        <v>113</v>
      </c>
      <c r="AP20" s="5">
        <f>AC20+AD20+AG20+AH20</f>
        <v>36</v>
      </c>
      <c r="AQ20" s="5">
        <f>AF20+AJ20+AL20</f>
        <v>100</v>
      </c>
      <c r="AR20" s="5">
        <f>AI20+AK20+AM20</f>
        <v>243</v>
      </c>
      <c r="AS20" s="5">
        <f>AO20-AQ20</f>
        <v>13</v>
      </c>
      <c r="AT20" s="5">
        <v>1826</v>
      </c>
      <c r="AU20" s="5">
        <v>79478</v>
      </c>
      <c r="AV20" s="5">
        <v>3617</v>
      </c>
      <c r="AW20" s="5">
        <v>7</v>
      </c>
      <c r="AX20" s="5">
        <v>81624</v>
      </c>
      <c r="AY20" s="5">
        <v>935</v>
      </c>
      <c r="AZ20" s="5">
        <v>336</v>
      </c>
      <c r="BA20" s="5">
        <v>2019</v>
      </c>
      <c r="BB20" s="27">
        <f>AY20-AZ20</f>
        <v>599</v>
      </c>
      <c r="BC20" s="43">
        <f>K20*$B$3</f>
        <v>40.32</v>
      </c>
      <c r="BD20" s="8">
        <f>L20*$B$3</f>
        <v>759.95999999999992</v>
      </c>
      <c r="BE20" s="8">
        <f>M20*$B$3</f>
        <v>48.239999999999995</v>
      </c>
      <c r="BF20" s="8">
        <f>N20*$B$3</f>
        <v>78.48</v>
      </c>
      <c r="BG20" s="8">
        <f>O20*$B$3</f>
        <v>706.31999999999994</v>
      </c>
      <c r="BH20" s="8">
        <f>P20*$B$3</f>
        <v>18.72</v>
      </c>
      <c r="BI20" s="8">
        <f>Q20*$B$3</f>
        <v>35.28</v>
      </c>
      <c r="BJ20" s="8">
        <f>R20*$B$3</f>
        <v>9.7199999999999989</v>
      </c>
      <c r="BK20" s="8">
        <f>S20*$B$3</f>
        <v>-16.559999999999999</v>
      </c>
      <c r="BL20" s="8">
        <f>T20*$C$3</f>
        <v>23.759999999999998</v>
      </c>
      <c r="BM20" s="8">
        <f>U20*$C$3</f>
        <v>781.47</v>
      </c>
      <c r="BN20" s="8">
        <f>V20*$C$3</f>
        <v>43.739999999999995</v>
      </c>
      <c r="BO20" s="8">
        <f>W20*$C$3</f>
        <v>8.91</v>
      </c>
      <c r="BP20" s="8">
        <f>X20*$C$3</f>
        <v>783.81</v>
      </c>
      <c r="BQ20" s="8">
        <f>Y20*$C$3</f>
        <v>1.26</v>
      </c>
      <c r="BR20" s="8">
        <f>Z20*$C$3</f>
        <v>6.84</v>
      </c>
      <c r="BS20" s="8">
        <f>AA20*$C$3</f>
        <v>5.85</v>
      </c>
      <c r="BT20" s="8">
        <f>AB20*$C$3</f>
        <v>4.7699999999999996</v>
      </c>
      <c r="BU20" s="8">
        <f>AC20*$C$3</f>
        <v>0.36</v>
      </c>
      <c r="BV20" s="8">
        <f>AD20*$C$3</f>
        <v>2.16</v>
      </c>
      <c r="BW20" s="8">
        <f>AE20*$C$3</f>
        <v>3.06</v>
      </c>
      <c r="BX20" s="8">
        <f>AF20*$C$3</f>
        <v>4.8599999999999994</v>
      </c>
      <c r="BY20" s="8">
        <f>AG20*$C$3</f>
        <v>0.72</v>
      </c>
      <c r="BZ20" s="8">
        <f>AH20*$C$3</f>
        <v>0</v>
      </c>
      <c r="CA20" s="8">
        <f>AI20*$C$3</f>
        <v>0.72</v>
      </c>
      <c r="CB20" s="8">
        <f>AJ20*$C$3</f>
        <v>2.6999999999999997</v>
      </c>
      <c r="CC20" s="8">
        <f>AK20*$C$3</f>
        <v>1.7999999999999998</v>
      </c>
      <c r="CD20" s="8">
        <f>AL20*$C$3</f>
        <v>1.44</v>
      </c>
      <c r="CE20" s="8">
        <f>AM20*$C$3</f>
        <v>19.349999999999998</v>
      </c>
      <c r="CF20" s="8">
        <f>AN20*$C$3</f>
        <v>795.42</v>
      </c>
      <c r="CG20" s="8">
        <f>AO20*$C$3</f>
        <v>10.17</v>
      </c>
      <c r="CH20" s="8">
        <f>AP20*$C$3</f>
        <v>3.2399999999999998</v>
      </c>
      <c r="CI20" s="8">
        <f>AQ20*$C$3</f>
        <v>9</v>
      </c>
      <c r="CJ20" s="8">
        <f>AR20*$C$3</f>
        <v>21.869999999999997</v>
      </c>
      <c r="CK20" s="8">
        <f>AS20*$C$3</f>
        <v>1.17</v>
      </c>
      <c r="CL20" s="8">
        <f>AT20*$D$3</f>
        <v>18.260000000000002</v>
      </c>
      <c r="CM20" s="8">
        <f>AU20*$D$3</f>
        <v>794.78</v>
      </c>
      <c r="CN20" s="8">
        <f>AV20*$D$3</f>
        <v>36.17</v>
      </c>
      <c r="CO20" s="8">
        <f>AW20*$D$3</f>
        <v>7.0000000000000007E-2</v>
      </c>
      <c r="CP20" s="8">
        <f>AX20*$D$3</f>
        <v>816.24</v>
      </c>
      <c r="CQ20" s="8">
        <f>AY20*$D$3</f>
        <v>9.35</v>
      </c>
      <c r="CR20" s="8">
        <f>AZ20*$D$3</f>
        <v>3.36</v>
      </c>
      <c r="CS20" s="8">
        <f>BA20*$D$3</f>
        <v>20.190000000000001</v>
      </c>
      <c r="CT20" s="44">
        <f>BB20*$D$3</f>
        <v>5.99</v>
      </c>
      <c r="CU20" s="46">
        <f>BE20/(BE20+BD20+BC20)</f>
        <v>5.6851930420025454E-2</v>
      </c>
      <c r="CV20" s="46">
        <f>BG20/($BF20+$BG20+$BH20+$BI20+$BJ20)</f>
        <v>0.83241408570216369</v>
      </c>
      <c r="CW20" s="46">
        <f>BH20/($BF20+$BG20+$BH20+$BI20+$BJ20)</f>
        <v>2.2061943148069578E-2</v>
      </c>
      <c r="CX20" s="46">
        <f>BI20/($BF20+$BG20+$BH20+$BI20+$BJ20)</f>
        <v>4.1578277471361905E-2</v>
      </c>
      <c r="CY20" s="46">
        <f>BJ20/($BF20+$BG20+$BH20+$BI20+$BJ20)</f>
        <v>1.1455239711497665E-2</v>
      </c>
      <c r="CZ20" s="46">
        <f>BK20/($BF20+$BG20+$BH20+$BI20+$BJ20)</f>
        <v>-1.951633432329232E-2</v>
      </c>
      <c r="DA20" s="45">
        <f>BN20/(BL20+BN20+BM20)</f>
        <v>5.1521255168027129E-2</v>
      </c>
      <c r="DB20" s="46">
        <f>CF20/($BO20+$CF20+$CG20+$CH20+$CI20+$CJ20)</f>
        <v>0.93732103086223362</v>
      </c>
      <c r="DC20" s="46">
        <f>CG20/($BO20+$CF20+$CG20+$CH20+$CI20+$CJ20)</f>
        <v>1.1984303743769223E-2</v>
      </c>
      <c r="DD20" s="46">
        <f>CH20/($BO20+$CF20+$CG20+$CH20+$CI20+$CJ20)</f>
        <v>3.8180082723512569E-3</v>
      </c>
      <c r="DE20" s="46">
        <f>CI20/($BO20+$CF20+$CG20+$CH20+$CI20+$CJ20)</f>
        <v>1.0605578534309048E-2</v>
      </c>
      <c r="DF20" s="46">
        <f>CJ20/($BO20+$CF20+$CG20+$CH20+$CI20+$CJ20)</f>
        <v>2.5771555838370982E-2</v>
      </c>
      <c r="DG20" s="46">
        <f>CK20/($BO20+$CF20+$CG20+$CH20+$CI20+$CJ20)</f>
        <v>1.3787252094601761E-3</v>
      </c>
      <c r="DH20" s="45">
        <f>CN20/(CL20+CN20+CM20)</f>
        <v>4.2592527172313092E-2</v>
      </c>
      <c r="DI20" s="46">
        <f>CP20/($CO20+$CP20+$CQ20+$CR20+$CS20)</f>
        <v>0.96117568092697903</v>
      </c>
      <c r="DJ20" s="46">
        <f>CQ20/($CO20+$CP20+$CQ20+$CR20+$CS20)</f>
        <v>1.1010233040119638E-2</v>
      </c>
      <c r="DK20" s="46">
        <f>CR20/($CO20+$CP20+$CQ20+$CR20+$CS20)</f>
        <v>3.9566185042568969E-3</v>
      </c>
      <c r="DL20" s="46">
        <f>CS20/($CO20+$CP20+$CQ20+$CR20+$CS20)</f>
        <v>2.3775037976472249E-2</v>
      </c>
      <c r="DM20" s="46">
        <f>CT20/($CO20+$CP20+$CQ20+$CR20+$CS20)</f>
        <v>7.0536145358627419E-3</v>
      </c>
      <c r="DN20" s="50">
        <f>IF(CU20*$T$3&gt;1,1,CU20*$T$3)</f>
        <v>9.0331716872917175E-2</v>
      </c>
      <c r="DO20" s="51">
        <f>IF(DN20*(1+CZ20)&gt;1,1,DN20*(1+CZ20))</f>
        <v>8.8568772886428337E-2</v>
      </c>
      <c r="DP20" s="52">
        <f>IF(DA20*$U$3&gt;1,1,DA20*$U$3)</f>
        <v>5.7452276891836893E-2</v>
      </c>
      <c r="DQ20" s="53">
        <f>IF(DP20*(1+DD20+DG20)&gt;1,1,DP20*(1+DD20+DG20))</f>
        <v>5.7750841062767004E-2</v>
      </c>
      <c r="DR20" s="50">
        <f>DH20</f>
        <v>4.2592527172313092E-2</v>
      </c>
      <c r="DS20" s="53">
        <f>IF(DR20*(1+DM20)&gt;1,1,DR20*(1+DM20))</f>
        <v>4.289295844109485E-2</v>
      </c>
      <c r="DT20" s="57">
        <f>100*(DO20*$H$3+DQ20*$K$3+DS20*$N$3)/($Q$3)</f>
        <v>5.9885358635080221</v>
      </c>
    </row>
    <row r="21" spans="2:124" x14ac:dyDescent="0.3">
      <c r="B21" s="1">
        <v>28147</v>
      </c>
      <c r="C21" s="68" t="s">
        <v>221</v>
      </c>
      <c r="D21" s="1" t="s">
        <v>15</v>
      </c>
      <c r="E21" s="1" t="s">
        <v>78</v>
      </c>
      <c r="F21" s="1" t="s">
        <v>82</v>
      </c>
      <c r="G21" s="1">
        <v>2010</v>
      </c>
      <c r="H21" s="1" t="s">
        <v>18</v>
      </c>
      <c r="I21" s="4">
        <v>1313.5991397400001</v>
      </c>
      <c r="J21" s="10">
        <v>822.65</v>
      </c>
      <c r="K21" s="26">
        <v>120</v>
      </c>
      <c r="L21" s="5">
        <v>1600</v>
      </c>
      <c r="M21" s="5">
        <v>557</v>
      </c>
      <c r="N21" s="5">
        <v>257</v>
      </c>
      <c r="O21" s="5">
        <v>1294</v>
      </c>
      <c r="P21" s="5">
        <v>215</v>
      </c>
      <c r="Q21" s="5">
        <v>246</v>
      </c>
      <c r="R21" s="5">
        <v>265</v>
      </c>
      <c r="S21" s="5">
        <f>P21-Q21</f>
        <v>-31</v>
      </c>
      <c r="T21" s="5">
        <v>376</v>
      </c>
      <c r="U21" s="5">
        <v>4304</v>
      </c>
      <c r="V21" s="5">
        <v>4453</v>
      </c>
      <c r="W21" s="5">
        <v>247</v>
      </c>
      <c r="X21" s="5">
        <v>4743</v>
      </c>
      <c r="Y21" s="5">
        <v>71</v>
      </c>
      <c r="Z21" s="5">
        <v>73</v>
      </c>
      <c r="AA21" s="5">
        <v>52</v>
      </c>
      <c r="AB21" s="5">
        <v>62</v>
      </c>
      <c r="AC21" s="5">
        <v>11</v>
      </c>
      <c r="AD21" s="5">
        <v>0</v>
      </c>
      <c r="AE21" s="5">
        <v>21</v>
      </c>
      <c r="AF21" s="5">
        <v>1013</v>
      </c>
      <c r="AG21" s="5">
        <v>203</v>
      </c>
      <c r="AH21" s="5">
        <v>89</v>
      </c>
      <c r="AI21" s="5">
        <v>336</v>
      </c>
      <c r="AJ21" s="5">
        <v>213</v>
      </c>
      <c r="AK21" s="5">
        <v>166</v>
      </c>
      <c r="AL21" s="5">
        <v>125</v>
      </c>
      <c r="AM21" s="5">
        <v>1716</v>
      </c>
      <c r="AN21" s="5">
        <f>X21+Z21+AB21</f>
        <v>4878</v>
      </c>
      <c r="AO21" s="5">
        <f>Y21+AA21+AE21</f>
        <v>144</v>
      </c>
      <c r="AP21" s="5">
        <f>AC21+AD21+AG21+AH21</f>
        <v>303</v>
      </c>
      <c r="AQ21" s="5">
        <f>AF21+AJ21+AL21</f>
        <v>1351</v>
      </c>
      <c r="AR21" s="5">
        <f>AI21+AK21+AM21</f>
        <v>2218</v>
      </c>
      <c r="AS21" s="5">
        <f>AO21-AQ21</f>
        <v>-1207</v>
      </c>
      <c r="AT21" s="5">
        <v>5991</v>
      </c>
      <c r="AU21" s="5">
        <v>39985</v>
      </c>
      <c r="AV21" s="5">
        <v>36258</v>
      </c>
      <c r="AW21" s="5">
        <v>0</v>
      </c>
      <c r="AX21" s="5">
        <v>49078</v>
      </c>
      <c r="AY21" s="5">
        <v>4894</v>
      </c>
      <c r="AZ21" s="5">
        <v>2940</v>
      </c>
      <c r="BA21" s="5">
        <v>25322</v>
      </c>
      <c r="BB21" s="27">
        <f>AY21-AZ21</f>
        <v>1954</v>
      </c>
      <c r="BC21" s="43">
        <f>K21*$B$3</f>
        <v>43.199999999999996</v>
      </c>
      <c r="BD21" s="8">
        <f>L21*$B$3</f>
        <v>576</v>
      </c>
      <c r="BE21" s="8">
        <f>M21*$B$3</f>
        <v>200.51999999999998</v>
      </c>
      <c r="BF21" s="8">
        <f>N21*$B$3</f>
        <v>92.52</v>
      </c>
      <c r="BG21" s="8">
        <f>O21*$B$3</f>
        <v>465.84</v>
      </c>
      <c r="BH21" s="8">
        <f>P21*$B$3</f>
        <v>77.399999999999991</v>
      </c>
      <c r="BI21" s="8">
        <f>Q21*$B$3</f>
        <v>88.56</v>
      </c>
      <c r="BJ21" s="8">
        <f>R21*$B$3</f>
        <v>95.399999999999991</v>
      </c>
      <c r="BK21" s="8">
        <f>S21*$B$3</f>
        <v>-11.16</v>
      </c>
      <c r="BL21" s="8">
        <f>T21*$C$3</f>
        <v>33.839999999999996</v>
      </c>
      <c r="BM21" s="8">
        <f>U21*$C$3</f>
        <v>387.36</v>
      </c>
      <c r="BN21" s="8">
        <f>V21*$C$3</f>
        <v>400.77</v>
      </c>
      <c r="BO21" s="8">
        <f>W21*$C$3</f>
        <v>22.23</v>
      </c>
      <c r="BP21" s="8">
        <f>X21*$C$3</f>
        <v>426.87</v>
      </c>
      <c r="BQ21" s="8">
        <f>Y21*$C$3</f>
        <v>6.39</v>
      </c>
      <c r="BR21" s="8">
        <f>Z21*$C$3</f>
        <v>6.5699999999999994</v>
      </c>
      <c r="BS21" s="8">
        <f>AA21*$C$3</f>
        <v>4.68</v>
      </c>
      <c r="BT21" s="8">
        <f>AB21*$C$3</f>
        <v>5.58</v>
      </c>
      <c r="BU21" s="8">
        <f>AC21*$C$3</f>
        <v>0.99</v>
      </c>
      <c r="BV21" s="8">
        <f>AD21*$C$3</f>
        <v>0</v>
      </c>
      <c r="BW21" s="8">
        <f>AE21*$C$3</f>
        <v>1.89</v>
      </c>
      <c r="BX21" s="8">
        <f>AF21*$C$3</f>
        <v>91.17</v>
      </c>
      <c r="BY21" s="8">
        <f>AG21*$C$3</f>
        <v>18.27</v>
      </c>
      <c r="BZ21" s="8">
        <f>AH21*$C$3</f>
        <v>8.01</v>
      </c>
      <c r="CA21" s="8">
        <f>AI21*$C$3</f>
        <v>30.24</v>
      </c>
      <c r="CB21" s="8">
        <f>AJ21*$C$3</f>
        <v>19.169999999999998</v>
      </c>
      <c r="CC21" s="8">
        <f>AK21*$C$3</f>
        <v>14.94</v>
      </c>
      <c r="CD21" s="8">
        <f>AL21*$C$3</f>
        <v>11.25</v>
      </c>
      <c r="CE21" s="8">
        <f>AM21*$C$3</f>
        <v>154.44</v>
      </c>
      <c r="CF21" s="8">
        <f>AN21*$C$3</f>
        <v>439.02</v>
      </c>
      <c r="CG21" s="8">
        <f>AO21*$C$3</f>
        <v>12.959999999999999</v>
      </c>
      <c r="CH21" s="8">
        <f>AP21*$C$3</f>
        <v>27.27</v>
      </c>
      <c r="CI21" s="8">
        <f>AQ21*$C$3</f>
        <v>121.58999999999999</v>
      </c>
      <c r="CJ21" s="8">
        <f>AR21*$C$3</f>
        <v>199.62</v>
      </c>
      <c r="CK21" s="8">
        <f>AS21*$C$3</f>
        <v>-108.63</v>
      </c>
      <c r="CL21" s="8">
        <f>AT21*$D$3</f>
        <v>59.910000000000004</v>
      </c>
      <c r="CM21" s="8">
        <f>AU21*$D$3</f>
        <v>399.85</v>
      </c>
      <c r="CN21" s="8">
        <f>AV21*$D$3</f>
        <v>362.58</v>
      </c>
      <c r="CO21" s="8">
        <f>AW21*$D$3</f>
        <v>0</v>
      </c>
      <c r="CP21" s="8">
        <f>AX21*$D$3</f>
        <v>490.78000000000003</v>
      </c>
      <c r="CQ21" s="8">
        <f>AY21*$D$3</f>
        <v>48.94</v>
      </c>
      <c r="CR21" s="8">
        <f>AZ21*$D$3</f>
        <v>29.400000000000002</v>
      </c>
      <c r="CS21" s="8">
        <f>BA21*$D$3</f>
        <v>253.22</v>
      </c>
      <c r="CT21" s="44">
        <f>BB21*$D$3</f>
        <v>19.54</v>
      </c>
      <c r="CU21" s="46">
        <f>BE21/(BE21+BD21+BC21)</f>
        <v>0.24462011418533156</v>
      </c>
      <c r="CV21" s="46">
        <f>BG21/($BF21+$BG21+$BH21+$BI21+$BJ21)</f>
        <v>0.56829161176987264</v>
      </c>
      <c r="CW21" s="46">
        <f>BH21/($BF21+$BG21+$BH21+$BI21+$BJ21)</f>
        <v>9.4422485726833552E-2</v>
      </c>
      <c r="CX21" s="46">
        <f>BI21/($BF21+$BG21+$BH21+$BI21+$BJ21)</f>
        <v>0.10803689064558632</v>
      </c>
      <c r="CY21" s="46">
        <f>BJ21/($BF21+$BG21+$BH21+$BI21+$BJ21)</f>
        <v>0.11638120333772507</v>
      </c>
      <c r="CZ21" s="46">
        <f>BK21/($BF21+$BG21+$BH21+$BI21+$BJ21)</f>
        <v>-1.3614404918752746E-2</v>
      </c>
      <c r="DA21" s="45">
        <f>BN21/(BL21+BN21+BM21)</f>
        <v>0.48757253914376431</v>
      </c>
      <c r="DB21" s="46">
        <f>CF21/($BO21+$CF21+$CG21+$CH21+$CI21+$CJ21)</f>
        <v>0.53363964555300292</v>
      </c>
      <c r="DC21" s="46">
        <f>CG21/($BO21+$CF21+$CG21+$CH21+$CI21+$CJ21)</f>
        <v>1.5753199868723335E-2</v>
      </c>
      <c r="DD21" s="46">
        <f>CH21/($BO21+$CF21+$CG21+$CH21+$CI21+$CJ21)</f>
        <v>3.314735805710535E-2</v>
      </c>
      <c r="DE21" s="46">
        <f>CI21/($BO21+$CF21+$CG21+$CH21+$CI21+$CJ21)</f>
        <v>0.14779564599059183</v>
      </c>
      <c r="DF21" s="46">
        <f>CJ21/($BO21+$CF21+$CG21+$CH21+$CI21+$CJ21)</f>
        <v>0.24264303686686362</v>
      </c>
      <c r="DG21" s="46">
        <f>CK21/($BO21+$CF21+$CG21+$CH21+$CI21+$CJ21)</f>
        <v>-0.1320424461218685</v>
      </c>
      <c r="DH21" s="45">
        <f>CN21/(CL21+CN21+CM21)</f>
        <v>0.44091251793661984</v>
      </c>
      <c r="DI21" s="46">
        <f>CP21/($CO21+$CP21+$CQ21+$CR21+$CS21)</f>
        <v>0.59680910572269374</v>
      </c>
      <c r="DJ21" s="46">
        <f>CQ21/($CO21+$CP21+$CQ21+$CR21+$CS21)</f>
        <v>5.9513096772624459E-2</v>
      </c>
      <c r="DK21" s="46">
        <f>CR21/($CO21+$CP21+$CQ21+$CR21+$CS21)</f>
        <v>3.5751635576525526E-2</v>
      </c>
      <c r="DL21" s="46">
        <f>CS21/($CO21+$CP21+$CQ21+$CR21+$CS21)</f>
        <v>0.30792616192815625</v>
      </c>
      <c r="DM21" s="46">
        <f>CT21/($CO21+$CP21+$CQ21+$CR21+$CS21)</f>
        <v>2.3761461196098937E-2</v>
      </c>
      <c r="DN21" s="50">
        <f>IF(CU21*$T$3&gt;1,1,CU21*$T$3)</f>
        <v>0.38867554246190794</v>
      </c>
      <c r="DO21" s="51">
        <f>IF(DN21*(1+CZ21)&gt;1,1,DN21*(1+CZ21))</f>
        <v>0.38338395624481564</v>
      </c>
      <c r="DP21" s="52">
        <f>IF(DA21*$U$3&gt;1,1,DA21*$U$3)</f>
        <v>0.54370089456064352</v>
      </c>
      <c r="DQ21" s="53">
        <f>IF(DP21*(1+DD21+DG21)&gt;1,1,DP21*(1+DD21+DG21))</f>
        <v>0.48993154671217815</v>
      </c>
      <c r="DR21" s="50">
        <f>DH21</f>
        <v>0.44091251793661984</v>
      </c>
      <c r="DS21" s="53">
        <f>IF(DR21*(1+DM21)&gt;1,1,DR21*(1+DM21))</f>
        <v>0.45138924362244515</v>
      </c>
      <c r="DT21" s="57">
        <f>100*(DO21*$H$3+DQ21*$K$3+DS21*$N$3)/($Q$3)</f>
        <v>46.764948021874851</v>
      </c>
    </row>
    <row r="22" spans="2:124" x14ac:dyDescent="0.3">
      <c r="B22" s="1">
        <v>28149</v>
      </c>
      <c r="C22" s="68" t="s">
        <v>221</v>
      </c>
      <c r="D22" s="1" t="s">
        <v>15</v>
      </c>
      <c r="E22" s="1" t="s">
        <v>78</v>
      </c>
      <c r="F22" s="1" t="s">
        <v>80</v>
      </c>
      <c r="G22" s="1">
        <v>2010</v>
      </c>
      <c r="H22" s="1" t="s">
        <v>18</v>
      </c>
      <c r="I22" s="4">
        <v>934.99402944600001</v>
      </c>
      <c r="J22" s="10">
        <v>743.51</v>
      </c>
      <c r="K22" s="26">
        <v>113</v>
      </c>
      <c r="L22" s="5">
        <v>1482</v>
      </c>
      <c r="M22" s="5">
        <v>468</v>
      </c>
      <c r="N22" s="5">
        <v>215</v>
      </c>
      <c r="O22" s="5">
        <v>1262</v>
      </c>
      <c r="P22" s="5">
        <v>144</v>
      </c>
      <c r="Q22" s="5">
        <v>252</v>
      </c>
      <c r="R22" s="5">
        <v>190</v>
      </c>
      <c r="S22" s="5">
        <f>P22-Q22</f>
        <v>-108</v>
      </c>
      <c r="T22" s="5">
        <v>209</v>
      </c>
      <c r="U22" s="5">
        <v>4075</v>
      </c>
      <c r="V22" s="5">
        <v>3976</v>
      </c>
      <c r="W22" s="5">
        <v>126</v>
      </c>
      <c r="X22" s="5">
        <v>4226</v>
      </c>
      <c r="Y22" s="5">
        <v>89</v>
      </c>
      <c r="Z22" s="5">
        <v>24</v>
      </c>
      <c r="AA22" s="5">
        <v>43</v>
      </c>
      <c r="AB22" s="5">
        <v>52</v>
      </c>
      <c r="AC22" s="5">
        <v>22</v>
      </c>
      <c r="AD22" s="5">
        <v>8</v>
      </c>
      <c r="AE22" s="5">
        <v>84</v>
      </c>
      <c r="AF22" s="5">
        <v>400</v>
      </c>
      <c r="AG22" s="5">
        <v>216</v>
      </c>
      <c r="AH22" s="5">
        <v>77</v>
      </c>
      <c r="AI22" s="5">
        <v>625</v>
      </c>
      <c r="AJ22" s="5">
        <v>91</v>
      </c>
      <c r="AK22" s="5">
        <v>172</v>
      </c>
      <c r="AL22" s="5">
        <v>66</v>
      </c>
      <c r="AM22" s="5">
        <v>1934</v>
      </c>
      <c r="AN22" s="5">
        <f>X22+Z22+AB22</f>
        <v>4302</v>
      </c>
      <c r="AO22" s="5">
        <f>Y22+AA22+AE22</f>
        <v>216</v>
      </c>
      <c r="AP22" s="5">
        <f>AC22+AD22+AG22+AH22</f>
        <v>323</v>
      </c>
      <c r="AQ22" s="5">
        <f>AF22+AJ22+AL22</f>
        <v>557</v>
      </c>
      <c r="AR22" s="5">
        <f>AI22+AK22+AM22</f>
        <v>2731</v>
      </c>
      <c r="AS22" s="5">
        <f>AO22-AQ22</f>
        <v>-341</v>
      </c>
      <c r="AT22" s="5">
        <v>3752</v>
      </c>
      <c r="AU22" s="5">
        <v>34938</v>
      </c>
      <c r="AV22" s="5">
        <v>35648</v>
      </c>
      <c r="AW22" s="5">
        <v>0</v>
      </c>
      <c r="AX22" s="5">
        <v>40712</v>
      </c>
      <c r="AY22" s="5">
        <v>1497</v>
      </c>
      <c r="AZ22" s="5">
        <v>2361</v>
      </c>
      <c r="BA22" s="5">
        <v>29768</v>
      </c>
      <c r="BB22" s="27">
        <f>AY22-AZ22</f>
        <v>-864</v>
      </c>
      <c r="BC22" s="43">
        <f>K22*$B$3</f>
        <v>40.68</v>
      </c>
      <c r="BD22" s="8">
        <f>L22*$B$3</f>
        <v>533.52</v>
      </c>
      <c r="BE22" s="8">
        <f>M22*$B$3</f>
        <v>168.48</v>
      </c>
      <c r="BF22" s="8">
        <f>N22*$B$3</f>
        <v>77.399999999999991</v>
      </c>
      <c r="BG22" s="8">
        <f>O22*$B$3</f>
        <v>454.32</v>
      </c>
      <c r="BH22" s="8">
        <f>P22*$B$3</f>
        <v>51.839999999999996</v>
      </c>
      <c r="BI22" s="8">
        <f>Q22*$B$3</f>
        <v>90.72</v>
      </c>
      <c r="BJ22" s="8">
        <f>R22*$B$3</f>
        <v>68.399999999999991</v>
      </c>
      <c r="BK22" s="8">
        <f>S22*$B$3</f>
        <v>-38.879999999999995</v>
      </c>
      <c r="BL22" s="8">
        <f>T22*$C$3</f>
        <v>18.809999999999999</v>
      </c>
      <c r="BM22" s="8">
        <f>U22*$C$3</f>
        <v>366.75</v>
      </c>
      <c r="BN22" s="8">
        <f>V22*$C$3</f>
        <v>357.84</v>
      </c>
      <c r="BO22" s="8">
        <f>W22*$C$3</f>
        <v>11.34</v>
      </c>
      <c r="BP22" s="8">
        <f>X22*$C$3</f>
        <v>380.34</v>
      </c>
      <c r="BQ22" s="8">
        <f>Y22*$C$3</f>
        <v>8.01</v>
      </c>
      <c r="BR22" s="8">
        <f>Z22*$C$3</f>
        <v>2.16</v>
      </c>
      <c r="BS22" s="8">
        <f>AA22*$C$3</f>
        <v>3.8699999999999997</v>
      </c>
      <c r="BT22" s="8">
        <f>AB22*$C$3</f>
        <v>4.68</v>
      </c>
      <c r="BU22" s="8">
        <f>AC22*$C$3</f>
        <v>1.98</v>
      </c>
      <c r="BV22" s="8">
        <f>AD22*$C$3</f>
        <v>0.72</v>
      </c>
      <c r="BW22" s="8">
        <f>AE22*$C$3</f>
        <v>7.56</v>
      </c>
      <c r="BX22" s="8">
        <f>AF22*$C$3</f>
        <v>36</v>
      </c>
      <c r="BY22" s="8">
        <f>AG22*$C$3</f>
        <v>19.439999999999998</v>
      </c>
      <c r="BZ22" s="8">
        <f>AH22*$C$3</f>
        <v>6.93</v>
      </c>
      <c r="CA22" s="8">
        <f>AI22*$C$3</f>
        <v>56.25</v>
      </c>
      <c r="CB22" s="8">
        <f>AJ22*$C$3</f>
        <v>8.19</v>
      </c>
      <c r="CC22" s="8">
        <f>AK22*$C$3</f>
        <v>15.479999999999999</v>
      </c>
      <c r="CD22" s="8">
        <f>AL22*$C$3</f>
        <v>5.9399999999999995</v>
      </c>
      <c r="CE22" s="8">
        <f>AM22*$C$3</f>
        <v>174.06</v>
      </c>
      <c r="CF22" s="8">
        <f>AN22*$C$3</f>
        <v>387.18</v>
      </c>
      <c r="CG22" s="8">
        <f>AO22*$C$3</f>
        <v>19.439999999999998</v>
      </c>
      <c r="CH22" s="8">
        <f>AP22*$C$3</f>
        <v>29.07</v>
      </c>
      <c r="CI22" s="8">
        <f>AQ22*$C$3</f>
        <v>50.129999999999995</v>
      </c>
      <c r="CJ22" s="8">
        <f>AR22*$C$3</f>
        <v>245.79</v>
      </c>
      <c r="CK22" s="8">
        <f>AS22*$C$3</f>
        <v>-30.689999999999998</v>
      </c>
      <c r="CL22" s="8">
        <f>AT22*$D$3</f>
        <v>37.520000000000003</v>
      </c>
      <c r="CM22" s="8">
        <f>AU22*$D$3</f>
        <v>349.38</v>
      </c>
      <c r="CN22" s="8">
        <f>AV22*$D$3</f>
        <v>356.48</v>
      </c>
      <c r="CO22" s="8">
        <f>AW22*$D$3</f>
        <v>0</v>
      </c>
      <c r="CP22" s="8">
        <f>AX22*$D$3</f>
        <v>407.12</v>
      </c>
      <c r="CQ22" s="8">
        <f>AY22*$D$3</f>
        <v>14.97</v>
      </c>
      <c r="CR22" s="8">
        <f>AZ22*$D$3</f>
        <v>23.61</v>
      </c>
      <c r="CS22" s="8">
        <f>BA22*$D$3</f>
        <v>297.68</v>
      </c>
      <c r="CT22" s="44">
        <f>BB22*$D$3</f>
        <v>-8.64</v>
      </c>
      <c r="CU22" s="46">
        <f>BE22/(BE22+BD22+BC22)</f>
        <v>0.22685409597673292</v>
      </c>
      <c r="CV22" s="46">
        <f>BG22/($BF22+$BG22+$BH22+$BI22+$BJ22)</f>
        <v>0.61173048957828402</v>
      </c>
      <c r="CW22" s="46">
        <f>BH22/($BF22+$BG22+$BH22+$BI22+$BJ22)</f>
        <v>6.9801260300533199E-2</v>
      </c>
      <c r="CX22" s="46">
        <f>BI22/($BF22+$BG22+$BH22+$BI22+$BJ22)</f>
        <v>0.12215220552593309</v>
      </c>
      <c r="CY22" s="46">
        <f>BJ22/($BF22+$BG22+$BH22+$BI22+$BJ22)</f>
        <v>9.2098885118759063E-2</v>
      </c>
      <c r="CZ22" s="46">
        <f>BK22/($BF22+$BG22+$BH22+$BI22+$BJ22)</f>
        <v>-5.2350945225399889E-2</v>
      </c>
      <c r="DA22" s="45">
        <f>BN22/(BL22+BN22+BM22)</f>
        <v>0.48135593220338979</v>
      </c>
      <c r="DB22" s="46">
        <f>CF22/($BO22+$CF22+$CG22+$CH22+$CI22+$CJ22)</f>
        <v>0.52113870381586924</v>
      </c>
      <c r="DC22" s="46">
        <f>CG22/($BO22+$CF22+$CG22+$CH22+$CI22+$CJ22)</f>
        <v>2.616596002422774E-2</v>
      </c>
      <c r="DD22" s="46">
        <f>CH22/($BO22+$CF22+$CG22+$CH22+$CI22+$CJ22)</f>
        <v>3.9127801332525747E-2</v>
      </c>
      <c r="DE22" s="46">
        <f>CI22/($BO22+$CF22+$CG22+$CH22+$CI22+$CJ22)</f>
        <v>6.7474258025439132E-2</v>
      </c>
      <c r="DF22" s="46">
        <f>CJ22/($BO22+$CF22+$CG22+$CH22+$CI22+$CJ22)</f>
        <v>0.33082980012113872</v>
      </c>
      <c r="DG22" s="46">
        <f>CK22/($BO22+$CF22+$CG22+$CH22+$CI22+$CJ22)</f>
        <v>-4.1308298001211385E-2</v>
      </c>
      <c r="DH22" s="45">
        <f>CN22/(CL22+CN22+CM22)</f>
        <v>0.47953940111383142</v>
      </c>
      <c r="DI22" s="46">
        <f>CP22/($CO22+$CP22+$CQ22+$CR22+$CS22)</f>
        <v>0.54766068497941822</v>
      </c>
      <c r="DJ22" s="46">
        <f>CQ22/($CO22+$CP22+$CQ22+$CR22+$CS22)</f>
        <v>2.0137749199601818E-2</v>
      </c>
      <c r="DK22" s="46">
        <f>CR22/($CO22+$CP22+$CQ22+$CR22+$CS22)</f>
        <v>3.1760337916005271E-2</v>
      </c>
      <c r="DL22" s="46">
        <f>CS22/($CO22+$CP22+$CQ22+$CR22+$CS22)</f>
        <v>0.40044122790497455</v>
      </c>
      <c r="DM22" s="46">
        <f>CT22/($CO22+$CP22+$CQ22+$CR22+$CS22)</f>
        <v>-1.1622588716403454E-2</v>
      </c>
      <c r="DN22" s="50">
        <f>IF(CU22*$T$3&gt;1,1,CU22*$T$3)</f>
        <v>0.36044721468268204</v>
      </c>
      <c r="DO22" s="51">
        <f>IF(DN22*(1+CZ22)&gt;1,1,DN22*(1+CZ22))</f>
        <v>0.34157746229018099</v>
      </c>
      <c r="DP22" s="52">
        <f>IF(DA22*$U$3&gt;1,1,DA22*$U$3)</f>
        <v>0.5367686445193488</v>
      </c>
      <c r="DQ22" s="53">
        <f>IF(DP22*(1+DD22+DG22)&gt;1,1,DP22*(1+DD22+DG22))</f>
        <v>0.53559822227811948</v>
      </c>
      <c r="DR22" s="50">
        <f>DH22</f>
        <v>0.47953940111383142</v>
      </c>
      <c r="DS22" s="53">
        <f>IF(DR22*(1+DM22)&gt;1,1,DR22*(1+DM22))</f>
        <v>0.47396591188137493</v>
      </c>
      <c r="DT22" s="57">
        <f>100*(DO22*$H$3+DQ22*$K$3+DS22*$N$3)/($Q$3)</f>
        <v>49.644059889924279</v>
      </c>
    </row>
    <row r="23" spans="2:124" x14ac:dyDescent="0.3">
      <c r="B23" s="1">
        <v>28117</v>
      </c>
      <c r="C23" s="68" t="s">
        <v>221</v>
      </c>
      <c r="D23" s="1" t="s">
        <v>15</v>
      </c>
      <c r="E23" s="1" t="s">
        <v>23</v>
      </c>
      <c r="F23" s="1" t="s">
        <v>26</v>
      </c>
      <c r="G23" s="1">
        <v>2010</v>
      </c>
      <c r="H23" s="1" t="s">
        <v>18</v>
      </c>
      <c r="I23" s="4">
        <v>1572.11008029</v>
      </c>
      <c r="J23" s="10">
        <v>701.64</v>
      </c>
      <c r="K23" s="26">
        <v>57</v>
      </c>
      <c r="L23" s="5">
        <v>1215</v>
      </c>
      <c r="M23" s="5">
        <v>678</v>
      </c>
      <c r="N23" s="5">
        <v>148</v>
      </c>
      <c r="O23" s="5">
        <v>889</v>
      </c>
      <c r="P23" s="5">
        <v>245</v>
      </c>
      <c r="Q23" s="5">
        <v>35</v>
      </c>
      <c r="R23" s="5">
        <v>633</v>
      </c>
      <c r="S23" s="5">
        <f>P23-Q23</f>
        <v>210</v>
      </c>
      <c r="T23" s="5">
        <v>270</v>
      </c>
      <c r="U23" s="5">
        <v>3795</v>
      </c>
      <c r="V23" s="5">
        <v>3729</v>
      </c>
      <c r="W23" s="5">
        <v>336</v>
      </c>
      <c r="X23" s="5">
        <v>3596</v>
      </c>
      <c r="Y23" s="5">
        <v>204</v>
      </c>
      <c r="Z23" s="5">
        <v>44</v>
      </c>
      <c r="AA23" s="5">
        <v>59</v>
      </c>
      <c r="AB23" s="5">
        <v>32</v>
      </c>
      <c r="AC23" s="5">
        <v>63</v>
      </c>
      <c r="AD23" s="5">
        <v>6</v>
      </c>
      <c r="AE23" s="5">
        <v>86</v>
      </c>
      <c r="AF23" s="5">
        <v>218</v>
      </c>
      <c r="AG23" s="5">
        <v>136</v>
      </c>
      <c r="AH23" s="5">
        <v>39</v>
      </c>
      <c r="AI23" s="5">
        <v>164</v>
      </c>
      <c r="AJ23" s="5">
        <v>73</v>
      </c>
      <c r="AK23" s="5">
        <v>190</v>
      </c>
      <c r="AL23" s="5">
        <v>28</v>
      </c>
      <c r="AM23" s="5">
        <v>2526</v>
      </c>
      <c r="AN23" s="5">
        <f>X23+Z23+AB23</f>
        <v>3672</v>
      </c>
      <c r="AO23" s="5">
        <f>Y23+AA23+AE23</f>
        <v>349</v>
      </c>
      <c r="AP23" s="5">
        <f>AC23+AD23+AG23+AH23</f>
        <v>244</v>
      </c>
      <c r="AQ23" s="5">
        <f>AF23+AJ23+AL23</f>
        <v>319</v>
      </c>
      <c r="AR23" s="5">
        <f>AI23+AK23+AM23</f>
        <v>2880</v>
      </c>
      <c r="AS23" s="5">
        <f>AO23-AQ23</f>
        <v>30</v>
      </c>
      <c r="AT23" s="5">
        <v>2864</v>
      </c>
      <c r="AU23" s="5">
        <v>22494</v>
      </c>
      <c r="AV23" s="5">
        <v>44774</v>
      </c>
      <c r="AW23" s="5">
        <v>72</v>
      </c>
      <c r="AX23" s="5">
        <v>27434</v>
      </c>
      <c r="AY23" s="5">
        <v>1234</v>
      </c>
      <c r="AZ23" s="5">
        <v>2015</v>
      </c>
      <c r="BA23" s="5">
        <v>39377</v>
      </c>
      <c r="BB23" s="27">
        <f>AY23-AZ23</f>
        <v>-781</v>
      </c>
      <c r="BC23" s="43">
        <f>K23*$B$3</f>
        <v>20.52</v>
      </c>
      <c r="BD23" s="8">
        <f>L23*$B$3</f>
        <v>437.4</v>
      </c>
      <c r="BE23" s="8">
        <f>M23*$B$3</f>
        <v>244.07999999999998</v>
      </c>
      <c r="BF23" s="8">
        <f>N23*$B$3</f>
        <v>53.28</v>
      </c>
      <c r="BG23" s="8">
        <f>O23*$B$3</f>
        <v>320.03999999999996</v>
      </c>
      <c r="BH23" s="8">
        <f>P23*$B$3</f>
        <v>88.2</v>
      </c>
      <c r="BI23" s="8">
        <f>Q23*$B$3</f>
        <v>12.6</v>
      </c>
      <c r="BJ23" s="8">
        <f>R23*$B$3</f>
        <v>227.88</v>
      </c>
      <c r="BK23" s="8">
        <f>S23*$B$3</f>
        <v>75.599999999999994</v>
      </c>
      <c r="BL23" s="8">
        <f>T23*$C$3</f>
        <v>24.3</v>
      </c>
      <c r="BM23" s="8">
        <f>U23*$C$3</f>
        <v>341.55</v>
      </c>
      <c r="BN23" s="8">
        <f>V23*$C$3</f>
        <v>335.61</v>
      </c>
      <c r="BO23" s="8">
        <f>W23*$C$3</f>
        <v>30.24</v>
      </c>
      <c r="BP23" s="8">
        <f>X23*$C$3</f>
        <v>323.64</v>
      </c>
      <c r="BQ23" s="8">
        <f>Y23*$C$3</f>
        <v>18.36</v>
      </c>
      <c r="BR23" s="8">
        <f>Z23*$C$3</f>
        <v>3.96</v>
      </c>
      <c r="BS23" s="8">
        <f>AA23*$C$3</f>
        <v>5.31</v>
      </c>
      <c r="BT23" s="8">
        <f>AB23*$C$3</f>
        <v>2.88</v>
      </c>
      <c r="BU23" s="8">
        <f>AC23*$C$3</f>
        <v>5.67</v>
      </c>
      <c r="BV23" s="8">
        <f>AD23*$C$3</f>
        <v>0.54</v>
      </c>
      <c r="BW23" s="8">
        <f>AE23*$C$3</f>
        <v>7.7399999999999993</v>
      </c>
      <c r="BX23" s="8">
        <f>AF23*$C$3</f>
        <v>19.62</v>
      </c>
      <c r="BY23" s="8">
        <f>AG23*$C$3</f>
        <v>12.24</v>
      </c>
      <c r="BZ23" s="8">
        <f>AH23*$C$3</f>
        <v>3.51</v>
      </c>
      <c r="CA23" s="8">
        <f>AI23*$C$3</f>
        <v>14.76</v>
      </c>
      <c r="CB23" s="8">
        <f>AJ23*$C$3</f>
        <v>6.5699999999999994</v>
      </c>
      <c r="CC23" s="8">
        <f>AK23*$C$3</f>
        <v>17.099999999999998</v>
      </c>
      <c r="CD23" s="8">
        <f>AL23*$C$3</f>
        <v>2.52</v>
      </c>
      <c r="CE23" s="8">
        <f>AM23*$C$3</f>
        <v>227.34</v>
      </c>
      <c r="CF23" s="8">
        <f>AN23*$C$3</f>
        <v>330.47999999999996</v>
      </c>
      <c r="CG23" s="8">
        <f>AO23*$C$3</f>
        <v>31.41</v>
      </c>
      <c r="CH23" s="8">
        <f>AP23*$C$3</f>
        <v>21.96</v>
      </c>
      <c r="CI23" s="8">
        <f>AQ23*$C$3</f>
        <v>28.709999999999997</v>
      </c>
      <c r="CJ23" s="8">
        <f>AR23*$C$3</f>
        <v>259.2</v>
      </c>
      <c r="CK23" s="8">
        <f>AS23*$C$3</f>
        <v>2.6999999999999997</v>
      </c>
      <c r="CL23" s="8">
        <f>AT23*$D$3</f>
        <v>28.64</v>
      </c>
      <c r="CM23" s="8">
        <f>AU23*$D$3</f>
        <v>224.94</v>
      </c>
      <c r="CN23" s="8">
        <f>AV23*$D$3</f>
        <v>447.74</v>
      </c>
      <c r="CO23" s="8">
        <f>AW23*$D$3</f>
        <v>0.72</v>
      </c>
      <c r="CP23" s="8">
        <f>AX23*$D$3</f>
        <v>274.34000000000003</v>
      </c>
      <c r="CQ23" s="8">
        <f>AY23*$D$3</f>
        <v>12.34</v>
      </c>
      <c r="CR23" s="8">
        <f>AZ23*$D$3</f>
        <v>20.150000000000002</v>
      </c>
      <c r="CS23" s="8">
        <f>BA23*$D$3</f>
        <v>393.77</v>
      </c>
      <c r="CT23" s="44">
        <f>BB23*$D$3</f>
        <v>-7.8100000000000005</v>
      </c>
      <c r="CU23" s="46">
        <f>BE23/(BE23+BD23+BC23)</f>
        <v>0.34769230769230769</v>
      </c>
      <c r="CV23" s="46">
        <f>BG23/($BF23+$BG23+$BH23+$BI23+$BJ23)</f>
        <v>0.45589743589743587</v>
      </c>
      <c r="CW23" s="46">
        <f>BH23/($BF23+$BG23+$BH23+$BI23+$BJ23)</f>
        <v>0.12564102564102564</v>
      </c>
      <c r="CX23" s="46">
        <f>BI23/($BF23+$BG23+$BH23+$BI23+$BJ23)</f>
        <v>1.7948717948717947E-2</v>
      </c>
      <c r="CY23" s="46">
        <f>BJ23/($BF23+$BG23+$BH23+$BI23+$BJ23)</f>
        <v>0.32461538461538458</v>
      </c>
      <c r="CZ23" s="46">
        <f>BK23/($BF23+$BG23+$BH23+$BI23+$BJ23)</f>
        <v>0.10769230769230768</v>
      </c>
      <c r="DA23" s="45">
        <f>BN23/(BL23+BN23+BM23)</f>
        <v>0.47844495765973827</v>
      </c>
      <c r="DB23" s="46">
        <f>CF23/($BO23+$CF23+$CG23+$CH23+$CI23+$CJ23)</f>
        <v>0.47076923076923072</v>
      </c>
      <c r="DC23" s="46">
        <f>CG23/($BO23+$CF23+$CG23+$CH23+$CI23+$CJ23)</f>
        <v>4.4743589743589746E-2</v>
      </c>
      <c r="DD23" s="46">
        <f>CH23/($BO23+$CF23+$CG23+$CH23+$CI23+$CJ23)</f>
        <v>3.1282051282051283E-2</v>
      </c>
      <c r="DE23" s="46">
        <f>CI23/($BO23+$CF23+$CG23+$CH23+$CI23+$CJ23)</f>
        <v>4.0897435897435892E-2</v>
      </c>
      <c r="DF23" s="46">
        <f>CJ23/($BO23+$CF23+$CG23+$CH23+$CI23+$CJ23)</f>
        <v>0.3692307692307692</v>
      </c>
      <c r="DG23" s="46">
        <f>CK23/($BO23+$CF23+$CG23+$CH23+$CI23+$CJ23)</f>
        <v>3.8461538461538459E-3</v>
      </c>
      <c r="DH23" s="45">
        <f>CN23/(CL23+CN23+CM23)</f>
        <v>0.63842468487994075</v>
      </c>
      <c r="DI23" s="46">
        <f>CP23/($CO23+$CP23+$CQ23+$CR23+$CS23)</f>
        <v>0.39117663833913202</v>
      </c>
      <c r="DJ23" s="46">
        <f>CQ23/($CO23+$CP23+$CQ23+$CR23+$CS23)</f>
        <v>1.7595391547367823E-2</v>
      </c>
      <c r="DK23" s="46">
        <f>CR23/($CO23+$CP23+$CQ23+$CR23+$CS23)</f>
        <v>2.8731534820053618E-2</v>
      </c>
      <c r="DL23" s="46">
        <f>CS23/($CO23+$CP23+$CQ23+$CR23+$CS23)</f>
        <v>0.56146979980608003</v>
      </c>
      <c r="DM23" s="46">
        <f>CT23/($CO23+$CP23+$CQ23+$CR23+$CS23)</f>
        <v>-1.1136143272685793E-2</v>
      </c>
      <c r="DN23" s="50">
        <f>IF(CU23*$T$3&gt;1,1,CU23*$T$3)</f>
        <v>0.55244637895865978</v>
      </c>
      <c r="DO23" s="51">
        <f>IF(DN23*(1+CZ23)&gt;1,1,DN23*(1+CZ23))</f>
        <v>0.61194060438497699</v>
      </c>
      <c r="DP23" s="52">
        <f>IF(DA23*$U$3&gt;1,1,DA23*$U$3)</f>
        <v>0.53352256452844937</v>
      </c>
      <c r="DQ23" s="53">
        <f>IF(DP23*(1+DD23+DG23)&gt;1,1,DP23*(1+DD23+DG23))</f>
        <v>0.55226425461573081</v>
      </c>
      <c r="DR23" s="50">
        <f>DH23</f>
        <v>0.63842468487994075</v>
      </c>
      <c r="DS23" s="53">
        <f>IF(DR23*(1+DM23)&gt;1,1,DR23*(1+DM23))</f>
        <v>0.63131509612029846</v>
      </c>
      <c r="DT23" s="57">
        <f>100*(DO23*$H$3+DQ23*$K$3+DS23*$N$3)/($Q$3)</f>
        <v>57.426860096328141</v>
      </c>
    </row>
    <row r="24" spans="2:124" x14ac:dyDescent="0.3">
      <c r="B24" s="1">
        <v>28203</v>
      </c>
      <c r="C24" s="68" t="s">
        <v>221</v>
      </c>
      <c r="D24" s="1" t="s">
        <v>15</v>
      </c>
      <c r="E24" s="1" t="s">
        <v>61</v>
      </c>
      <c r="F24" s="1" t="s">
        <v>66</v>
      </c>
      <c r="G24" s="1">
        <v>2010</v>
      </c>
      <c r="H24" s="1" t="s">
        <v>18</v>
      </c>
      <c r="I24" s="4">
        <v>2404.4459370899999</v>
      </c>
      <c r="J24" s="10">
        <v>685.93</v>
      </c>
      <c r="K24" s="26">
        <v>140</v>
      </c>
      <c r="L24" s="5">
        <v>1231</v>
      </c>
      <c r="M24" s="5">
        <v>531</v>
      </c>
      <c r="N24" s="5">
        <v>238</v>
      </c>
      <c r="O24" s="5">
        <v>754</v>
      </c>
      <c r="P24" s="5">
        <v>408</v>
      </c>
      <c r="Q24" s="5">
        <v>182</v>
      </c>
      <c r="R24" s="5">
        <v>320</v>
      </c>
      <c r="S24" s="5">
        <f>P24-Q24</f>
        <v>226</v>
      </c>
      <c r="T24" s="5">
        <v>314</v>
      </c>
      <c r="U24" s="5">
        <v>3446</v>
      </c>
      <c r="V24" s="5">
        <v>3868</v>
      </c>
      <c r="W24" s="5">
        <v>202</v>
      </c>
      <c r="X24" s="5">
        <v>2629</v>
      </c>
      <c r="Y24" s="5">
        <v>99</v>
      </c>
      <c r="Z24" s="5">
        <v>160</v>
      </c>
      <c r="AA24" s="5">
        <v>256</v>
      </c>
      <c r="AB24" s="5">
        <v>349</v>
      </c>
      <c r="AC24" s="5">
        <v>51</v>
      </c>
      <c r="AD24" s="5">
        <v>53</v>
      </c>
      <c r="AE24" s="5">
        <v>385</v>
      </c>
      <c r="AF24" s="5">
        <v>153</v>
      </c>
      <c r="AG24" s="5">
        <v>53</v>
      </c>
      <c r="AH24" s="5">
        <v>106</v>
      </c>
      <c r="AI24" s="5">
        <v>255</v>
      </c>
      <c r="AJ24" s="5">
        <v>96</v>
      </c>
      <c r="AK24" s="5">
        <v>81</v>
      </c>
      <c r="AL24" s="5">
        <v>103</v>
      </c>
      <c r="AM24" s="5">
        <v>2581</v>
      </c>
      <c r="AN24" s="5">
        <f>X24+Z24+AB24</f>
        <v>3138</v>
      </c>
      <c r="AO24" s="5">
        <f>Y24+AA24+AE24</f>
        <v>740</v>
      </c>
      <c r="AP24" s="5">
        <f>AC24+AD24+AG24+AH24</f>
        <v>263</v>
      </c>
      <c r="AQ24" s="5">
        <f>AF24+AJ24+AL24</f>
        <v>352</v>
      </c>
      <c r="AR24" s="5">
        <f>AI24+AK24+AM24</f>
        <v>2917</v>
      </c>
      <c r="AS24" s="5">
        <f>AO24-AQ24</f>
        <v>388</v>
      </c>
      <c r="AT24" s="5">
        <v>3798</v>
      </c>
      <c r="AU24" s="5">
        <v>25071</v>
      </c>
      <c r="AV24" s="5">
        <v>39687</v>
      </c>
      <c r="AW24" s="5">
        <v>36</v>
      </c>
      <c r="AX24" s="5">
        <v>31019</v>
      </c>
      <c r="AY24" s="5">
        <v>2809</v>
      </c>
      <c r="AZ24" s="5">
        <v>2596</v>
      </c>
      <c r="BA24" s="5">
        <v>32096</v>
      </c>
      <c r="BB24" s="27">
        <f>AY24-AZ24</f>
        <v>213</v>
      </c>
      <c r="BC24" s="43">
        <f>K24*$B$3</f>
        <v>50.4</v>
      </c>
      <c r="BD24" s="8">
        <f>L24*$B$3</f>
        <v>443.15999999999997</v>
      </c>
      <c r="BE24" s="8">
        <f>M24*$B$3</f>
        <v>191.16</v>
      </c>
      <c r="BF24" s="8">
        <f>N24*$B$3</f>
        <v>85.679999999999993</v>
      </c>
      <c r="BG24" s="8">
        <f>O24*$B$3</f>
        <v>271.44</v>
      </c>
      <c r="BH24" s="8">
        <f>P24*$B$3</f>
        <v>146.88</v>
      </c>
      <c r="BI24" s="8">
        <f>Q24*$B$3</f>
        <v>65.52</v>
      </c>
      <c r="BJ24" s="8">
        <f>R24*$B$3</f>
        <v>115.19999999999999</v>
      </c>
      <c r="BK24" s="8">
        <f>S24*$B$3</f>
        <v>81.36</v>
      </c>
      <c r="BL24" s="8">
        <f>T24*$C$3</f>
        <v>28.259999999999998</v>
      </c>
      <c r="BM24" s="8">
        <f>U24*$C$3</f>
        <v>310.14</v>
      </c>
      <c r="BN24" s="8">
        <f>V24*$C$3</f>
        <v>348.12</v>
      </c>
      <c r="BO24" s="8">
        <f>W24*$C$3</f>
        <v>18.18</v>
      </c>
      <c r="BP24" s="8">
        <f>X24*$C$3</f>
        <v>236.60999999999999</v>
      </c>
      <c r="BQ24" s="8">
        <f>Y24*$C$3</f>
        <v>8.91</v>
      </c>
      <c r="BR24" s="8">
        <f>Z24*$C$3</f>
        <v>14.399999999999999</v>
      </c>
      <c r="BS24" s="8">
        <f>AA24*$C$3</f>
        <v>23.04</v>
      </c>
      <c r="BT24" s="8">
        <f>AB24*$C$3</f>
        <v>31.41</v>
      </c>
      <c r="BU24" s="8">
        <f>AC24*$C$3</f>
        <v>4.59</v>
      </c>
      <c r="BV24" s="8">
        <f>AD24*$C$3</f>
        <v>4.7699999999999996</v>
      </c>
      <c r="BW24" s="8">
        <f>AE24*$C$3</f>
        <v>34.65</v>
      </c>
      <c r="BX24" s="8">
        <f>AF24*$C$3</f>
        <v>13.77</v>
      </c>
      <c r="BY24" s="8">
        <f>AG24*$C$3</f>
        <v>4.7699999999999996</v>
      </c>
      <c r="BZ24" s="8">
        <f>AH24*$C$3</f>
        <v>9.5399999999999991</v>
      </c>
      <c r="CA24" s="8">
        <f>AI24*$C$3</f>
        <v>22.95</v>
      </c>
      <c r="CB24" s="8">
        <f>AJ24*$C$3</f>
        <v>8.64</v>
      </c>
      <c r="CC24" s="8">
        <f>AK24*$C$3</f>
        <v>7.29</v>
      </c>
      <c r="CD24" s="8">
        <f>AL24*$C$3</f>
        <v>9.27</v>
      </c>
      <c r="CE24" s="8">
        <f>AM24*$C$3</f>
        <v>232.29</v>
      </c>
      <c r="CF24" s="8">
        <f>AN24*$C$3</f>
        <v>282.42</v>
      </c>
      <c r="CG24" s="8">
        <f>AO24*$C$3</f>
        <v>66.599999999999994</v>
      </c>
      <c r="CH24" s="8">
        <f>AP24*$C$3</f>
        <v>23.669999999999998</v>
      </c>
      <c r="CI24" s="8">
        <f>AQ24*$C$3</f>
        <v>31.68</v>
      </c>
      <c r="CJ24" s="8">
        <f>AR24*$C$3</f>
        <v>262.52999999999997</v>
      </c>
      <c r="CK24" s="8">
        <f>AS24*$C$3</f>
        <v>34.92</v>
      </c>
      <c r="CL24" s="8">
        <f>AT24*$D$3</f>
        <v>37.980000000000004</v>
      </c>
      <c r="CM24" s="8">
        <f>AU24*$D$3</f>
        <v>250.71</v>
      </c>
      <c r="CN24" s="8">
        <f>AV24*$D$3</f>
        <v>396.87</v>
      </c>
      <c r="CO24" s="8">
        <f>AW24*$D$3</f>
        <v>0.36</v>
      </c>
      <c r="CP24" s="8">
        <f>AX24*$D$3</f>
        <v>310.19</v>
      </c>
      <c r="CQ24" s="8">
        <f>AY24*$D$3</f>
        <v>28.09</v>
      </c>
      <c r="CR24" s="8">
        <f>AZ24*$D$3</f>
        <v>25.96</v>
      </c>
      <c r="CS24" s="8">
        <f>BA24*$D$3</f>
        <v>320.95999999999998</v>
      </c>
      <c r="CT24" s="44">
        <f>BB24*$D$3</f>
        <v>2.13</v>
      </c>
      <c r="CU24" s="46">
        <f>BE24/(BE24+BD24+BC24)</f>
        <v>0.27917981072555209</v>
      </c>
      <c r="CV24" s="46">
        <f>BG24/($BF24+$BG24+$BH24+$BI24+$BJ24)</f>
        <v>0.39642481598317558</v>
      </c>
      <c r="CW24" s="46">
        <f>BH24/($BF24+$BG24+$BH24+$BI24+$BJ24)</f>
        <v>0.21451104100946372</v>
      </c>
      <c r="CX24" s="46">
        <f>BI24/($BF24+$BG24+$BH24+$BI24+$BJ24)</f>
        <v>9.5688748685594099E-2</v>
      </c>
      <c r="CY24" s="46">
        <f>BJ24/($BF24+$BG24+$BH24+$BI24+$BJ24)</f>
        <v>0.1682439537329127</v>
      </c>
      <c r="CZ24" s="46">
        <f>BK24/($BF24+$BG24+$BH24+$BI24+$BJ24)</f>
        <v>0.11882229232386961</v>
      </c>
      <c r="DA24" s="45">
        <f>BN24/(BL24+BN24+BM24)</f>
        <v>0.50707918196119561</v>
      </c>
      <c r="DB24" s="46">
        <f>CF24/($BO24+$CF24+$CG24+$CH24+$CI24+$CJ24)</f>
        <v>0.41224382553862321</v>
      </c>
      <c r="DC24" s="46">
        <f>CG24/($BO24+$CF24+$CG24+$CH24+$CI24+$CJ24)</f>
        <v>9.7214923804519168E-2</v>
      </c>
      <c r="DD24" s="46">
        <f>CH24/($BO24+$CF24+$CG24+$CH24+$CI24+$CJ24)</f>
        <v>3.4550709406200732E-2</v>
      </c>
      <c r="DE24" s="46">
        <f>CI24/($BO24+$CF24+$CG24+$CH24+$CI24+$CJ24)</f>
        <v>4.6242774566473986E-2</v>
      </c>
      <c r="DF24" s="46">
        <f>CJ24/($BO24+$CF24+$CG24+$CH24+$CI24+$CJ24)</f>
        <v>0.38321071991592215</v>
      </c>
      <c r="DG24" s="46">
        <f>CK24/($BO24+$CF24+$CG24+$CH24+$CI24+$CJ24)</f>
        <v>5.0972149238045189E-2</v>
      </c>
      <c r="DH24" s="45">
        <f>CN24/(CL24+CN24+CM24)</f>
        <v>0.57889900227551194</v>
      </c>
      <c r="DI24" s="46">
        <f>CP24/($CO24+$CP24+$CQ24+$CR24+$CS24)</f>
        <v>0.45246222066631664</v>
      </c>
      <c r="DJ24" s="46">
        <f>CQ24/($CO24+$CP24+$CQ24+$CR24+$CS24)</f>
        <v>4.0973802438882087E-2</v>
      </c>
      <c r="DK24" s="46">
        <f>CR24/($CO24+$CP24+$CQ24+$CR24+$CS24)</f>
        <v>3.786685337534279E-2</v>
      </c>
      <c r="DL24" s="46">
        <f>CS24/($CO24+$CP24+$CQ24+$CR24+$CS24)</f>
        <v>0.46817200536787446</v>
      </c>
      <c r="DM24" s="46">
        <f>CT24/($CO24+$CP24+$CQ24+$CR24+$CS24)</f>
        <v>3.1069490635392966E-3</v>
      </c>
      <c r="DN24" s="50">
        <f>IF(CU24*$T$3&gt;1,1,CU24*$T$3)</f>
        <v>0.44358725258363679</v>
      </c>
      <c r="DO24" s="51">
        <f>IF(DN24*(1+CZ24)&gt;1,1,DN24*(1+CZ24))</f>
        <v>0.49629530678127182</v>
      </c>
      <c r="DP24" s="52">
        <f>IF(DA24*$U$3&gt;1,1,DA24*$U$3)</f>
        <v>0.56545310228000645</v>
      </c>
      <c r="DQ24" s="53">
        <f>IF(DP24*(1+DD24+DG24)&gt;1,1,DP24*(1+DD24+DG24))</f>
        <v>0.61381226801624977</v>
      </c>
      <c r="DR24" s="50">
        <f>DH24</f>
        <v>0.57889900227551194</v>
      </c>
      <c r="DS24" s="53">
        <f>IF(DR24*(1+DM24)&gt;1,1,DR24*(1+DM24))</f>
        <v>0.58069761198851577</v>
      </c>
      <c r="DT24" s="57">
        <f>100*(DO24*$H$3+DQ24*$K$3+DS24*$N$3)/($Q$3)</f>
        <v>59.079349655671152</v>
      </c>
    </row>
    <row r="25" spans="2:124" x14ac:dyDescent="0.3">
      <c r="B25" s="1">
        <v>28671</v>
      </c>
      <c r="C25" s="68" t="s">
        <v>221</v>
      </c>
      <c r="D25" s="1" t="s">
        <v>15</v>
      </c>
      <c r="E25" s="1" t="s">
        <v>52</v>
      </c>
      <c r="F25" s="1" t="s">
        <v>53</v>
      </c>
      <c r="G25" s="1">
        <v>2010</v>
      </c>
      <c r="H25" s="1" t="s">
        <v>18</v>
      </c>
      <c r="I25" s="4">
        <v>2067.3842394100002</v>
      </c>
      <c r="J25" s="10">
        <v>669.88</v>
      </c>
      <c r="K25" s="26">
        <v>52</v>
      </c>
      <c r="L25" s="5">
        <v>1663</v>
      </c>
      <c r="M25" s="5">
        <v>136</v>
      </c>
      <c r="N25" s="5">
        <v>104</v>
      </c>
      <c r="O25" s="5">
        <v>1477</v>
      </c>
      <c r="P25" s="5">
        <v>143</v>
      </c>
      <c r="Q25" s="5">
        <v>23</v>
      </c>
      <c r="R25" s="5">
        <v>104</v>
      </c>
      <c r="S25" s="5">
        <f>P25-Q25</f>
        <v>120</v>
      </c>
      <c r="T25" s="5">
        <v>163</v>
      </c>
      <c r="U25" s="5">
        <v>5968</v>
      </c>
      <c r="V25" s="5">
        <v>1299</v>
      </c>
      <c r="W25" s="5">
        <v>410</v>
      </c>
      <c r="X25" s="5">
        <v>5747</v>
      </c>
      <c r="Y25" s="5">
        <v>20</v>
      </c>
      <c r="Z25" s="5">
        <v>88</v>
      </c>
      <c r="AA25" s="5">
        <v>4</v>
      </c>
      <c r="AB25" s="5">
        <v>35</v>
      </c>
      <c r="AC25" s="5">
        <v>0</v>
      </c>
      <c r="AD25" s="5">
        <v>9</v>
      </c>
      <c r="AE25" s="5">
        <v>29</v>
      </c>
      <c r="AF25" s="5">
        <v>279</v>
      </c>
      <c r="AG25" s="5">
        <v>56</v>
      </c>
      <c r="AH25" s="5">
        <v>27</v>
      </c>
      <c r="AI25" s="5">
        <v>41</v>
      </c>
      <c r="AJ25" s="5">
        <v>160</v>
      </c>
      <c r="AK25" s="5">
        <v>24</v>
      </c>
      <c r="AL25" s="5">
        <v>130</v>
      </c>
      <c r="AM25" s="5">
        <v>379</v>
      </c>
      <c r="AN25" s="5">
        <f>X25+Z25+AB25</f>
        <v>5870</v>
      </c>
      <c r="AO25" s="5">
        <f>Y25+AA25+AE25</f>
        <v>53</v>
      </c>
      <c r="AP25" s="5">
        <f>AC25+AD25+AG25+AH25</f>
        <v>92</v>
      </c>
      <c r="AQ25" s="5">
        <f>AF25+AJ25+AL25</f>
        <v>569</v>
      </c>
      <c r="AR25" s="5">
        <f>AI25+AK25+AM25</f>
        <v>444</v>
      </c>
      <c r="AS25" s="5">
        <f>AO25-AQ25</f>
        <v>-516</v>
      </c>
      <c r="AT25" s="5">
        <v>3782</v>
      </c>
      <c r="AU25" s="5">
        <v>47353</v>
      </c>
      <c r="AV25" s="5">
        <v>15794</v>
      </c>
      <c r="AW25" s="5">
        <v>36</v>
      </c>
      <c r="AX25" s="5">
        <v>52718</v>
      </c>
      <c r="AY25" s="5">
        <v>2383</v>
      </c>
      <c r="AZ25" s="5">
        <v>2117</v>
      </c>
      <c r="BA25" s="5">
        <v>9675</v>
      </c>
      <c r="BB25" s="27">
        <f>AY25-AZ25</f>
        <v>266</v>
      </c>
      <c r="BC25" s="43">
        <f>K25*$B$3</f>
        <v>18.72</v>
      </c>
      <c r="BD25" s="8">
        <f>L25*$B$3</f>
        <v>598.67999999999995</v>
      </c>
      <c r="BE25" s="8">
        <f>M25*$B$3</f>
        <v>48.96</v>
      </c>
      <c r="BF25" s="8">
        <f>N25*$B$3</f>
        <v>37.44</v>
      </c>
      <c r="BG25" s="8">
        <f>O25*$B$3</f>
        <v>531.72</v>
      </c>
      <c r="BH25" s="8">
        <f>P25*$B$3</f>
        <v>51.48</v>
      </c>
      <c r="BI25" s="8">
        <f>Q25*$B$3</f>
        <v>8.2799999999999994</v>
      </c>
      <c r="BJ25" s="8">
        <f>R25*$B$3</f>
        <v>37.44</v>
      </c>
      <c r="BK25" s="8">
        <f>S25*$B$3</f>
        <v>43.199999999999996</v>
      </c>
      <c r="BL25" s="8">
        <f>T25*$C$3</f>
        <v>14.67</v>
      </c>
      <c r="BM25" s="8">
        <f>U25*$C$3</f>
        <v>537.12</v>
      </c>
      <c r="BN25" s="8">
        <f>V25*$C$3</f>
        <v>116.91</v>
      </c>
      <c r="BO25" s="8">
        <f>W25*$C$3</f>
        <v>36.9</v>
      </c>
      <c r="BP25" s="8">
        <f>X25*$C$3</f>
        <v>517.23</v>
      </c>
      <c r="BQ25" s="8">
        <f>Y25*$C$3</f>
        <v>1.7999999999999998</v>
      </c>
      <c r="BR25" s="8">
        <f>Z25*$C$3</f>
        <v>7.92</v>
      </c>
      <c r="BS25" s="8">
        <f>AA25*$C$3</f>
        <v>0.36</v>
      </c>
      <c r="BT25" s="8">
        <f>AB25*$C$3</f>
        <v>3.15</v>
      </c>
      <c r="BU25" s="8">
        <f>AC25*$C$3</f>
        <v>0</v>
      </c>
      <c r="BV25" s="8">
        <f>AD25*$C$3</f>
        <v>0.80999999999999994</v>
      </c>
      <c r="BW25" s="8">
        <f>AE25*$C$3</f>
        <v>2.61</v>
      </c>
      <c r="BX25" s="8">
        <f>AF25*$C$3</f>
        <v>25.11</v>
      </c>
      <c r="BY25" s="8">
        <f>AG25*$C$3</f>
        <v>5.04</v>
      </c>
      <c r="BZ25" s="8">
        <f>AH25*$C$3</f>
        <v>2.4299999999999997</v>
      </c>
      <c r="CA25" s="8">
        <f>AI25*$C$3</f>
        <v>3.69</v>
      </c>
      <c r="CB25" s="8">
        <f>AJ25*$C$3</f>
        <v>14.399999999999999</v>
      </c>
      <c r="CC25" s="8">
        <f>AK25*$C$3</f>
        <v>2.16</v>
      </c>
      <c r="CD25" s="8">
        <f>AL25*$C$3</f>
        <v>11.7</v>
      </c>
      <c r="CE25" s="8">
        <f>AM25*$C$3</f>
        <v>34.11</v>
      </c>
      <c r="CF25" s="8">
        <f>AN25*$C$3</f>
        <v>528.29999999999995</v>
      </c>
      <c r="CG25" s="8">
        <f>AO25*$C$3</f>
        <v>4.7699999999999996</v>
      </c>
      <c r="CH25" s="8">
        <f>AP25*$C$3</f>
        <v>8.2799999999999994</v>
      </c>
      <c r="CI25" s="8">
        <f>AQ25*$C$3</f>
        <v>51.21</v>
      </c>
      <c r="CJ25" s="8">
        <f>AR25*$C$3</f>
        <v>39.96</v>
      </c>
      <c r="CK25" s="8">
        <f>AS25*$C$3</f>
        <v>-46.44</v>
      </c>
      <c r="CL25" s="8">
        <f>AT25*$D$3</f>
        <v>37.82</v>
      </c>
      <c r="CM25" s="8">
        <f>AU25*$D$3</f>
        <v>473.53000000000003</v>
      </c>
      <c r="CN25" s="8">
        <f>AV25*$D$3</f>
        <v>157.94</v>
      </c>
      <c r="CO25" s="8">
        <f>AW25*$D$3</f>
        <v>0.36</v>
      </c>
      <c r="CP25" s="8">
        <f>AX25*$D$3</f>
        <v>527.18000000000006</v>
      </c>
      <c r="CQ25" s="8">
        <f>AY25*$D$3</f>
        <v>23.830000000000002</v>
      </c>
      <c r="CR25" s="8">
        <f>AZ25*$D$3</f>
        <v>21.17</v>
      </c>
      <c r="CS25" s="8">
        <f>BA25*$D$3</f>
        <v>96.75</v>
      </c>
      <c r="CT25" s="44">
        <f>BB25*$D$3</f>
        <v>2.66</v>
      </c>
      <c r="CU25" s="46">
        <f>BE25/(BE25+BD25+BC25)</f>
        <v>7.347379794705565E-2</v>
      </c>
      <c r="CV25" s="46">
        <f>BG25/($BF25+$BG25+$BH25+$BI25+$BJ25)</f>
        <v>0.79794705564559687</v>
      </c>
      <c r="CW25" s="46">
        <f>BH25/($BF25+$BG25+$BH25+$BI25+$BJ25)</f>
        <v>7.7255537547271727E-2</v>
      </c>
      <c r="CX25" s="46">
        <f>BI25/($BF25+$BG25+$BH25+$BI25+$BJ25)</f>
        <v>1.2425715829281467E-2</v>
      </c>
      <c r="CY25" s="46">
        <f>BJ25/($BF25+$BG25+$BH25+$BI25+$BJ25)</f>
        <v>5.6185845488924892E-2</v>
      </c>
      <c r="CZ25" s="46">
        <f>BK25/($BF25+$BG25+$BH25+$BI25+$BJ25)</f>
        <v>6.482982171799026E-2</v>
      </c>
      <c r="DA25" s="45">
        <f>BN25/(BL25+BN25+BM25)</f>
        <v>0.17483176312247642</v>
      </c>
      <c r="DB25" s="46">
        <f>CF25/($BO25+$CF25+$CG25+$CH25+$CI25+$CJ25)</f>
        <v>0.78919064264587258</v>
      </c>
      <c r="DC25" s="46">
        <f>CG25/($BO25+$CF25+$CG25+$CH25+$CI25+$CJ25)</f>
        <v>7.1255713901586448E-3</v>
      </c>
      <c r="DD25" s="46">
        <f>CH25/($BO25+$CF25+$CG25+$CH25+$CI25+$CJ25)</f>
        <v>1.2368916375369722E-2</v>
      </c>
      <c r="DE25" s="46">
        <f>CI25/($BO25+$CF25+$CG25+$CH25+$CI25+$CJ25)</f>
        <v>7.6499058886797533E-2</v>
      </c>
      <c r="DF25" s="46">
        <f>CJ25/($BO25+$CF25+$CG25+$CH25+$CI25+$CJ25)</f>
        <v>5.969346598547997E-2</v>
      </c>
      <c r="DG25" s="46">
        <f>CK25/($BO25+$CF25+$CG25+$CH25+$CI25+$CJ25)</f>
        <v>-6.937348749663888E-2</v>
      </c>
      <c r="DH25" s="45">
        <f>CN25/(CL25+CN25+CM25)</f>
        <v>0.23598141313929688</v>
      </c>
      <c r="DI25" s="46">
        <f>CP25/($CO25+$CP25+$CQ25+$CR25+$CS25)</f>
        <v>0.78767051651750364</v>
      </c>
      <c r="DJ25" s="46">
        <f>CQ25/($CO25+$CP25+$CQ25+$CR25+$CS25)</f>
        <v>3.560489473920124E-2</v>
      </c>
      <c r="DK25" s="46">
        <f>CR25/($CO25+$CP25+$CQ25+$CR25+$CS25)</f>
        <v>3.1630533849302991E-2</v>
      </c>
      <c r="DL25" s="46">
        <f>CS25/($CO25+$CP25+$CQ25+$CR25+$CS25)</f>
        <v>0.1445561714652841</v>
      </c>
      <c r="DM25" s="46">
        <f>CT25/($CO25+$CP25+$CQ25+$CR25+$CS25)</f>
        <v>3.9743608898982503E-3</v>
      </c>
      <c r="DN25" s="50">
        <f>IF(CU25*$T$3&gt;1,1,CU25*$T$3)</f>
        <v>0.1167421099810806</v>
      </c>
      <c r="DO25" s="51">
        <f>IF(DN25*(1+CZ25)&gt;1,1,DN25*(1+CZ25))</f>
        <v>0.12431048015813607</v>
      </c>
      <c r="DP25" s="52">
        <f>IF(DA25*$U$3&gt;1,1,DA25*$U$3)</f>
        <v>0.19495803880635892</v>
      </c>
      <c r="DQ25" s="53">
        <f>IF(DP25*(1+DD25+DG25)&gt;1,1,DP25*(1+DD25+DG25))</f>
        <v>0.18384453941755868</v>
      </c>
      <c r="DR25" s="50">
        <f>DH25</f>
        <v>0.23598141313929688</v>
      </c>
      <c r="DS25" s="53">
        <f>IF(DR25*(1+DM25)&gt;1,1,DR25*(1+DM25))</f>
        <v>0.23691928843842064</v>
      </c>
      <c r="DT25" s="57">
        <f>100*(DO25*$H$3+DQ25*$K$3+DS25*$N$3)/($Q$3)</f>
        <v>18.376068787403078</v>
      </c>
    </row>
    <row r="26" spans="2:124" x14ac:dyDescent="0.3">
      <c r="B26" s="1">
        <v>28118</v>
      </c>
      <c r="C26" s="68" t="s">
        <v>221</v>
      </c>
      <c r="D26" s="1" t="s">
        <v>15</v>
      </c>
      <c r="E26" s="1" t="s">
        <v>23</v>
      </c>
      <c r="F26" s="1" t="s">
        <v>27</v>
      </c>
      <c r="G26" s="1">
        <v>2010</v>
      </c>
      <c r="H26" s="1" t="s">
        <v>18</v>
      </c>
      <c r="I26" s="4">
        <v>1623.77879573</v>
      </c>
      <c r="J26" s="10">
        <v>654.37</v>
      </c>
      <c r="K26" s="26">
        <v>88</v>
      </c>
      <c r="L26" s="5">
        <v>1416</v>
      </c>
      <c r="M26" s="5">
        <v>303</v>
      </c>
      <c r="N26" s="5">
        <v>198</v>
      </c>
      <c r="O26" s="5">
        <v>1182</v>
      </c>
      <c r="P26" s="5">
        <v>148</v>
      </c>
      <c r="Q26" s="5">
        <v>184</v>
      </c>
      <c r="R26" s="5">
        <v>95</v>
      </c>
      <c r="S26" s="5">
        <f>P26-Q26</f>
        <v>-36</v>
      </c>
      <c r="T26" s="5">
        <v>258</v>
      </c>
      <c r="U26" s="5">
        <v>3098</v>
      </c>
      <c r="V26" s="5">
        <v>3898</v>
      </c>
      <c r="W26" s="5">
        <v>712</v>
      </c>
      <c r="X26" s="5">
        <v>1734</v>
      </c>
      <c r="Y26" s="5">
        <v>129</v>
      </c>
      <c r="Z26" s="5">
        <v>132</v>
      </c>
      <c r="AA26" s="5">
        <v>270</v>
      </c>
      <c r="AB26" s="5">
        <v>13</v>
      </c>
      <c r="AC26" s="5">
        <v>23</v>
      </c>
      <c r="AD26" s="5">
        <v>41</v>
      </c>
      <c r="AE26" s="5">
        <v>661</v>
      </c>
      <c r="AF26" s="5">
        <v>129</v>
      </c>
      <c r="AG26" s="5">
        <v>77</v>
      </c>
      <c r="AH26" s="5">
        <v>112</v>
      </c>
      <c r="AI26" s="5">
        <v>315</v>
      </c>
      <c r="AJ26" s="5">
        <v>32</v>
      </c>
      <c r="AK26" s="5">
        <v>142</v>
      </c>
      <c r="AL26" s="5">
        <v>81</v>
      </c>
      <c r="AM26" s="5">
        <v>2671</v>
      </c>
      <c r="AN26" s="5">
        <f>X26+Z26+AB26</f>
        <v>1879</v>
      </c>
      <c r="AO26" s="5">
        <f>Y26+AA26+AE26</f>
        <v>1060</v>
      </c>
      <c r="AP26" s="5">
        <f>AC26+AD26+AG26+AH26</f>
        <v>253</v>
      </c>
      <c r="AQ26" s="5">
        <f>AF26+AJ26+AL26</f>
        <v>242</v>
      </c>
      <c r="AR26" s="5">
        <f>AI26+AK26+AM26</f>
        <v>3128</v>
      </c>
      <c r="AS26" s="5">
        <f>AO26-AQ26</f>
        <v>818</v>
      </c>
      <c r="AT26" s="5">
        <v>3039</v>
      </c>
      <c r="AU26" s="5">
        <v>20776</v>
      </c>
      <c r="AV26" s="5">
        <v>41596</v>
      </c>
      <c r="AW26" s="5">
        <v>129</v>
      </c>
      <c r="AX26" s="5">
        <v>21865</v>
      </c>
      <c r="AY26" s="5">
        <v>3628</v>
      </c>
      <c r="AZ26" s="5">
        <v>1997</v>
      </c>
      <c r="BA26" s="5">
        <v>37792</v>
      </c>
      <c r="BB26" s="27">
        <f>AY26-AZ26</f>
        <v>1631</v>
      </c>
      <c r="BC26" s="43">
        <f>K26*$B$3</f>
        <v>31.68</v>
      </c>
      <c r="BD26" s="8">
        <f>L26*$B$3</f>
        <v>509.76</v>
      </c>
      <c r="BE26" s="8">
        <f>M26*$B$3</f>
        <v>109.08</v>
      </c>
      <c r="BF26" s="8">
        <f>N26*$B$3</f>
        <v>71.28</v>
      </c>
      <c r="BG26" s="8">
        <f>O26*$B$3</f>
        <v>425.52</v>
      </c>
      <c r="BH26" s="8">
        <f>P26*$B$3</f>
        <v>53.28</v>
      </c>
      <c r="BI26" s="8">
        <f>Q26*$B$3</f>
        <v>66.239999999999995</v>
      </c>
      <c r="BJ26" s="8">
        <f>R26*$B$3</f>
        <v>34.199999999999996</v>
      </c>
      <c r="BK26" s="8">
        <f>S26*$B$3</f>
        <v>-12.959999999999999</v>
      </c>
      <c r="BL26" s="8">
        <f>T26*$C$3</f>
        <v>23.22</v>
      </c>
      <c r="BM26" s="8">
        <f>U26*$C$3</f>
        <v>278.82</v>
      </c>
      <c r="BN26" s="8">
        <f>V26*$C$3</f>
        <v>350.82</v>
      </c>
      <c r="BO26" s="8">
        <f>W26*$C$3</f>
        <v>64.08</v>
      </c>
      <c r="BP26" s="8">
        <f>X26*$C$3</f>
        <v>156.06</v>
      </c>
      <c r="BQ26" s="8">
        <f>Y26*$C$3</f>
        <v>11.61</v>
      </c>
      <c r="BR26" s="8">
        <f>Z26*$C$3</f>
        <v>11.879999999999999</v>
      </c>
      <c r="BS26" s="8">
        <f>AA26*$C$3</f>
        <v>24.3</v>
      </c>
      <c r="BT26" s="8">
        <f>AB26*$C$3</f>
        <v>1.17</v>
      </c>
      <c r="BU26" s="8">
        <f>AC26*$C$3</f>
        <v>2.0699999999999998</v>
      </c>
      <c r="BV26" s="8">
        <f>AD26*$C$3</f>
        <v>3.69</v>
      </c>
      <c r="BW26" s="8">
        <f>AE26*$C$3</f>
        <v>59.489999999999995</v>
      </c>
      <c r="BX26" s="8">
        <f>AF26*$C$3</f>
        <v>11.61</v>
      </c>
      <c r="BY26" s="8">
        <f>AG26*$C$3</f>
        <v>6.93</v>
      </c>
      <c r="BZ26" s="8">
        <f>AH26*$C$3</f>
        <v>10.08</v>
      </c>
      <c r="CA26" s="8">
        <f>AI26*$C$3</f>
        <v>28.349999999999998</v>
      </c>
      <c r="CB26" s="8">
        <f>AJ26*$C$3</f>
        <v>2.88</v>
      </c>
      <c r="CC26" s="8">
        <f>AK26*$C$3</f>
        <v>12.78</v>
      </c>
      <c r="CD26" s="8">
        <f>AL26*$C$3</f>
        <v>7.29</v>
      </c>
      <c r="CE26" s="8">
        <f>AM26*$C$3</f>
        <v>240.39</v>
      </c>
      <c r="CF26" s="8">
        <f>AN26*$C$3</f>
        <v>169.10999999999999</v>
      </c>
      <c r="CG26" s="8">
        <f>AO26*$C$3</f>
        <v>95.399999999999991</v>
      </c>
      <c r="CH26" s="8">
        <f>AP26*$C$3</f>
        <v>22.77</v>
      </c>
      <c r="CI26" s="8">
        <f>AQ26*$C$3</f>
        <v>21.779999999999998</v>
      </c>
      <c r="CJ26" s="8">
        <f>AR26*$C$3</f>
        <v>281.52</v>
      </c>
      <c r="CK26" s="8">
        <f>AS26*$C$3</f>
        <v>73.61999999999999</v>
      </c>
      <c r="CL26" s="8">
        <f>AT26*$D$3</f>
        <v>30.39</v>
      </c>
      <c r="CM26" s="8">
        <f>AU26*$D$3</f>
        <v>207.76</v>
      </c>
      <c r="CN26" s="8">
        <f>AV26*$D$3</f>
        <v>415.96000000000004</v>
      </c>
      <c r="CO26" s="8">
        <f>AW26*$D$3</f>
        <v>1.29</v>
      </c>
      <c r="CP26" s="8">
        <f>AX26*$D$3</f>
        <v>218.65</v>
      </c>
      <c r="CQ26" s="8">
        <f>AY26*$D$3</f>
        <v>36.28</v>
      </c>
      <c r="CR26" s="8">
        <f>AZ26*$D$3</f>
        <v>19.97</v>
      </c>
      <c r="CS26" s="8">
        <f>BA26*$D$3</f>
        <v>377.92</v>
      </c>
      <c r="CT26" s="44">
        <f>BB26*$D$3</f>
        <v>16.309999999999999</v>
      </c>
      <c r="CU26" s="46">
        <f>BE26/(BE26+BD26+BC26)</f>
        <v>0.16768123962368567</v>
      </c>
      <c r="CV26" s="46">
        <f>BG26/($BF26+$BG26+$BH26+$BI26+$BJ26)</f>
        <v>0.65412285556170446</v>
      </c>
      <c r="CW26" s="46">
        <f>BH26/($BF26+$BG26+$BH26+$BI26+$BJ26)</f>
        <v>8.1903707802988376E-2</v>
      </c>
      <c r="CX26" s="46">
        <f>BI26/($BF26+$BG26+$BH26+$BI26+$BJ26)</f>
        <v>0.1018262313226342</v>
      </c>
      <c r="CY26" s="46">
        <f>BJ26/($BF26+$BG26+$BH26+$BI26+$BJ26)</f>
        <v>5.2573325954620914E-2</v>
      </c>
      <c r="CZ26" s="46">
        <f>BK26/($BF26+$BG26+$BH26+$BI26+$BJ26)</f>
        <v>-1.992252351964582E-2</v>
      </c>
      <c r="DA26" s="45">
        <f>BN26/(BL26+BN26+BM26)</f>
        <v>0.5373586986490213</v>
      </c>
      <c r="DB26" s="46">
        <f>CF26/($BO26+$CF26+$CG26+$CH26+$CI26+$CJ26)</f>
        <v>0.25831729447346718</v>
      </c>
      <c r="DC26" s="46">
        <f>CG26/($BO26+$CF26+$CG26+$CH26+$CI26+$CJ26)</f>
        <v>0.14572449821281278</v>
      </c>
      <c r="DD26" s="46">
        <f>CH26/($BO26+$CF26+$CG26+$CH26+$CI26+$CJ26)</f>
        <v>3.478141325268079E-2</v>
      </c>
      <c r="DE26" s="46">
        <f>CI26/($BO26+$CF26+$CG26+$CH26+$CI26+$CJ26)</f>
        <v>3.3269177893868573E-2</v>
      </c>
      <c r="DF26" s="46">
        <f>CJ26/($BO26+$CF26+$CG26+$CH26+$CI26+$CJ26)</f>
        <v>0.43002474566950788</v>
      </c>
      <c r="DG26" s="46">
        <f>CK26/($BO26+$CF26+$CG26+$CH26+$CI26+$CJ26)</f>
        <v>0.1124553203189442</v>
      </c>
      <c r="DH26" s="45">
        <f>CN26/(CL26+CN26+CM26)</f>
        <v>0.63591750622983911</v>
      </c>
      <c r="DI26" s="46">
        <f>CP26/($CO26+$CP26+$CQ26+$CR26+$CS26)</f>
        <v>0.33427099417529155</v>
      </c>
      <c r="DJ26" s="46">
        <f>CQ26/($CO26+$CP26+$CQ26+$CR26+$CS26)</f>
        <v>5.5464677194967199E-2</v>
      </c>
      <c r="DK26" s="46">
        <f>CR26/($CO26+$CP26+$CQ26+$CR26+$CS26)</f>
        <v>3.0530033174848259E-2</v>
      </c>
      <c r="DL26" s="46">
        <f>CS26/($CO26+$CP26+$CQ26+$CR26+$CS26)</f>
        <v>0.57776215009707843</v>
      </c>
      <c r="DM26" s="46">
        <f>CT26/($CO26+$CP26+$CQ26+$CR26+$CS26)</f>
        <v>2.4934644020118933E-2</v>
      </c>
      <c r="DN26" s="50">
        <f>IF(CU26*$T$3&gt;1,1,CU26*$T$3)</f>
        <v>0.26642779146952617</v>
      </c>
      <c r="DO26" s="51">
        <f>IF(DN26*(1+CZ26)&gt;1,1,DN26*(1+CZ26))</f>
        <v>0.26111987752768723</v>
      </c>
      <c r="DP26" s="52">
        <f>IF(DA26*$U$3&gt;1,1,DA26*$U$3)</f>
        <v>0.59921833511888978</v>
      </c>
      <c r="DQ26" s="53">
        <f>IF(DP26*(1+DD26+DG26)&gt;1,1,DP26*(1+DD26+DG26))</f>
        <v>0.68744528547802242</v>
      </c>
      <c r="DR26" s="50">
        <f>DH26</f>
        <v>0.63591750622983911</v>
      </c>
      <c r="DS26" s="53">
        <f>IF(DR26*(1+DM26)&gt;1,1,DR26*(1+DM26))</f>
        <v>0.65177388287384197</v>
      </c>
      <c r="DT26" s="57">
        <f>100*(DO26*$H$3+DQ26*$K$3+DS26*$N$3)/($Q$3)</f>
        <v>61.793739546263865</v>
      </c>
    </row>
    <row r="27" spans="2:124" hidden="1" x14ac:dyDescent="0.3">
      <c r="B27" s="1">
        <v>29573</v>
      </c>
      <c r="C27" s="68" t="s">
        <v>221</v>
      </c>
      <c r="D27" s="1" t="s">
        <v>15</v>
      </c>
      <c r="E27" s="1" t="s">
        <v>93</v>
      </c>
      <c r="F27" s="1" t="s">
        <v>99</v>
      </c>
      <c r="G27" s="1">
        <v>2012</v>
      </c>
      <c r="H27" s="1" t="s">
        <v>18</v>
      </c>
      <c r="I27" s="4">
        <v>792.01180975700004</v>
      </c>
      <c r="J27" s="10">
        <v>11.76</v>
      </c>
      <c r="K27" s="26">
        <v>2</v>
      </c>
      <c r="L27" s="5">
        <v>26</v>
      </c>
      <c r="M27" s="5">
        <v>2</v>
      </c>
      <c r="N27" s="5">
        <v>7</v>
      </c>
      <c r="O27" s="5">
        <v>20</v>
      </c>
      <c r="P27" s="5">
        <v>1</v>
      </c>
      <c r="Q27" s="5">
        <v>1</v>
      </c>
      <c r="R27" s="5">
        <v>1</v>
      </c>
      <c r="S27" s="5">
        <f>P27-Q27</f>
        <v>0</v>
      </c>
      <c r="T27" s="5">
        <v>5</v>
      </c>
      <c r="U27" s="5">
        <v>112</v>
      </c>
      <c r="V27" s="5">
        <v>15</v>
      </c>
      <c r="W27" s="5">
        <v>5</v>
      </c>
      <c r="X27" s="5">
        <v>112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2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10</v>
      </c>
      <c r="AN27" s="5">
        <f>X27+Z27+AB27</f>
        <v>112</v>
      </c>
      <c r="AO27" s="5">
        <f>Y27+AA27+AE27</f>
        <v>0</v>
      </c>
      <c r="AP27" s="5">
        <f>AC27+AD27+AG27+AH27</f>
        <v>2</v>
      </c>
      <c r="AQ27" s="5">
        <f>AF27+AJ27+AL27</f>
        <v>0</v>
      </c>
      <c r="AR27" s="5">
        <f>AI27+AK27+AM27</f>
        <v>10</v>
      </c>
      <c r="AS27" s="5">
        <f>AO27-AQ27</f>
        <v>0</v>
      </c>
      <c r="AT27" s="5">
        <v>62</v>
      </c>
      <c r="AU27" s="5">
        <v>1014</v>
      </c>
      <c r="AV27" s="5">
        <v>106</v>
      </c>
      <c r="AW27" s="5">
        <v>0</v>
      </c>
      <c r="AX27" s="5">
        <v>1061</v>
      </c>
      <c r="AY27" s="5">
        <v>33</v>
      </c>
      <c r="AZ27" s="5">
        <v>9</v>
      </c>
      <c r="BA27" s="5">
        <v>79</v>
      </c>
      <c r="BB27" s="27">
        <f>AY27-AZ27</f>
        <v>24</v>
      </c>
      <c r="BC27" s="43">
        <f>K27*$B$3</f>
        <v>0.72</v>
      </c>
      <c r="BD27" s="8">
        <f>L27*$B$3</f>
        <v>9.36</v>
      </c>
      <c r="BE27" s="8">
        <f>M27*$B$3</f>
        <v>0.72</v>
      </c>
      <c r="BF27" s="8">
        <f>N27*$B$3</f>
        <v>2.52</v>
      </c>
      <c r="BG27" s="8">
        <f>O27*$B$3</f>
        <v>7.1999999999999993</v>
      </c>
      <c r="BH27" s="8">
        <f>P27*$B$3</f>
        <v>0.36</v>
      </c>
      <c r="BI27" s="8">
        <f>Q27*$B$3</f>
        <v>0.36</v>
      </c>
      <c r="BJ27" s="8">
        <f>R27*$B$3</f>
        <v>0.36</v>
      </c>
      <c r="BK27" s="8">
        <f>S27*$B$3</f>
        <v>0</v>
      </c>
      <c r="BL27" s="8">
        <f>T27*$C$3</f>
        <v>0.44999999999999996</v>
      </c>
      <c r="BM27" s="8">
        <f>U27*$C$3</f>
        <v>10.08</v>
      </c>
      <c r="BN27" s="8">
        <f>V27*$C$3</f>
        <v>1.3499999999999999</v>
      </c>
      <c r="BO27" s="8">
        <f>W27*$C$3</f>
        <v>0.44999999999999996</v>
      </c>
      <c r="BP27" s="8">
        <f>X27*$C$3</f>
        <v>10.08</v>
      </c>
      <c r="BQ27" s="8">
        <f>Y27*$C$3</f>
        <v>0</v>
      </c>
      <c r="BR27" s="8">
        <f>Z27*$C$3</f>
        <v>0</v>
      </c>
      <c r="BS27" s="8">
        <f>AA27*$C$3</f>
        <v>0</v>
      </c>
      <c r="BT27" s="8">
        <f>AB27*$C$3</f>
        <v>0</v>
      </c>
      <c r="BU27" s="8">
        <f>AC27*$C$3</f>
        <v>0</v>
      </c>
      <c r="BV27" s="8">
        <f>AD27*$C$3</f>
        <v>0</v>
      </c>
      <c r="BW27" s="8">
        <f>AE27*$C$3</f>
        <v>0</v>
      </c>
      <c r="BX27" s="8">
        <f>AF27*$C$3</f>
        <v>0</v>
      </c>
      <c r="BY27" s="8">
        <f>AG27*$C$3</f>
        <v>0.18</v>
      </c>
      <c r="BZ27" s="8">
        <f>AH27*$C$3</f>
        <v>0</v>
      </c>
      <c r="CA27" s="8">
        <f>AI27*$C$3</f>
        <v>0</v>
      </c>
      <c r="CB27" s="8">
        <f>AJ27*$C$3</f>
        <v>0</v>
      </c>
      <c r="CC27" s="8">
        <f>AK27*$C$3</f>
        <v>0</v>
      </c>
      <c r="CD27" s="8">
        <f>AL27*$C$3</f>
        <v>0</v>
      </c>
      <c r="CE27" s="8">
        <f>AM27*$C$3</f>
        <v>0.89999999999999991</v>
      </c>
      <c r="CF27" s="8">
        <f>AN27*$C$3</f>
        <v>10.08</v>
      </c>
      <c r="CG27" s="8">
        <f>AO27*$C$3</f>
        <v>0</v>
      </c>
      <c r="CH27" s="8">
        <f>AP27*$C$3</f>
        <v>0.18</v>
      </c>
      <c r="CI27" s="8">
        <f>AQ27*$C$3</f>
        <v>0</v>
      </c>
      <c r="CJ27" s="8">
        <f>AR27*$C$3</f>
        <v>0.89999999999999991</v>
      </c>
      <c r="CK27" s="8">
        <f>AS27*$C$3</f>
        <v>0</v>
      </c>
      <c r="CL27" s="8">
        <f>AT27*$D$3</f>
        <v>0.62</v>
      </c>
      <c r="CM27" s="8">
        <f>AU27*$D$3</f>
        <v>10.14</v>
      </c>
      <c r="CN27" s="8">
        <f>AV27*$D$3</f>
        <v>1.06</v>
      </c>
      <c r="CO27" s="8">
        <f>AW27*$D$3</f>
        <v>0</v>
      </c>
      <c r="CP27" s="8">
        <f>AX27*$D$3</f>
        <v>10.61</v>
      </c>
      <c r="CQ27" s="8">
        <f>AY27*$D$3</f>
        <v>0.33</v>
      </c>
      <c r="CR27" s="8">
        <f>AZ27*$D$3</f>
        <v>0.09</v>
      </c>
      <c r="CS27" s="8">
        <f>BA27*$D$3</f>
        <v>0.79</v>
      </c>
      <c r="CT27" s="44">
        <f>BB27*$D$3</f>
        <v>0.24</v>
      </c>
      <c r="CU27" s="46">
        <f>BE27/(BE27+BD27+BC27)</f>
        <v>6.6666666666666666E-2</v>
      </c>
      <c r="CV27" s="46">
        <f>BG27/($BF27+$BG27+$BH27+$BI27+$BJ27)</f>
        <v>0.66666666666666674</v>
      </c>
      <c r="CW27" s="46">
        <f>BH27/($BF27+$BG27+$BH27+$BI27+$BJ27)</f>
        <v>3.333333333333334E-2</v>
      </c>
      <c r="CX27" s="46">
        <f>BI27/($BF27+$BG27+$BH27+$BI27+$BJ27)</f>
        <v>3.333333333333334E-2</v>
      </c>
      <c r="CY27" s="46">
        <f>BJ27/($BF27+$BG27+$BH27+$BI27+$BJ27)</f>
        <v>3.333333333333334E-2</v>
      </c>
      <c r="CZ27" s="46">
        <f>BK27/($BF27+$BG27+$BH27+$BI27+$BJ27)</f>
        <v>0</v>
      </c>
      <c r="DA27" s="45">
        <f>BN27/(BL27+BN27+BM27)</f>
        <v>0.11363636363636363</v>
      </c>
      <c r="DB27" s="46">
        <f>CF27/($BO27+$CF27+$CG27+$CH27+$CI27+$CJ27)</f>
        <v>0.86821705426356599</v>
      </c>
      <c r="DC27" s="46">
        <f>CG27/($BO27+$CF27+$CG27+$CH27+$CI27+$CJ27)</f>
        <v>0</v>
      </c>
      <c r="DD27" s="46">
        <f>CH27/($BO27+$CF27+$CG27+$CH27+$CI27+$CJ27)</f>
        <v>1.5503875968992248E-2</v>
      </c>
      <c r="DE27" s="46">
        <f>CI27/($BO27+$CF27+$CG27+$CH27+$CI27+$CJ27)</f>
        <v>0</v>
      </c>
      <c r="DF27" s="46">
        <f>CJ27/($BO27+$CF27+$CG27+$CH27+$CI27+$CJ27)</f>
        <v>7.7519379844961239E-2</v>
      </c>
      <c r="DG27" s="46">
        <f>CK27/($BO27+$CF27+$CG27+$CH27+$CI27+$CJ27)</f>
        <v>0</v>
      </c>
      <c r="DH27" s="45">
        <f>CN27/(CL27+CN27+CM27)</f>
        <v>8.9678510998307953E-2</v>
      </c>
      <c r="DI27" s="46">
        <f>CP27/($CO27+$CP27+$CQ27+$CR27+$CS27)</f>
        <v>0.89763113367174274</v>
      </c>
      <c r="DJ27" s="46">
        <f>CQ27/($CO27+$CP27+$CQ27+$CR27+$CS27)</f>
        <v>2.7918781725888325E-2</v>
      </c>
      <c r="DK27" s="46">
        <f>CR27/($CO27+$CP27+$CQ27+$CR27+$CS27)</f>
        <v>7.6142131979695426E-3</v>
      </c>
      <c r="DL27" s="46">
        <f>CS27/($CO27+$CP27+$CQ27+$CR27+$CS27)</f>
        <v>6.6835871404399325E-2</v>
      </c>
      <c r="DM27" s="46">
        <f>CT27/($CO27+$CP27+$CQ27+$CR27+$CS27)</f>
        <v>2.030456852791878E-2</v>
      </c>
      <c r="DN27" s="50">
        <f>IF(CU27*$T$3&gt;1,1,CU27*$T$3)</f>
        <v>0.10592629685048048</v>
      </c>
      <c r="DO27" s="51">
        <f>IF(DN27*(1+CZ27)&gt;1,1,DN27*(1+CZ27))</f>
        <v>0.10592629685048048</v>
      </c>
      <c r="DP27" s="52">
        <f>IF(DA27*$U$3&gt;1,1,DA27*$U$3)</f>
        <v>0.12671794985051849</v>
      </c>
      <c r="DQ27" s="53">
        <f>IF(DP27*(1+DD27+DG27)&gt;1,1,DP27*(1+DD27+DG27))</f>
        <v>0.12868256922804591</v>
      </c>
      <c r="DR27" s="50">
        <f>DH27</f>
        <v>8.9678510998307953E-2</v>
      </c>
      <c r="DS27" s="53">
        <f>IF(DR27*(1+DM27)&gt;1,1,DR27*(1+DM27))</f>
        <v>9.1499394470354822E-2</v>
      </c>
      <c r="DT27" s="57">
        <f>100*(DO27*$H$3+DQ27*$K$3+DS27*$N$3)/($Q$3)</f>
        <v>11.912503001851553</v>
      </c>
    </row>
    <row r="28" spans="2:124" hidden="1" x14ac:dyDescent="0.3">
      <c r="B28" s="1">
        <v>29566</v>
      </c>
      <c r="C28" s="68" t="s">
        <v>221</v>
      </c>
      <c r="D28" s="1" t="s">
        <v>15</v>
      </c>
      <c r="E28" s="1" t="s">
        <v>93</v>
      </c>
      <c r="F28" s="1" t="s">
        <v>273</v>
      </c>
      <c r="G28" s="1">
        <v>2012</v>
      </c>
      <c r="H28" s="1" t="s">
        <v>18</v>
      </c>
      <c r="I28" s="4">
        <v>704.65422044900004</v>
      </c>
      <c r="J28" s="10">
        <v>10.74</v>
      </c>
      <c r="K28" s="26">
        <v>0</v>
      </c>
      <c r="L28" s="5">
        <v>26</v>
      </c>
      <c r="M28" s="5">
        <v>3</v>
      </c>
      <c r="N28" s="5">
        <v>2</v>
      </c>
      <c r="O28" s="5">
        <v>21</v>
      </c>
      <c r="P28" s="5">
        <v>3</v>
      </c>
      <c r="Q28" s="5">
        <v>3</v>
      </c>
      <c r="R28" s="5">
        <v>0</v>
      </c>
      <c r="S28" s="5">
        <f>P28-Q28</f>
        <v>0</v>
      </c>
      <c r="T28" s="5">
        <v>4</v>
      </c>
      <c r="U28" s="5">
        <v>86</v>
      </c>
      <c r="V28" s="5">
        <v>28</v>
      </c>
      <c r="W28" s="5">
        <v>1</v>
      </c>
      <c r="X28" s="5">
        <v>73</v>
      </c>
      <c r="Y28" s="5">
        <v>7</v>
      </c>
      <c r="Z28" s="5">
        <v>5</v>
      </c>
      <c r="AA28" s="5">
        <v>9</v>
      </c>
      <c r="AB28" s="5">
        <v>0</v>
      </c>
      <c r="AC28" s="5">
        <v>0</v>
      </c>
      <c r="AD28" s="5">
        <v>0</v>
      </c>
      <c r="AE28" s="5">
        <v>2</v>
      </c>
      <c r="AF28" s="5">
        <v>4</v>
      </c>
      <c r="AG28" s="5">
        <v>0</v>
      </c>
      <c r="AH28" s="5">
        <v>0</v>
      </c>
      <c r="AI28" s="5">
        <v>3</v>
      </c>
      <c r="AJ28" s="5">
        <v>0</v>
      </c>
      <c r="AK28" s="5">
        <v>0</v>
      </c>
      <c r="AL28" s="5">
        <v>0</v>
      </c>
      <c r="AM28" s="5">
        <v>16</v>
      </c>
      <c r="AN28" s="5">
        <f>X28+Z28+AB28</f>
        <v>78</v>
      </c>
      <c r="AO28" s="5">
        <f>Y28+AA28+AE28</f>
        <v>18</v>
      </c>
      <c r="AP28" s="5">
        <f>AC28+AD28+AG28+AH28</f>
        <v>0</v>
      </c>
      <c r="AQ28" s="5">
        <f>AF28+AJ28+AL28</f>
        <v>4</v>
      </c>
      <c r="AR28" s="5">
        <f>AI28+AK28+AM28</f>
        <v>19</v>
      </c>
      <c r="AS28" s="5">
        <f>AO28-AQ28</f>
        <v>14</v>
      </c>
      <c r="AT28" s="5">
        <v>62</v>
      </c>
      <c r="AU28" s="5">
        <v>542</v>
      </c>
      <c r="AV28" s="5">
        <v>470</v>
      </c>
      <c r="AW28" s="5">
        <v>0</v>
      </c>
      <c r="AX28" s="5">
        <v>596</v>
      </c>
      <c r="AY28" s="5">
        <v>86</v>
      </c>
      <c r="AZ28" s="5">
        <v>57</v>
      </c>
      <c r="BA28" s="5">
        <v>335</v>
      </c>
      <c r="BB28" s="27">
        <f>AY28-AZ28</f>
        <v>29</v>
      </c>
      <c r="BC28" s="43">
        <f>K28*$B$3</f>
        <v>0</v>
      </c>
      <c r="BD28" s="8">
        <f>L28*$B$3</f>
        <v>9.36</v>
      </c>
      <c r="BE28" s="8">
        <f>M28*$B$3</f>
        <v>1.08</v>
      </c>
      <c r="BF28" s="8">
        <f>N28*$B$3</f>
        <v>0.72</v>
      </c>
      <c r="BG28" s="8">
        <f>O28*$B$3</f>
        <v>7.56</v>
      </c>
      <c r="BH28" s="8">
        <f>P28*$B$3</f>
        <v>1.08</v>
      </c>
      <c r="BI28" s="8">
        <f>Q28*$B$3</f>
        <v>1.08</v>
      </c>
      <c r="BJ28" s="8">
        <f>R28*$B$3</f>
        <v>0</v>
      </c>
      <c r="BK28" s="8">
        <f>S28*$B$3</f>
        <v>0</v>
      </c>
      <c r="BL28" s="8">
        <f>T28*$C$3</f>
        <v>0.36</v>
      </c>
      <c r="BM28" s="8">
        <f>U28*$C$3</f>
        <v>7.7399999999999993</v>
      </c>
      <c r="BN28" s="8">
        <f>V28*$C$3</f>
        <v>2.52</v>
      </c>
      <c r="BO28" s="8">
        <f>W28*$C$3</f>
        <v>0.09</v>
      </c>
      <c r="BP28" s="8">
        <f>X28*$C$3</f>
        <v>6.5699999999999994</v>
      </c>
      <c r="BQ28" s="8">
        <f>Y28*$C$3</f>
        <v>0.63</v>
      </c>
      <c r="BR28" s="8">
        <f>Z28*$C$3</f>
        <v>0.44999999999999996</v>
      </c>
      <c r="BS28" s="8">
        <f>AA28*$C$3</f>
        <v>0.80999999999999994</v>
      </c>
      <c r="BT28" s="8">
        <f>AB28*$C$3</f>
        <v>0</v>
      </c>
      <c r="BU28" s="8">
        <f>AC28*$C$3</f>
        <v>0</v>
      </c>
      <c r="BV28" s="8">
        <f>AD28*$C$3</f>
        <v>0</v>
      </c>
      <c r="BW28" s="8">
        <f>AE28*$C$3</f>
        <v>0.18</v>
      </c>
      <c r="BX28" s="8">
        <f>AF28*$C$3</f>
        <v>0.36</v>
      </c>
      <c r="BY28" s="8">
        <f>AG28*$C$3</f>
        <v>0</v>
      </c>
      <c r="BZ28" s="8">
        <f>AH28*$C$3</f>
        <v>0</v>
      </c>
      <c r="CA28" s="8">
        <f>AI28*$C$3</f>
        <v>0.27</v>
      </c>
      <c r="CB28" s="8">
        <f>AJ28*$C$3</f>
        <v>0</v>
      </c>
      <c r="CC28" s="8">
        <f>AK28*$C$3</f>
        <v>0</v>
      </c>
      <c r="CD28" s="8">
        <f>AL28*$C$3</f>
        <v>0</v>
      </c>
      <c r="CE28" s="8">
        <f>AM28*$C$3</f>
        <v>1.44</v>
      </c>
      <c r="CF28" s="8">
        <f>AN28*$C$3</f>
        <v>7.02</v>
      </c>
      <c r="CG28" s="8">
        <f>AO28*$C$3</f>
        <v>1.6199999999999999</v>
      </c>
      <c r="CH28" s="8">
        <f>AP28*$C$3</f>
        <v>0</v>
      </c>
      <c r="CI28" s="8">
        <f>AQ28*$C$3</f>
        <v>0.36</v>
      </c>
      <c r="CJ28" s="8">
        <f>AR28*$C$3</f>
        <v>1.71</v>
      </c>
      <c r="CK28" s="8">
        <f>AS28*$C$3</f>
        <v>1.26</v>
      </c>
      <c r="CL28" s="8">
        <f>AT28*$D$3</f>
        <v>0.62</v>
      </c>
      <c r="CM28" s="8">
        <f>AU28*$D$3</f>
        <v>5.42</v>
      </c>
      <c r="CN28" s="8">
        <f>AV28*$D$3</f>
        <v>4.7</v>
      </c>
      <c r="CO28" s="8">
        <f>AW28*$D$3</f>
        <v>0</v>
      </c>
      <c r="CP28" s="8">
        <f>AX28*$D$3</f>
        <v>5.96</v>
      </c>
      <c r="CQ28" s="8">
        <f>AY28*$D$3</f>
        <v>0.86</v>
      </c>
      <c r="CR28" s="8">
        <f>AZ28*$D$3</f>
        <v>0.57000000000000006</v>
      </c>
      <c r="CS28" s="8">
        <f>BA28*$D$3</f>
        <v>3.35</v>
      </c>
      <c r="CT28" s="44">
        <f>BB28*$D$3</f>
        <v>0.28999999999999998</v>
      </c>
      <c r="CU28" s="46">
        <f>BE28/(BE28+BD28+BC28)</f>
        <v>0.10344827586206898</v>
      </c>
      <c r="CV28" s="46">
        <f>BG28/($BF28+$BG28+$BH28+$BI28+$BJ28)</f>
        <v>0.72413793103448276</v>
      </c>
      <c r="CW28" s="46">
        <f>BH28/($BF28+$BG28+$BH28+$BI28+$BJ28)</f>
        <v>0.10344827586206898</v>
      </c>
      <c r="CX28" s="46">
        <f>BI28/($BF28+$BG28+$BH28+$BI28+$BJ28)</f>
        <v>0.10344827586206898</v>
      </c>
      <c r="CY28" s="46">
        <f>BJ28/($BF28+$BG28+$BH28+$BI28+$BJ28)</f>
        <v>0</v>
      </c>
      <c r="CZ28" s="46">
        <f>BK28/($BF28+$BG28+$BH28+$BI28+$BJ28)</f>
        <v>0</v>
      </c>
      <c r="DA28" s="45">
        <f>BN28/(BL28+BN28+BM28)</f>
        <v>0.23728813559322035</v>
      </c>
      <c r="DB28" s="46">
        <f>CF28/($BO28+$CF28+$CG28+$CH28+$CI28+$CJ28)</f>
        <v>0.65000000000000013</v>
      </c>
      <c r="DC28" s="46">
        <f>CG28/($BO28+$CF28+$CG28+$CH28+$CI28+$CJ28)</f>
        <v>0.15000000000000002</v>
      </c>
      <c r="DD28" s="46">
        <f>CH28/($BO28+$CF28+$CG28+$CH28+$CI28+$CJ28)</f>
        <v>0</v>
      </c>
      <c r="DE28" s="46">
        <f>CI28/($BO28+$CF28+$CG28+$CH28+$CI28+$CJ28)</f>
        <v>3.333333333333334E-2</v>
      </c>
      <c r="DF28" s="46">
        <f>CJ28/($BO28+$CF28+$CG28+$CH28+$CI28+$CJ28)</f>
        <v>0.15833333333333338</v>
      </c>
      <c r="DG28" s="46">
        <f>CK28/($BO28+$CF28+$CG28+$CH28+$CI28+$CJ28)</f>
        <v>0.1166666666666667</v>
      </c>
      <c r="DH28" s="45">
        <f>CN28/(CL28+CN28+CM28)</f>
        <v>0.43761638733705771</v>
      </c>
      <c r="DI28" s="46">
        <f>CP28/($CO28+$CP28+$CQ28+$CR28+$CS28)</f>
        <v>0.55493482309124764</v>
      </c>
      <c r="DJ28" s="46">
        <f>CQ28/($CO28+$CP28+$CQ28+$CR28+$CS28)</f>
        <v>8.0074487895716945E-2</v>
      </c>
      <c r="DK28" s="46">
        <f>CR28/($CO28+$CP28+$CQ28+$CR28+$CS28)</f>
        <v>5.3072625698324029E-2</v>
      </c>
      <c r="DL28" s="46">
        <f>CS28/($CO28+$CP28+$CQ28+$CR28+$CS28)</f>
        <v>0.31191806331471134</v>
      </c>
      <c r="DM28" s="46">
        <f>CT28/($CO28+$CP28+$CQ28+$CR28+$CS28)</f>
        <v>2.7001862197392923E-2</v>
      </c>
      <c r="DN28" s="50">
        <f>IF(CU28*$T$3&gt;1,1,CU28*$T$3)</f>
        <v>0.1643683916645387</v>
      </c>
      <c r="DO28" s="51">
        <f>IF(DN28*(1+CZ28)&gt;1,1,DN28*(1+CZ28))</f>
        <v>0.1643683916645387</v>
      </c>
      <c r="DP28" s="52">
        <f>IF(DA28*$U$3&gt;1,1,DA28*$U$3)</f>
        <v>0.26460426138277759</v>
      </c>
      <c r="DQ28" s="53">
        <f>IF(DP28*(1+DD28+DG28)&gt;1,1,DP28*(1+DD28+DG28))</f>
        <v>0.29547475854410166</v>
      </c>
      <c r="DR28" s="50">
        <f>DH28</f>
        <v>0.43761638733705771</v>
      </c>
      <c r="DS28" s="53">
        <f>IF(DR28*(1+DM28)&gt;1,1,DR28*(1+DM28))</f>
        <v>0.44943284472325384</v>
      </c>
      <c r="DT28" s="57">
        <f>100*(DO28*$H$3+DQ28*$K$3+DS28*$N$3)/($Q$3)</f>
        <v>30.143537003375009</v>
      </c>
    </row>
    <row r="29" spans="2:124" x14ac:dyDescent="0.3">
      <c r="B29" s="1">
        <v>29692</v>
      </c>
      <c r="C29" s="68" t="s">
        <v>221</v>
      </c>
      <c r="D29" s="1" t="s">
        <v>15</v>
      </c>
      <c r="E29" s="1" t="s">
        <v>89</v>
      </c>
      <c r="F29" s="1" t="s">
        <v>91</v>
      </c>
      <c r="G29" s="1">
        <v>2010</v>
      </c>
      <c r="H29" s="1" t="s">
        <v>18</v>
      </c>
      <c r="I29" s="4">
        <v>2198.4521891200002</v>
      </c>
      <c r="J29" s="10">
        <v>630.89</v>
      </c>
      <c r="K29" s="26">
        <v>104</v>
      </c>
      <c r="L29" s="5">
        <v>1084</v>
      </c>
      <c r="M29" s="5">
        <v>569</v>
      </c>
      <c r="N29" s="5">
        <v>215</v>
      </c>
      <c r="O29" s="5">
        <v>634</v>
      </c>
      <c r="P29" s="5">
        <v>371</v>
      </c>
      <c r="Q29" s="5">
        <v>95</v>
      </c>
      <c r="R29" s="5">
        <v>442</v>
      </c>
      <c r="S29" s="5">
        <f>P29-Q29</f>
        <v>276</v>
      </c>
      <c r="T29" s="5">
        <v>281</v>
      </c>
      <c r="U29" s="5">
        <v>3837</v>
      </c>
      <c r="V29" s="5">
        <v>2891</v>
      </c>
      <c r="W29" s="5">
        <v>233</v>
      </c>
      <c r="X29" s="5">
        <v>3790</v>
      </c>
      <c r="Y29" s="5">
        <v>23</v>
      </c>
      <c r="Z29" s="5">
        <v>103</v>
      </c>
      <c r="AA29" s="5">
        <v>32</v>
      </c>
      <c r="AB29" s="5">
        <v>206</v>
      </c>
      <c r="AC29" s="5">
        <v>20</v>
      </c>
      <c r="AD29" s="5">
        <v>16</v>
      </c>
      <c r="AE29" s="5">
        <v>53</v>
      </c>
      <c r="AF29" s="5">
        <v>413</v>
      </c>
      <c r="AG29" s="5">
        <v>52</v>
      </c>
      <c r="AH29" s="5">
        <v>44</v>
      </c>
      <c r="AI29" s="5">
        <v>56</v>
      </c>
      <c r="AJ29" s="5">
        <v>312</v>
      </c>
      <c r="AK29" s="5">
        <v>104</v>
      </c>
      <c r="AL29" s="5">
        <v>144</v>
      </c>
      <c r="AM29" s="5">
        <v>1408</v>
      </c>
      <c r="AN29" s="5">
        <f>X29+Z29+AB29</f>
        <v>4099</v>
      </c>
      <c r="AO29" s="5">
        <f>Y29+AA29+AE29</f>
        <v>108</v>
      </c>
      <c r="AP29" s="5">
        <f>AC29+AD29+AG29+AH29</f>
        <v>132</v>
      </c>
      <c r="AQ29" s="5">
        <f>AF29+AJ29+AL29</f>
        <v>869</v>
      </c>
      <c r="AR29" s="5">
        <f>AI29+AK29+AM29</f>
        <v>1568</v>
      </c>
      <c r="AS29" s="5">
        <f>AO29-AQ29</f>
        <v>-761</v>
      </c>
      <c r="AT29" s="5">
        <v>3162</v>
      </c>
      <c r="AU29" s="5">
        <v>47005</v>
      </c>
      <c r="AV29" s="5">
        <v>12885</v>
      </c>
      <c r="AW29" s="5">
        <v>0</v>
      </c>
      <c r="AX29" s="5">
        <v>51508</v>
      </c>
      <c r="AY29" s="5">
        <v>1503</v>
      </c>
      <c r="AZ29" s="5">
        <v>1054</v>
      </c>
      <c r="BA29" s="5">
        <v>8987</v>
      </c>
      <c r="BB29" s="27">
        <f>AY29-AZ29</f>
        <v>449</v>
      </c>
      <c r="BC29" s="43">
        <f>K29*$B$3</f>
        <v>37.44</v>
      </c>
      <c r="BD29" s="8">
        <f>L29*$B$3</f>
        <v>390.24</v>
      </c>
      <c r="BE29" s="8">
        <f>M29*$B$3</f>
        <v>204.84</v>
      </c>
      <c r="BF29" s="8">
        <f>N29*$B$3</f>
        <v>77.399999999999991</v>
      </c>
      <c r="BG29" s="8">
        <f>O29*$B$3</f>
        <v>228.23999999999998</v>
      </c>
      <c r="BH29" s="8">
        <f>P29*$B$3</f>
        <v>133.56</v>
      </c>
      <c r="BI29" s="8">
        <f>Q29*$B$3</f>
        <v>34.199999999999996</v>
      </c>
      <c r="BJ29" s="8">
        <f>R29*$B$3</f>
        <v>159.12</v>
      </c>
      <c r="BK29" s="8">
        <f>S29*$B$3</f>
        <v>99.36</v>
      </c>
      <c r="BL29" s="8">
        <f>T29*$C$3</f>
        <v>25.29</v>
      </c>
      <c r="BM29" s="8">
        <f>U29*$C$3</f>
        <v>345.33</v>
      </c>
      <c r="BN29" s="8">
        <f>V29*$C$3</f>
        <v>260.19</v>
      </c>
      <c r="BO29" s="8">
        <f>W29*$C$3</f>
        <v>20.97</v>
      </c>
      <c r="BP29" s="8">
        <f>X29*$C$3</f>
        <v>341.09999999999997</v>
      </c>
      <c r="BQ29" s="8">
        <f>Y29*$C$3</f>
        <v>2.0699999999999998</v>
      </c>
      <c r="BR29" s="8">
        <f>Z29*$C$3</f>
        <v>9.27</v>
      </c>
      <c r="BS29" s="8">
        <f>AA29*$C$3</f>
        <v>2.88</v>
      </c>
      <c r="BT29" s="8">
        <f>AB29*$C$3</f>
        <v>18.54</v>
      </c>
      <c r="BU29" s="8">
        <f>AC29*$C$3</f>
        <v>1.7999999999999998</v>
      </c>
      <c r="BV29" s="8">
        <f>AD29*$C$3</f>
        <v>1.44</v>
      </c>
      <c r="BW29" s="8">
        <f>AE29*$C$3</f>
        <v>4.7699999999999996</v>
      </c>
      <c r="BX29" s="8">
        <f>AF29*$C$3</f>
        <v>37.17</v>
      </c>
      <c r="BY29" s="8">
        <f>AG29*$C$3</f>
        <v>4.68</v>
      </c>
      <c r="BZ29" s="8">
        <f>AH29*$C$3</f>
        <v>3.96</v>
      </c>
      <c r="CA29" s="8">
        <f>AI29*$C$3</f>
        <v>5.04</v>
      </c>
      <c r="CB29" s="8">
        <f>AJ29*$C$3</f>
        <v>28.08</v>
      </c>
      <c r="CC29" s="8">
        <f>AK29*$C$3</f>
        <v>9.36</v>
      </c>
      <c r="CD29" s="8">
        <f>AL29*$C$3</f>
        <v>12.959999999999999</v>
      </c>
      <c r="CE29" s="8">
        <f>AM29*$C$3</f>
        <v>126.72</v>
      </c>
      <c r="CF29" s="8">
        <f>AN29*$C$3</f>
        <v>368.90999999999997</v>
      </c>
      <c r="CG29" s="8">
        <f>AO29*$C$3</f>
        <v>9.7199999999999989</v>
      </c>
      <c r="CH29" s="8">
        <f>AP29*$C$3</f>
        <v>11.879999999999999</v>
      </c>
      <c r="CI29" s="8">
        <f>AQ29*$C$3</f>
        <v>78.209999999999994</v>
      </c>
      <c r="CJ29" s="8">
        <f>AR29*$C$3</f>
        <v>141.12</v>
      </c>
      <c r="CK29" s="8">
        <f>AS29*$C$3</f>
        <v>-68.489999999999995</v>
      </c>
      <c r="CL29" s="8">
        <f>AT29*$D$3</f>
        <v>31.62</v>
      </c>
      <c r="CM29" s="8">
        <f>AU29*$D$3</f>
        <v>470.05</v>
      </c>
      <c r="CN29" s="8">
        <f>AV29*$D$3</f>
        <v>128.85</v>
      </c>
      <c r="CO29" s="8">
        <f>AW29*$D$3</f>
        <v>0</v>
      </c>
      <c r="CP29" s="8">
        <f>AX29*$D$3</f>
        <v>515.08000000000004</v>
      </c>
      <c r="CQ29" s="8">
        <f>AY29*$D$3</f>
        <v>15.030000000000001</v>
      </c>
      <c r="CR29" s="8">
        <f>AZ29*$D$3</f>
        <v>10.540000000000001</v>
      </c>
      <c r="CS29" s="8">
        <f>BA29*$D$3</f>
        <v>89.87</v>
      </c>
      <c r="CT29" s="44">
        <f>BB29*$D$3</f>
        <v>4.49</v>
      </c>
      <c r="CU29" s="46">
        <f>BE29/(BE29+BD29+BC29)</f>
        <v>0.32384746727376212</v>
      </c>
      <c r="CV29" s="46">
        <f>BG29/($BF29+$BG29+$BH29+$BI29+$BJ29)</f>
        <v>0.36084234490608991</v>
      </c>
      <c r="CW29" s="46">
        <f>BH29/($BF29+$BG29+$BH29+$BI29+$BJ29)</f>
        <v>0.21115537848605578</v>
      </c>
      <c r="CX29" s="46">
        <f>BI29/($BF29+$BG29+$BH29+$BI29+$BJ29)</f>
        <v>5.4069436539556058E-2</v>
      </c>
      <c r="CY29" s="46">
        <f>BJ29/($BF29+$BG29+$BH29+$BI29+$BJ29)</f>
        <v>0.25156516789982925</v>
      </c>
      <c r="CZ29" s="46">
        <f>BK29/($BF29+$BG29+$BH29+$BI29+$BJ29)</f>
        <v>0.15708594194649972</v>
      </c>
      <c r="DA29" s="45">
        <f>BN29/(BL29+BN29+BM29)</f>
        <v>0.41246968183763738</v>
      </c>
      <c r="DB29" s="46">
        <f>CF29/($BO29+$CF29+$CG29+$CH29+$CI29+$CJ29)</f>
        <v>0.58481951776287633</v>
      </c>
      <c r="DC29" s="46">
        <f>CG29/($BO29+$CF29+$CG29+$CH29+$CI29+$CJ29)</f>
        <v>1.5408760165501498E-2</v>
      </c>
      <c r="DD29" s="46">
        <f>CH29/($BO29+$CF29+$CG29+$CH29+$CI29+$CJ29)</f>
        <v>1.8832929091168498E-2</v>
      </c>
      <c r="DE29" s="46">
        <f>CI29/($BO29+$CF29+$CG29+$CH29+$CI29+$CJ29)</f>
        <v>0.12398344985019261</v>
      </c>
      <c r="DF29" s="46">
        <f>CJ29/($BO29+$CF29+$CG29+$CH29+$CI29+$CJ29)</f>
        <v>0.22371236981024401</v>
      </c>
      <c r="DG29" s="46">
        <f>CK29/($BO29+$CF29+$CG29+$CH29+$CI29+$CJ29)</f>
        <v>-0.10857468968469111</v>
      </c>
      <c r="DH29" s="45">
        <f>CN29/(CL29+CN29+CM29)</f>
        <v>0.20435513544376072</v>
      </c>
      <c r="DI29" s="46">
        <f>CP29/($CO29+$CP29+$CQ29+$CR29+$CS29)</f>
        <v>0.81691302417052603</v>
      </c>
      <c r="DJ29" s="46">
        <f>CQ29/($CO29+$CP29+$CQ29+$CR29+$CS29)</f>
        <v>2.3837467487153464E-2</v>
      </c>
      <c r="DK29" s="46">
        <f>CR29/($CO29+$CP29+$CQ29+$CR29+$CS29)</f>
        <v>1.6716361098775615E-2</v>
      </c>
      <c r="DL29" s="46">
        <f>CS29/($CO29+$CP29+$CQ29+$CR29+$CS29)</f>
        <v>0.14253314724354502</v>
      </c>
      <c r="DM29" s="46">
        <f>CT29/($CO29+$CP29+$CQ29+$CR29+$CS29)</f>
        <v>7.1211063883778476E-3</v>
      </c>
      <c r="DN29" s="50">
        <f>IF(CU29*$T$3&gt;1,1,CU29*$T$3)</f>
        <v>0.51455944429075184</v>
      </c>
      <c r="DO29" s="51">
        <f>IF(DN29*(1+CZ29)&gt;1,1,DN29*(1+CZ29))</f>
        <v>0.59538949928463214</v>
      </c>
      <c r="DP29" s="52">
        <f>IF(DA29*$U$3&gt;1,1,DA29*$U$3)</f>
        <v>0.45995234963005727</v>
      </c>
      <c r="DQ29" s="53">
        <f>IF(DP29*(1+DD29+DG29)&gt;1,1,DP29*(1+DD29+DG29))</f>
        <v>0.41867541598512842</v>
      </c>
      <c r="DR29" s="50">
        <f>DH29</f>
        <v>0.20435513544376072</v>
      </c>
      <c r="DS29" s="53">
        <f>IF(DR29*(1+DM29)&gt;1,1,DR29*(1+DM29))</f>
        <v>0.20581037010426709</v>
      </c>
      <c r="DT29" s="57">
        <f>100*(DO29*$H$3+DQ29*$K$3+DS29*$N$3)/($Q$3)</f>
        <v>40.975458102745307</v>
      </c>
    </row>
    <row r="30" spans="2:124" x14ac:dyDescent="0.3">
      <c r="B30" s="1">
        <v>28708</v>
      </c>
      <c r="C30" s="68" t="s">
        <v>221</v>
      </c>
      <c r="D30" s="1" t="s">
        <v>15</v>
      </c>
      <c r="E30" s="1" t="s">
        <v>52</v>
      </c>
      <c r="F30" s="1" t="s">
        <v>116</v>
      </c>
      <c r="G30" s="1">
        <v>2010</v>
      </c>
      <c r="H30" s="1" t="s">
        <v>18</v>
      </c>
      <c r="I30" s="4">
        <v>1877.87802562</v>
      </c>
      <c r="J30" s="10">
        <v>608.44000000000005</v>
      </c>
      <c r="K30" s="26">
        <v>32</v>
      </c>
      <c r="L30" s="5">
        <v>1412</v>
      </c>
      <c r="M30" s="5">
        <v>244</v>
      </c>
      <c r="N30" s="5">
        <v>72</v>
      </c>
      <c r="O30" s="5">
        <v>1347</v>
      </c>
      <c r="P30" s="5">
        <v>33</v>
      </c>
      <c r="Q30" s="5">
        <v>75</v>
      </c>
      <c r="R30" s="5">
        <v>161</v>
      </c>
      <c r="S30" s="5">
        <f>P30-Q30</f>
        <v>-42</v>
      </c>
      <c r="T30" s="5">
        <v>149</v>
      </c>
      <c r="U30" s="5">
        <v>5681</v>
      </c>
      <c r="V30" s="5">
        <v>927</v>
      </c>
      <c r="W30" s="5">
        <v>1354</v>
      </c>
      <c r="X30" s="5">
        <v>4285</v>
      </c>
      <c r="Y30" s="5">
        <v>40</v>
      </c>
      <c r="Z30" s="5">
        <v>23</v>
      </c>
      <c r="AA30" s="5">
        <v>27</v>
      </c>
      <c r="AB30" s="5">
        <v>173</v>
      </c>
      <c r="AC30" s="5">
        <v>62</v>
      </c>
      <c r="AD30" s="5">
        <v>6</v>
      </c>
      <c r="AE30" s="5">
        <v>144</v>
      </c>
      <c r="AF30" s="5">
        <v>42</v>
      </c>
      <c r="AG30" s="5">
        <v>0</v>
      </c>
      <c r="AH30" s="5">
        <v>15</v>
      </c>
      <c r="AI30" s="5">
        <v>20</v>
      </c>
      <c r="AJ30" s="5">
        <v>36</v>
      </c>
      <c r="AK30" s="5">
        <v>20</v>
      </c>
      <c r="AL30" s="5">
        <v>28</v>
      </c>
      <c r="AM30" s="5">
        <v>482</v>
      </c>
      <c r="AN30" s="5">
        <f>X30+Z30+AB30</f>
        <v>4481</v>
      </c>
      <c r="AO30" s="5">
        <f>Y30+AA30+AE30</f>
        <v>211</v>
      </c>
      <c r="AP30" s="5">
        <f>AC30+AD30+AG30+AH30</f>
        <v>83</v>
      </c>
      <c r="AQ30" s="5">
        <f>AF30+AJ30+AL30</f>
        <v>106</v>
      </c>
      <c r="AR30" s="5">
        <f>AI30+AK30+AM30</f>
        <v>522</v>
      </c>
      <c r="AS30" s="5">
        <f>AO30-AQ30</f>
        <v>105</v>
      </c>
      <c r="AT30" s="5">
        <v>3671</v>
      </c>
      <c r="AU30" s="5">
        <v>39116</v>
      </c>
      <c r="AV30" s="5">
        <v>18037</v>
      </c>
      <c r="AW30" s="5">
        <v>0</v>
      </c>
      <c r="AX30" s="5">
        <v>44173</v>
      </c>
      <c r="AY30" s="5">
        <v>3299</v>
      </c>
      <c r="AZ30" s="5">
        <v>3968</v>
      </c>
      <c r="BA30" s="5">
        <v>9384</v>
      </c>
      <c r="BB30" s="27">
        <f>AY30-AZ30</f>
        <v>-669</v>
      </c>
      <c r="BC30" s="43">
        <f>K30*$B$3</f>
        <v>11.52</v>
      </c>
      <c r="BD30" s="8">
        <f>L30*$B$3</f>
        <v>508.32</v>
      </c>
      <c r="BE30" s="8">
        <f>M30*$B$3</f>
        <v>87.84</v>
      </c>
      <c r="BF30" s="8">
        <f>N30*$B$3</f>
        <v>25.919999999999998</v>
      </c>
      <c r="BG30" s="8">
        <f>O30*$B$3</f>
        <v>484.91999999999996</v>
      </c>
      <c r="BH30" s="8">
        <f>P30*$B$3</f>
        <v>11.879999999999999</v>
      </c>
      <c r="BI30" s="8">
        <f>Q30*$B$3</f>
        <v>27</v>
      </c>
      <c r="BJ30" s="8">
        <f>R30*$B$3</f>
        <v>57.96</v>
      </c>
      <c r="BK30" s="8">
        <f>S30*$B$3</f>
        <v>-15.12</v>
      </c>
      <c r="BL30" s="8">
        <f>T30*$C$3</f>
        <v>13.41</v>
      </c>
      <c r="BM30" s="8">
        <f>U30*$C$3</f>
        <v>511.28999999999996</v>
      </c>
      <c r="BN30" s="8">
        <f>V30*$C$3</f>
        <v>83.429999999999993</v>
      </c>
      <c r="BO30" s="8">
        <f>W30*$C$3</f>
        <v>121.86</v>
      </c>
      <c r="BP30" s="8">
        <f>X30*$C$3</f>
        <v>385.65</v>
      </c>
      <c r="BQ30" s="8">
        <f>Y30*$C$3</f>
        <v>3.5999999999999996</v>
      </c>
      <c r="BR30" s="8">
        <f>Z30*$C$3</f>
        <v>2.0699999999999998</v>
      </c>
      <c r="BS30" s="8">
        <f>AA30*$C$3</f>
        <v>2.4299999999999997</v>
      </c>
      <c r="BT30" s="8">
        <f>AB30*$C$3</f>
        <v>15.57</v>
      </c>
      <c r="BU30" s="8">
        <f>AC30*$C$3</f>
        <v>5.58</v>
      </c>
      <c r="BV30" s="8">
        <f>AD30*$C$3</f>
        <v>0.54</v>
      </c>
      <c r="BW30" s="8">
        <f>AE30*$C$3</f>
        <v>12.959999999999999</v>
      </c>
      <c r="BX30" s="8">
        <f>AF30*$C$3</f>
        <v>3.78</v>
      </c>
      <c r="BY30" s="8">
        <f>AG30*$C$3</f>
        <v>0</v>
      </c>
      <c r="BZ30" s="8">
        <f>AH30*$C$3</f>
        <v>1.3499999999999999</v>
      </c>
      <c r="CA30" s="8">
        <f>AI30*$C$3</f>
        <v>1.7999999999999998</v>
      </c>
      <c r="CB30" s="8">
        <f>AJ30*$C$3</f>
        <v>3.2399999999999998</v>
      </c>
      <c r="CC30" s="8">
        <f>AK30*$C$3</f>
        <v>1.7999999999999998</v>
      </c>
      <c r="CD30" s="8">
        <f>AL30*$C$3</f>
        <v>2.52</v>
      </c>
      <c r="CE30" s="8">
        <f>AM30*$C$3</f>
        <v>43.379999999999995</v>
      </c>
      <c r="CF30" s="8">
        <f>AN30*$C$3</f>
        <v>403.28999999999996</v>
      </c>
      <c r="CG30" s="8">
        <f>AO30*$C$3</f>
        <v>18.989999999999998</v>
      </c>
      <c r="CH30" s="8">
        <f>AP30*$C$3</f>
        <v>7.47</v>
      </c>
      <c r="CI30" s="8">
        <f>AQ30*$C$3</f>
        <v>9.5399999999999991</v>
      </c>
      <c r="CJ30" s="8">
        <f>AR30*$C$3</f>
        <v>46.98</v>
      </c>
      <c r="CK30" s="8">
        <f>AS30*$C$3</f>
        <v>9.4499999999999993</v>
      </c>
      <c r="CL30" s="8">
        <f>AT30*$D$3</f>
        <v>36.71</v>
      </c>
      <c r="CM30" s="8">
        <f>AU30*$D$3</f>
        <v>391.16</v>
      </c>
      <c r="CN30" s="8">
        <f>AV30*$D$3</f>
        <v>180.37</v>
      </c>
      <c r="CO30" s="8">
        <f>AW30*$D$3</f>
        <v>0</v>
      </c>
      <c r="CP30" s="8">
        <f>AX30*$D$3</f>
        <v>441.73</v>
      </c>
      <c r="CQ30" s="8">
        <f>AY30*$D$3</f>
        <v>32.99</v>
      </c>
      <c r="CR30" s="8">
        <f>AZ30*$D$3</f>
        <v>39.68</v>
      </c>
      <c r="CS30" s="8">
        <f>BA30*$D$3</f>
        <v>93.84</v>
      </c>
      <c r="CT30" s="44">
        <f>BB30*$D$3</f>
        <v>-6.69</v>
      </c>
      <c r="CU30" s="46">
        <f>BE30/(BE30+BD30+BC30)</f>
        <v>0.14454976303317538</v>
      </c>
      <c r="CV30" s="46">
        <f>BG30/($BF30+$BG30+$BH30+$BI30+$BJ30)</f>
        <v>0.79798578199052117</v>
      </c>
      <c r="CW30" s="46">
        <f>BH30/($BF30+$BG30+$BH30+$BI30+$BJ30)</f>
        <v>1.9549763033175353E-2</v>
      </c>
      <c r="CX30" s="46">
        <f>BI30/($BF30+$BG30+$BH30+$BI30+$BJ30)</f>
        <v>4.4431279620853074E-2</v>
      </c>
      <c r="CY30" s="46">
        <f>BJ30/($BF30+$BG30+$BH30+$BI30+$BJ30)</f>
        <v>9.5379146919431265E-2</v>
      </c>
      <c r="CZ30" s="46">
        <f>BK30/($BF30+$BG30+$BH30+$BI30+$BJ30)</f>
        <v>-2.4881516587677722E-2</v>
      </c>
      <c r="DA30" s="45">
        <f>BN30/(BL30+BN30+BM30)</f>
        <v>0.1371910611217996</v>
      </c>
      <c r="DB30" s="46">
        <f>CF30/($BO30+$CF30+$CG30+$CH30+$CI30+$CJ30)</f>
        <v>0.66316412609146069</v>
      </c>
      <c r="DC30" s="46">
        <f>CG30/($BO30+$CF30+$CG30+$CH30+$CI30+$CJ30)</f>
        <v>3.1226875832470028E-2</v>
      </c>
      <c r="DD30" s="46">
        <f>CH30/($BO30+$CF30+$CG30+$CH30+$CI30+$CJ30)</f>
        <v>1.2283557791919491E-2</v>
      </c>
      <c r="DE30" s="46">
        <f>CI30/($BO30+$CF30+$CG30+$CH30+$CI30+$CJ30)</f>
        <v>1.5687435252330916E-2</v>
      </c>
      <c r="DF30" s="46">
        <f>CJ30/($BO30+$CF30+$CG30+$CH30+$CI30+$CJ30)</f>
        <v>7.7253218884120164E-2</v>
      </c>
      <c r="DG30" s="46">
        <f>CK30/($BO30+$CF30+$CG30+$CH30+$CI30+$CJ30)</f>
        <v>1.5539440580139114E-2</v>
      </c>
      <c r="DH30" s="45">
        <f>CN30/(CL30+CN30+CM30)</f>
        <v>0.29654412731816387</v>
      </c>
      <c r="DI30" s="46">
        <f>CP30/($CO30+$CP30+$CQ30+$CR30+$CS30)</f>
        <v>0.72624293042220178</v>
      </c>
      <c r="DJ30" s="46">
        <f>CQ30/($CO30+$CP30+$CQ30+$CR30+$CS30)</f>
        <v>5.4238458503222411E-2</v>
      </c>
      <c r="DK30" s="46">
        <f>CR30/($CO30+$CP30+$CQ30+$CR30+$CS30)</f>
        <v>6.523740628699197E-2</v>
      </c>
      <c r="DL30" s="46">
        <f>CS30/($CO30+$CP30+$CQ30+$CR30+$CS30)</f>
        <v>0.15428120478758386</v>
      </c>
      <c r="DM30" s="46">
        <f>CT30/($CO30+$CP30+$CQ30+$CR30+$CS30)</f>
        <v>-1.0998947783769565E-2</v>
      </c>
      <c r="DN30" s="50">
        <f>IF(CU30*$T$3&gt;1,1,CU30*$T$3)</f>
        <v>0.22967431663078119</v>
      </c>
      <c r="DO30" s="51">
        <f>IF(DN30*(1+CZ30)&gt;1,1,DN30*(1+CZ30))</f>
        <v>0.22395967131176889</v>
      </c>
      <c r="DP30" s="52">
        <f>IF(DA30*$U$3&gt;1,1,DA30*$U$3)</f>
        <v>0.15298421602791026</v>
      </c>
      <c r="DQ30" s="53">
        <f>IF(DP30*(1+DD30+DG30)&gt;1,1,DP30*(1+DD30+DG30))</f>
        <v>0.15724069562140547</v>
      </c>
      <c r="DR30" s="50">
        <f>DH30</f>
        <v>0.29654412731816387</v>
      </c>
      <c r="DS30" s="53">
        <f>IF(DR30*(1+DM30)&gt;1,1,DR30*(1+DM30))</f>
        <v>0.29328245394620789</v>
      </c>
      <c r="DT30" s="57">
        <f>100*(DO30*$H$3+DQ30*$K$3+DS30*$N$3)/($Q$3)</f>
        <v>18.974160773954846</v>
      </c>
    </row>
    <row r="31" spans="2:124" x14ac:dyDescent="0.3">
      <c r="B31" s="1">
        <v>28205</v>
      </c>
      <c r="C31" s="68" t="s">
        <v>221</v>
      </c>
      <c r="D31" s="1" t="s">
        <v>15</v>
      </c>
      <c r="E31" s="1" t="s">
        <v>61</v>
      </c>
      <c r="F31" s="1" t="s">
        <v>64</v>
      </c>
      <c r="G31" s="1">
        <v>2010</v>
      </c>
      <c r="H31" s="1" t="s">
        <v>18</v>
      </c>
      <c r="I31" s="4">
        <v>1941.07279182</v>
      </c>
      <c r="J31" s="10">
        <v>584.9</v>
      </c>
      <c r="K31" s="26">
        <v>77</v>
      </c>
      <c r="L31" s="5">
        <v>1424</v>
      </c>
      <c r="M31" s="5">
        <v>126</v>
      </c>
      <c r="N31" s="5">
        <v>133</v>
      </c>
      <c r="O31" s="5">
        <v>1216</v>
      </c>
      <c r="P31" s="5">
        <v>159</v>
      </c>
      <c r="Q31" s="5">
        <v>56</v>
      </c>
      <c r="R31" s="5">
        <v>63</v>
      </c>
      <c r="S31" s="5">
        <f>P31-Q31</f>
        <v>103</v>
      </c>
      <c r="T31" s="5">
        <v>228</v>
      </c>
      <c r="U31" s="5">
        <v>4872</v>
      </c>
      <c r="V31" s="5">
        <v>1398</v>
      </c>
      <c r="W31" s="5">
        <v>123</v>
      </c>
      <c r="X31" s="5">
        <v>3897</v>
      </c>
      <c r="Y31" s="5">
        <v>151</v>
      </c>
      <c r="Z31" s="5">
        <v>182</v>
      </c>
      <c r="AA31" s="5">
        <v>311</v>
      </c>
      <c r="AB31" s="5">
        <v>262</v>
      </c>
      <c r="AC31" s="5">
        <v>60</v>
      </c>
      <c r="AD31" s="5">
        <v>52</v>
      </c>
      <c r="AE31" s="5">
        <v>414</v>
      </c>
      <c r="AF31" s="5">
        <v>56</v>
      </c>
      <c r="AG31" s="5">
        <v>20</v>
      </c>
      <c r="AH31" s="5">
        <v>20</v>
      </c>
      <c r="AI31" s="5">
        <v>123</v>
      </c>
      <c r="AJ31" s="5">
        <v>16</v>
      </c>
      <c r="AK31" s="5">
        <v>23</v>
      </c>
      <c r="AL31" s="5">
        <v>37</v>
      </c>
      <c r="AM31" s="5">
        <v>747</v>
      </c>
      <c r="AN31" s="5">
        <f>X31+Z31+AB31</f>
        <v>4341</v>
      </c>
      <c r="AO31" s="5">
        <f>Y31+AA31+AE31</f>
        <v>876</v>
      </c>
      <c r="AP31" s="5">
        <f>AC31+AD31+AG31+AH31</f>
        <v>152</v>
      </c>
      <c r="AQ31" s="5">
        <f>AF31+AJ31+AL31</f>
        <v>109</v>
      </c>
      <c r="AR31" s="5">
        <f>AI31+AK31+AM31</f>
        <v>893</v>
      </c>
      <c r="AS31" s="5">
        <f>AO31-AQ31</f>
        <v>767</v>
      </c>
      <c r="AT31" s="5">
        <v>2688</v>
      </c>
      <c r="AU31" s="5">
        <v>31484</v>
      </c>
      <c r="AV31" s="5">
        <v>24279</v>
      </c>
      <c r="AW31" s="5">
        <v>20</v>
      </c>
      <c r="AX31" s="5">
        <v>35867</v>
      </c>
      <c r="AY31" s="5">
        <v>2188</v>
      </c>
      <c r="AZ31" s="5">
        <v>2246</v>
      </c>
      <c r="BA31" s="5">
        <v>18130</v>
      </c>
      <c r="BB31" s="27">
        <f>AY31-AZ31</f>
        <v>-58</v>
      </c>
      <c r="BC31" s="43">
        <f>K31*$B$3</f>
        <v>27.72</v>
      </c>
      <c r="BD31" s="8">
        <f>L31*$B$3</f>
        <v>512.64</v>
      </c>
      <c r="BE31" s="8">
        <f>M31*$B$3</f>
        <v>45.36</v>
      </c>
      <c r="BF31" s="8">
        <f>N31*$B$3</f>
        <v>47.879999999999995</v>
      </c>
      <c r="BG31" s="8">
        <f>O31*$B$3</f>
        <v>437.76</v>
      </c>
      <c r="BH31" s="8">
        <f>P31*$B$3</f>
        <v>57.239999999999995</v>
      </c>
      <c r="BI31" s="8">
        <f>Q31*$B$3</f>
        <v>20.16</v>
      </c>
      <c r="BJ31" s="8">
        <f>R31*$B$3</f>
        <v>22.68</v>
      </c>
      <c r="BK31" s="8">
        <f>S31*$B$3</f>
        <v>37.08</v>
      </c>
      <c r="BL31" s="8">
        <f>T31*$C$3</f>
        <v>20.52</v>
      </c>
      <c r="BM31" s="8">
        <f>U31*$C$3</f>
        <v>438.47999999999996</v>
      </c>
      <c r="BN31" s="8">
        <f>V31*$C$3</f>
        <v>125.82</v>
      </c>
      <c r="BO31" s="8">
        <f>W31*$C$3</f>
        <v>11.07</v>
      </c>
      <c r="BP31" s="8">
        <f>X31*$C$3</f>
        <v>350.72999999999996</v>
      </c>
      <c r="BQ31" s="8">
        <f>Y31*$C$3</f>
        <v>13.59</v>
      </c>
      <c r="BR31" s="8">
        <f>Z31*$C$3</f>
        <v>16.38</v>
      </c>
      <c r="BS31" s="8">
        <f>AA31*$C$3</f>
        <v>27.99</v>
      </c>
      <c r="BT31" s="8">
        <f>AB31*$C$3</f>
        <v>23.58</v>
      </c>
      <c r="BU31" s="8">
        <f>AC31*$C$3</f>
        <v>5.3999999999999995</v>
      </c>
      <c r="BV31" s="8">
        <f>AD31*$C$3</f>
        <v>4.68</v>
      </c>
      <c r="BW31" s="8">
        <f>AE31*$C$3</f>
        <v>37.26</v>
      </c>
      <c r="BX31" s="8">
        <f>AF31*$C$3</f>
        <v>5.04</v>
      </c>
      <c r="BY31" s="8">
        <f>AG31*$C$3</f>
        <v>1.7999999999999998</v>
      </c>
      <c r="BZ31" s="8">
        <f>AH31*$C$3</f>
        <v>1.7999999999999998</v>
      </c>
      <c r="CA31" s="8">
        <f>AI31*$C$3</f>
        <v>11.07</v>
      </c>
      <c r="CB31" s="8">
        <f>AJ31*$C$3</f>
        <v>1.44</v>
      </c>
      <c r="CC31" s="8">
        <f>AK31*$C$3</f>
        <v>2.0699999999999998</v>
      </c>
      <c r="CD31" s="8">
        <f>AL31*$C$3</f>
        <v>3.33</v>
      </c>
      <c r="CE31" s="8">
        <f>AM31*$C$3</f>
        <v>67.23</v>
      </c>
      <c r="CF31" s="8">
        <f>AN31*$C$3</f>
        <v>390.69</v>
      </c>
      <c r="CG31" s="8">
        <f>AO31*$C$3</f>
        <v>78.84</v>
      </c>
      <c r="CH31" s="8">
        <f>AP31*$C$3</f>
        <v>13.68</v>
      </c>
      <c r="CI31" s="8">
        <f>AQ31*$C$3</f>
        <v>9.81</v>
      </c>
      <c r="CJ31" s="8">
        <f>AR31*$C$3</f>
        <v>80.36999999999999</v>
      </c>
      <c r="CK31" s="8">
        <f>AS31*$C$3</f>
        <v>69.03</v>
      </c>
      <c r="CL31" s="8">
        <f>AT31*$D$3</f>
        <v>26.88</v>
      </c>
      <c r="CM31" s="8">
        <f>AU31*$D$3</f>
        <v>314.84000000000003</v>
      </c>
      <c r="CN31" s="8">
        <f>AV31*$D$3</f>
        <v>242.79</v>
      </c>
      <c r="CO31" s="8">
        <f>AW31*$D$3</f>
        <v>0.2</v>
      </c>
      <c r="CP31" s="8">
        <f>AX31*$D$3</f>
        <v>358.67</v>
      </c>
      <c r="CQ31" s="8">
        <f>AY31*$D$3</f>
        <v>21.88</v>
      </c>
      <c r="CR31" s="8">
        <f>AZ31*$D$3</f>
        <v>22.46</v>
      </c>
      <c r="CS31" s="8">
        <f>BA31*$D$3</f>
        <v>181.3</v>
      </c>
      <c r="CT31" s="44">
        <f>BB31*$D$3</f>
        <v>-0.57999999999999996</v>
      </c>
      <c r="CU31" s="46">
        <f>BE31/(BE31+BD31+BC31)</f>
        <v>7.7443146896127843E-2</v>
      </c>
      <c r="CV31" s="46">
        <f>BG31/($BF31+$BG31+$BH31+$BI31+$BJ31)</f>
        <v>0.74738783036263068</v>
      </c>
      <c r="CW31" s="46">
        <f>BH31/($BF31+$BG31+$BH31+$BI31+$BJ31)</f>
        <v>9.7725875845113705E-2</v>
      </c>
      <c r="CX31" s="46">
        <f>BI31/($BF31+$BG31+$BH31+$BI31+$BJ31)</f>
        <v>3.4419176398279044E-2</v>
      </c>
      <c r="CY31" s="46">
        <f>BJ31/($BF31+$BG31+$BH31+$BI31+$BJ31)</f>
        <v>3.8721573448063928E-2</v>
      </c>
      <c r="CZ31" s="46">
        <f>BK31/($BF31+$BG31+$BH31+$BI31+$BJ31)</f>
        <v>6.3306699446834674E-2</v>
      </c>
      <c r="DA31" s="45">
        <f>BN31/(BL31+BN31+BM31)</f>
        <v>0.21514312096029548</v>
      </c>
      <c r="DB31" s="46">
        <f>CF31/($BO31+$CF31+$CG31+$CH31+$CI31+$CJ31)</f>
        <v>0.66846319679704336</v>
      </c>
      <c r="DC31" s="46">
        <f>CG31/($BO31+$CF31+$CG31+$CH31+$CI31+$CJ31)</f>
        <v>0.13489374807514629</v>
      </c>
      <c r="DD31" s="46">
        <f>CH31/($BO31+$CF31+$CG31+$CH31+$CI31+$CJ31)</f>
        <v>2.3406221127194333E-2</v>
      </c>
      <c r="DE31" s="46">
        <f>CI31/($BO31+$CF31+$CG31+$CH31+$CI31+$CJ31)</f>
        <v>1.6784724360948567E-2</v>
      </c>
      <c r="DF31" s="46">
        <f>CJ31/($BO31+$CF31+$CG31+$CH31+$CI31+$CJ31)</f>
        <v>0.13751154912226668</v>
      </c>
      <c r="DG31" s="46">
        <f>CK31/($BO31+$CF31+$CG31+$CH31+$CI31+$CJ31)</f>
        <v>0.11810902371419772</v>
      </c>
      <c r="DH31" s="45">
        <f>CN31/(CL31+CN31+CM31)</f>
        <v>0.41537356076029491</v>
      </c>
      <c r="DI31" s="46">
        <f>CP31/($CO31+$CP31+$CQ31+$CR31+$CS31)</f>
        <v>0.61362508768027924</v>
      </c>
      <c r="DJ31" s="46">
        <f>CQ31/($CO31+$CP31+$CQ31+$CR31+$CS31)</f>
        <v>3.74330635917264E-2</v>
      </c>
      <c r="DK31" s="46">
        <f>CR31/($CO31+$CP31+$CQ31+$CR31+$CS31)</f>
        <v>3.8425347727156084E-2</v>
      </c>
      <c r="DL31" s="46">
        <f>CS31/($CO31+$CP31+$CQ31+$CR31+$CS31)</f>
        <v>0.31017433405758671</v>
      </c>
      <c r="DM31" s="46">
        <f>CT31/($CO31+$CP31+$CQ31+$CR31+$CS31)</f>
        <v>-9.9228413542967612E-4</v>
      </c>
      <c r="DN31" s="50">
        <f>IF(CU31*$T$3&gt;1,1,CU31*$T$3)</f>
        <v>0.12304898650731906</v>
      </c>
      <c r="DO31" s="51">
        <f>IF(DN31*(1+CZ31)&gt;1,1,DN31*(1+CZ31))</f>
        <v>0.13083881171337552</v>
      </c>
      <c r="DP31" s="52">
        <f>IF(DA31*$U$3&gt;1,1,DA31*$U$3)</f>
        <v>0.23990995787027067</v>
      </c>
      <c r="DQ31" s="53">
        <f>IF(DP31*(1+DD31+DG31)&gt;1,1,DP31*(1+DD31+DG31))</f>
        <v>0.27386087429817008</v>
      </c>
      <c r="DR31" s="50">
        <f>DH31</f>
        <v>0.41537356076029491</v>
      </c>
      <c r="DS31" s="53">
        <f>IF(DR31*(1+DM31)&gt;1,1,DR31*(1+DM31))</f>
        <v>0.41496139216567557</v>
      </c>
      <c r="DT31" s="57">
        <f>100*(DO31*$H$3+DQ31*$K$3+DS31*$N$3)/($Q$3)</f>
        <v>27.591291764753866</v>
      </c>
    </row>
    <row r="32" spans="2:124" x14ac:dyDescent="0.3">
      <c r="B32" s="1">
        <v>28340</v>
      </c>
      <c r="C32" s="68" t="s">
        <v>221</v>
      </c>
      <c r="D32" s="1" t="s">
        <v>15</v>
      </c>
      <c r="E32" s="1" t="s">
        <v>50</v>
      </c>
      <c r="F32" s="1" t="s">
        <v>60</v>
      </c>
      <c r="G32" s="1">
        <v>2010</v>
      </c>
      <c r="H32" s="1" t="s">
        <v>18</v>
      </c>
      <c r="I32" s="4">
        <v>596.61522174300001</v>
      </c>
      <c r="J32" s="10">
        <v>566.73</v>
      </c>
      <c r="K32" s="26">
        <v>81</v>
      </c>
      <c r="L32" s="5">
        <v>984</v>
      </c>
      <c r="M32" s="5">
        <v>505</v>
      </c>
      <c r="N32" s="5">
        <v>159</v>
      </c>
      <c r="O32" s="5">
        <v>691</v>
      </c>
      <c r="P32" s="5">
        <v>245</v>
      </c>
      <c r="Q32" s="5">
        <v>139</v>
      </c>
      <c r="R32" s="5">
        <v>336</v>
      </c>
      <c r="S32" s="5">
        <f>P32-Q32</f>
        <v>106</v>
      </c>
      <c r="T32" s="5">
        <v>197</v>
      </c>
      <c r="U32" s="5">
        <v>2672</v>
      </c>
      <c r="V32" s="5">
        <v>3424</v>
      </c>
      <c r="W32" s="5">
        <v>145</v>
      </c>
      <c r="X32" s="5">
        <v>2613</v>
      </c>
      <c r="Y32" s="5">
        <v>100</v>
      </c>
      <c r="Z32" s="5">
        <v>39</v>
      </c>
      <c r="AA32" s="5">
        <v>87</v>
      </c>
      <c r="AB32" s="5">
        <v>81</v>
      </c>
      <c r="AC32" s="5">
        <v>18</v>
      </c>
      <c r="AD32" s="5">
        <v>20</v>
      </c>
      <c r="AE32" s="5">
        <v>53</v>
      </c>
      <c r="AF32" s="5">
        <v>368</v>
      </c>
      <c r="AG32" s="5">
        <v>187</v>
      </c>
      <c r="AH32" s="5">
        <v>75</v>
      </c>
      <c r="AI32" s="5">
        <v>295</v>
      </c>
      <c r="AJ32" s="5">
        <v>68</v>
      </c>
      <c r="AK32" s="5">
        <v>184</v>
      </c>
      <c r="AL32" s="5">
        <v>88</v>
      </c>
      <c r="AM32" s="5">
        <v>1876</v>
      </c>
      <c r="AN32" s="5">
        <f>X32+Z32+AB32</f>
        <v>2733</v>
      </c>
      <c r="AO32" s="5">
        <f>Y32+AA32+AE32</f>
        <v>240</v>
      </c>
      <c r="AP32" s="5">
        <f>AC32+AD32+AG32+AH32</f>
        <v>300</v>
      </c>
      <c r="AQ32" s="5">
        <f>AF32+AJ32+AL32</f>
        <v>524</v>
      </c>
      <c r="AR32" s="5">
        <f>AI32+AK32+AM32</f>
        <v>2355</v>
      </c>
      <c r="AS32" s="5">
        <f>AO32-AQ32</f>
        <v>-284</v>
      </c>
      <c r="AT32" s="5">
        <v>3138</v>
      </c>
      <c r="AU32" s="5">
        <v>17031</v>
      </c>
      <c r="AV32" s="5">
        <v>36474</v>
      </c>
      <c r="AW32" s="5">
        <v>36</v>
      </c>
      <c r="AX32" s="5">
        <v>18976</v>
      </c>
      <c r="AY32" s="5">
        <v>3362</v>
      </c>
      <c r="AZ32" s="5">
        <v>2718</v>
      </c>
      <c r="BA32" s="5">
        <v>31551</v>
      </c>
      <c r="BB32" s="27">
        <f>AY32-AZ32</f>
        <v>644</v>
      </c>
      <c r="BC32" s="43">
        <f>K32*$B$3</f>
        <v>29.16</v>
      </c>
      <c r="BD32" s="8">
        <f>L32*$B$3</f>
        <v>354.24</v>
      </c>
      <c r="BE32" s="8">
        <f>M32*$B$3</f>
        <v>181.79999999999998</v>
      </c>
      <c r="BF32" s="8">
        <f>N32*$B$3</f>
        <v>57.239999999999995</v>
      </c>
      <c r="BG32" s="8">
        <f>O32*$B$3</f>
        <v>248.76</v>
      </c>
      <c r="BH32" s="8">
        <f>P32*$B$3</f>
        <v>88.2</v>
      </c>
      <c r="BI32" s="8">
        <f>Q32*$B$3</f>
        <v>50.04</v>
      </c>
      <c r="BJ32" s="8">
        <f>R32*$B$3</f>
        <v>120.96</v>
      </c>
      <c r="BK32" s="8">
        <f>S32*$B$3</f>
        <v>38.159999999999997</v>
      </c>
      <c r="BL32" s="8">
        <f>T32*$C$3</f>
        <v>17.73</v>
      </c>
      <c r="BM32" s="8">
        <f>U32*$C$3</f>
        <v>240.48</v>
      </c>
      <c r="BN32" s="8">
        <f>V32*$C$3</f>
        <v>308.15999999999997</v>
      </c>
      <c r="BO32" s="8">
        <f>W32*$C$3</f>
        <v>13.049999999999999</v>
      </c>
      <c r="BP32" s="8">
        <f>X32*$C$3</f>
        <v>235.17</v>
      </c>
      <c r="BQ32" s="8">
        <f>Y32*$C$3</f>
        <v>9</v>
      </c>
      <c r="BR32" s="8">
        <f>Z32*$C$3</f>
        <v>3.51</v>
      </c>
      <c r="BS32" s="8">
        <f>AA32*$C$3</f>
        <v>7.83</v>
      </c>
      <c r="BT32" s="8">
        <f>AB32*$C$3</f>
        <v>7.29</v>
      </c>
      <c r="BU32" s="8">
        <f>AC32*$C$3</f>
        <v>1.6199999999999999</v>
      </c>
      <c r="BV32" s="8">
        <f>AD32*$C$3</f>
        <v>1.7999999999999998</v>
      </c>
      <c r="BW32" s="8">
        <f>AE32*$C$3</f>
        <v>4.7699999999999996</v>
      </c>
      <c r="BX32" s="8">
        <f>AF32*$C$3</f>
        <v>33.119999999999997</v>
      </c>
      <c r="BY32" s="8">
        <f>AG32*$C$3</f>
        <v>16.829999999999998</v>
      </c>
      <c r="BZ32" s="8">
        <f>AH32*$C$3</f>
        <v>6.75</v>
      </c>
      <c r="CA32" s="8">
        <f>AI32*$C$3</f>
        <v>26.55</v>
      </c>
      <c r="CB32" s="8">
        <f>AJ32*$C$3</f>
        <v>6.12</v>
      </c>
      <c r="CC32" s="8">
        <f>AK32*$C$3</f>
        <v>16.559999999999999</v>
      </c>
      <c r="CD32" s="8">
        <f>AL32*$C$3</f>
        <v>7.92</v>
      </c>
      <c r="CE32" s="8">
        <f>AM32*$C$3</f>
        <v>168.84</v>
      </c>
      <c r="CF32" s="8">
        <f>AN32*$C$3</f>
        <v>245.97</v>
      </c>
      <c r="CG32" s="8">
        <f>AO32*$C$3</f>
        <v>21.599999999999998</v>
      </c>
      <c r="CH32" s="8">
        <f>AP32*$C$3</f>
        <v>27</v>
      </c>
      <c r="CI32" s="8">
        <f>AQ32*$C$3</f>
        <v>47.16</v>
      </c>
      <c r="CJ32" s="8">
        <f>AR32*$C$3</f>
        <v>211.95</v>
      </c>
      <c r="CK32" s="8">
        <f>AS32*$C$3</f>
        <v>-25.56</v>
      </c>
      <c r="CL32" s="8">
        <f>AT32*$D$3</f>
        <v>31.38</v>
      </c>
      <c r="CM32" s="8">
        <f>AU32*$D$3</f>
        <v>170.31</v>
      </c>
      <c r="CN32" s="8">
        <f>AV32*$D$3</f>
        <v>364.74</v>
      </c>
      <c r="CO32" s="8">
        <f>AW32*$D$3</f>
        <v>0.36</v>
      </c>
      <c r="CP32" s="8">
        <f>AX32*$D$3</f>
        <v>189.76</v>
      </c>
      <c r="CQ32" s="8">
        <f>AY32*$D$3</f>
        <v>33.619999999999997</v>
      </c>
      <c r="CR32" s="8">
        <f>AZ32*$D$3</f>
        <v>27.18</v>
      </c>
      <c r="CS32" s="8">
        <f>BA32*$D$3</f>
        <v>315.51</v>
      </c>
      <c r="CT32" s="44">
        <f>BB32*$D$3</f>
        <v>6.44</v>
      </c>
      <c r="CU32" s="46">
        <f>BE32/(BE32+BD32+BC32)</f>
        <v>0.321656050955414</v>
      </c>
      <c r="CV32" s="46">
        <f>BG32/($BF32+$BG32+$BH32+$BI32+$BJ32)</f>
        <v>0.4401273885350318</v>
      </c>
      <c r="CW32" s="46">
        <f>BH32/($BF32+$BG32+$BH32+$BI32+$BJ32)</f>
        <v>0.15605095541401273</v>
      </c>
      <c r="CX32" s="46">
        <f>BI32/($BF32+$BG32+$BH32+$BI32+$BJ32)</f>
        <v>8.8535031847133752E-2</v>
      </c>
      <c r="CY32" s="46">
        <f>BJ32/($BF32+$BG32+$BH32+$BI32+$BJ32)</f>
        <v>0.21401273885350316</v>
      </c>
      <c r="CZ32" s="46">
        <f>BK32/($BF32+$BG32+$BH32+$BI32+$BJ32)</f>
        <v>6.7515923566878966E-2</v>
      </c>
      <c r="DA32" s="45">
        <f>BN32/(BL32+BN32+BM32)</f>
        <v>0.54409661528682662</v>
      </c>
      <c r="DB32" s="46">
        <f>CF32/($BO32+$CF32+$CG32+$CH32+$CI32+$CJ32)</f>
        <v>0.43401619818961407</v>
      </c>
      <c r="DC32" s="46">
        <f>CG32/($BO32+$CF32+$CG32+$CH32+$CI32+$CJ32)</f>
        <v>3.8113387327298708E-2</v>
      </c>
      <c r="DD32" s="46">
        <f>CH32/($BO32+$CF32+$CG32+$CH32+$CI32+$CJ32)</f>
        <v>4.7641734159123393E-2</v>
      </c>
      <c r="DE32" s="46">
        <f>CI32/($BO32+$CF32+$CG32+$CH32+$CI32+$CJ32)</f>
        <v>8.3214228997935513E-2</v>
      </c>
      <c r="DF32" s="46">
        <f>CJ32/($BO32+$CF32+$CG32+$CH32+$CI32+$CJ32)</f>
        <v>0.3739876131491186</v>
      </c>
      <c r="DG32" s="46">
        <f>CK32/($BO32+$CF32+$CG32+$CH32+$CI32+$CJ32)</f>
        <v>-4.5100841670636806E-2</v>
      </c>
      <c r="DH32" s="45">
        <f>CN32/(CL32+CN32+CM32)</f>
        <v>0.64392775806366187</v>
      </c>
      <c r="DI32" s="46">
        <f>CP32/($CO32+$CP32+$CQ32+$CR32+$CS32)</f>
        <v>0.33501050438712632</v>
      </c>
      <c r="DJ32" s="46">
        <f>CQ32/($CO32+$CP32+$CQ32+$CR32+$CS32)</f>
        <v>5.9354200872128934E-2</v>
      </c>
      <c r="DK32" s="46">
        <f>CR32/($CO32+$CP32+$CQ32+$CR32+$CS32)</f>
        <v>4.7984746570626548E-2</v>
      </c>
      <c r="DL32" s="46">
        <f>CS32/($CO32+$CP32+$CQ32+$CR32+$CS32)</f>
        <v>0.55701498861289123</v>
      </c>
      <c r="DM32" s="46">
        <f>CT32/($CO32+$CP32+$CQ32+$CR32+$CS32)</f>
        <v>1.1369454301502392E-2</v>
      </c>
      <c r="DN32" s="50">
        <f>IF(CU32*$T$3&gt;1,1,CU32*$T$3)</f>
        <v>0.51107751505884691</v>
      </c>
      <c r="DO32" s="51">
        <f>IF(DN32*(1+CZ32)&gt;1,1,DN32*(1+CZ32))</f>
        <v>0.54558338550231045</v>
      </c>
      <c r="DP32" s="52">
        <f>IF(DA32*$U$3&gt;1,1,DA32*$U$3)</f>
        <v>0.60673190696582602</v>
      </c>
      <c r="DQ32" s="53">
        <f>IF(DP32*(1+DD32+DG32)&gt;1,1,DP32*(1+DD32+DG32))</f>
        <v>0.60827354751076057</v>
      </c>
      <c r="DR32" s="50">
        <f>DH32</f>
        <v>0.64392775806366187</v>
      </c>
      <c r="DS32" s="53">
        <f>IF(DR32*(1+DM32)&gt;1,1,DR32*(1+DM32))</f>
        <v>0.65124886528243553</v>
      </c>
      <c r="DT32" s="57">
        <f>100*(DO32*$H$3+DQ32*$K$3+DS32*$N$3)/($Q$3)</f>
        <v>60.604495722856221</v>
      </c>
    </row>
    <row r="33" spans="2:124" hidden="1" x14ac:dyDescent="0.3">
      <c r="B33" s="1">
        <v>29676</v>
      </c>
      <c r="C33" s="68" t="s">
        <v>275</v>
      </c>
      <c r="D33" s="1" t="s">
        <v>15</v>
      </c>
      <c r="E33" s="1" t="s">
        <v>152</v>
      </c>
      <c r="F33" s="1" t="s">
        <v>128</v>
      </c>
      <c r="G33" s="1">
        <v>2010</v>
      </c>
      <c r="H33" s="1" t="s">
        <v>18</v>
      </c>
      <c r="I33" s="4">
        <v>294.82072664700001</v>
      </c>
      <c r="J33" s="71">
        <v>8.82</v>
      </c>
      <c r="K33" s="74">
        <v>0</v>
      </c>
      <c r="L33" s="75">
        <v>8</v>
      </c>
      <c r="M33" s="75">
        <v>16</v>
      </c>
      <c r="N33" s="75">
        <v>1</v>
      </c>
      <c r="O33" s="75">
        <v>5</v>
      </c>
      <c r="P33" s="75">
        <v>2</v>
      </c>
      <c r="Q33" s="75">
        <v>7</v>
      </c>
      <c r="R33" s="75">
        <v>9</v>
      </c>
      <c r="S33" s="5">
        <f>P33-Q33</f>
        <v>-5</v>
      </c>
      <c r="T33" s="75">
        <v>8.82</v>
      </c>
      <c r="U33" s="75">
        <v>11</v>
      </c>
      <c r="V33" s="75">
        <v>26</v>
      </c>
      <c r="W33" s="75">
        <v>61</v>
      </c>
      <c r="X33" s="75">
        <v>0</v>
      </c>
      <c r="Y33" s="75">
        <v>35</v>
      </c>
      <c r="Z33" s="75">
        <v>0</v>
      </c>
      <c r="AA33" s="75">
        <v>0</v>
      </c>
      <c r="AB33" s="75">
        <v>2</v>
      </c>
      <c r="AC33" s="75">
        <v>3</v>
      </c>
      <c r="AD33" s="75">
        <v>0</v>
      </c>
      <c r="AE33" s="75">
        <v>0</v>
      </c>
      <c r="AF33" s="75">
        <v>8</v>
      </c>
      <c r="AG33" s="75">
        <v>11</v>
      </c>
      <c r="AH33" s="75">
        <v>3</v>
      </c>
      <c r="AI33" s="75">
        <v>0</v>
      </c>
      <c r="AJ33" s="75">
        <v>1</v>
      </c>
      <c r="AK33" s="75">
        <v>2</v>
      </c>
      <c r="AL33" s="75">
        <v>1</v>
      </c>
      <c r="AM33" s="75">
        <v>2</v>
      </c>
      <c r="AN33" s="75">
        <v>32</v>
      </c>
      <c r="AO33" s="5">
        <f>Y33+AA33+AE33</f>
        <v>35</v>
      </c>
      <c r="AP33" s="5">
        <f>AC33+AD33+AG33+AH33</f>
        <v>17</v>
      </c>
      <c r="AQ33" s="5">
        <f>AF33+AJ33+AL33</f>
        <v>10</v>
      </c>
      <c r="AR33" s="5">
        <f>AI33+AK33+AM33</f>
        <v>4</v>
      </c>
      <c r="AS33" s="5">
        <f>AO33-AQ33</f>
        <v>25</v>
      </c>
      <c r="AT33" s="75">
        <v>89</v>
      </c>
      <c r="AU33" s="75">
        <v>346</v>
      </c>
      <c r="AV33" s="75">
        <v>445</v>
      </c>
      <c r="AW33" s="75">
        <v>0</v>
      </c>
      <c r="AX33" s="75">
        <v>424</v>
      </c>
      <c r="AY33" s="75">
        <v>85</v>
      </c>
      <c r="AZ33" s="75">
        <v>61</v>
      </c>
      <c r="BA33" s="75">
        <v>310</v>
      </c>
      <c r="BB33" s="27">
        <f>AY33-AZ33</f>
        <v>24</v>
      </c>
      <c r="BC33" s="76">
        <f>K33*$B$3</f>
        <v>0</v>
      </c>
      <c r="BD33" s="8">
        <f>L33*$B$3</f>
        <v>2.88</v>
      </c>
      <c r="BE33" s="8">
        <f>M33*$B$3</f>
        <v>5.76</v>
      </c>
      <c r="BF33" s="8">
        <f>N33*$B$3</f>
        <v>0.36</v>
      </c>
      <c r="BG33" s="8">
        <f>O33*$B$3</f>
        <v>1.7999999999999998</v>
      </c>
      <c r="BH33" s="8">
        <f>P33*$B$3</f>
        <v>0.72</v>
      </c>
      <c r="BI33" s="8">
        <f>Q33*$B$3</f>
        <v>2.52</v>
      </c>
      <c r="BJ33" s="8">
        <f>R33*$B$3</f>
        <v>3.2399999999999998</v>
      </c>
      <c r="BK33" s="8">
        <f>S33*$B$3</f>
        <v>-1.7999999999999998</v>
      </c>
      <c r="BL33" s="8">
        <f>T33*$C$3</f>
        <v>0.79379999999999995</v>
      </c>
      <c r="BM33" s="8">
        <f>U33*$C$3</f>
        <v>0.99</v>
      </c>
      <c r="BN33" s="8">
        <f>V33*$C$3</f>
        <v>2.34</v>
      </c>
      <c r="BO33" s="8">
        <f>W33*$C$3</f>
        <v>5.49</v>
      </c>
      <c r="BP33" s="8">
        <f>X33*$C$3</f>
        <v>0</v>
      </c>
      <c r="BQ33" s="8">
        <f>Y33*$C$3</f>
        <v>3.15</v>
      </c>
      <c r="BR33" s="8">
        <f>Z33*$C$3</f>
        <v>0</v>
      </c>
      <c r="BS33" s="8">
        <f>AA33*$C$3</f>
        <v>0</v>
      </c>
      <c r="BT33" s="8">
        <f>AB33*$C$3</f>
        <v>0.18</v>
      </c>
      <c r="BU33" s="8">
        <f>AC33*$C$3</f>
        <v>0.27</v>
      </c>
      <c r="BV33" s="8">
        <f>AD33*$C$3</f>
        <v>0</v>
      </c>
      <c r="BW33" s="8">
        <f>AE33*$C$3</f>
        <v>0</v>
      </c>
      <c r="BX33" s="8">
        <f>AF33*$C$3</f>
        <v>0.72</v>
      </c>
      <c r="BY33" s="8">
        <f>AG33*$C$3</f>
        <v>0.99</v>
      </c>
      <c r="BZ33" s="8">
        <f>AH33*$C$3</f>
        <v>0.27</v>
      </c>
      <c r="CA33" s="8">
        <f>AI33*$C$3</f>
        <v>0</v>
      </c>
      <c r="CB33" s="8">
        <f>AJ33*$C$3</f>
        <v>0.09</v>
      </c>
      <c r="CC33" s="8">
        <f>AK33*$C$3</f>
        <v>0.18</v>
      </c>
      <c r="CD33" s="8">
        <f>AL33*$C$3</f>
        <v>0.09</v>
      </c>
      <c r="CE33" s="8">
        <f>AM33*$C$3</f>
        <v>0.18</v>
      </c>
      <c r="CF33" s="8">
        <f>AN33*$C$3</f>
        <v>2.88</v>
      </c>
      <c r="CG33" s="8">
        <f>AO33*$C$3</f>
        <v>3.15</v>
      </c>
      <c r="CH33" s="8">
        <f>AP33*$C$3</f>
        <v>1.53</v>
      </c>
      <c r="CI33" s="8">
        <f>AQ33*$C$3</f>
        <v>0.89999999999999991</v>
      </c>
      <c r="CJ33" s="8">
        <f>AR33*$C$3</f>
        <v>0.36</v>
      </c>
      <c r="CK33" s="8">
        <f>AS33*$C$3</f>
        <v>2.25</v>
      </c>
      <c r="CL33" s="8">
        <f>AT33*$D$3</f>
        <v>0.89</v>
      </c>
      <c r="CM33" s="8">
        <f>AU33*$D$3</f>
        <v>3.46</v>
      </c>
      <c r="CN33" s="8">
        <f>AV33*$D$3</f>
        <v>4.45</v>
      </c>
      <c r="CO33" s="8">
        <f>AW33*$D$3</f>
        <v>0</v>
      </c>
      <c r="CP33" s="8">
        <f>AX33*$D$3</f>
        <v>4.24</v>
      </c>
      <c r="CQ33" s="8">
        <f>AY33*$D$3</f>
        <v>0.85</v>
      </c>
      <c r="CR33" s="8">
        <f>AZ33*$D$3</f>
        <v>0.61</v>
      </c>
      <c r="CS33" s="8">
        <f>BA33*$D$3</f>
        <v>3.1</v>
      </c>
      <c r="CT33" s="44">
        <f>BB33*$D$3</f>
        <v>0.24</v>
      </c>
      <c r="CU33" s="46">
        <f>BE33/(BE33+BD33+BC33)</f>
        <v>0.66666666666666663</v>
      </c>
      <c r="CV33" s="46">
        <f>BG33/($BF33+$BG33+$BH33+$BI33+$BJ33)</f>
        <v>0.20833333333333329</v>
      </c>
      <c r="CW33" s="46">
        <f>BH33/($BF33+$BG33+$BH33+$BI33+$BJ33)</f>
        <v>8.3333333333333329E-2</v>
      </c>
      <c r="CX33" s="46">
        <f>BI33/($BF33+$BG33+$BH33+$BI33+$BJ33)</f>
        <v>0.29166666666666663</v>
      </c>
      <c r="CY33" s="46">
        <f>BJ33/($BF33+$BG33+$BH33+$BI33+$BJ33)</f>
        <v>0.37499999999999994</v>
      </c>
      <c r="CZ33" s="46">
        <f>BK33/($BF33+$BG33+$BH33+$BI33+$BJ33)</f>
        <v>-0.20833333333333329</v>
      </c>
      <c r="DA33" s="45">
        <f>BN33/(BL33+BN33+BM33)</f>
        <v>0.56743780008729805</v>
      </c>
      <c r="DB33" s="46">
        <f>CF33/($BO33+$CF33+$CG33+$CH33+$CI33+$CJ33)</f>
        <v>0.20125786163522011</v>
      </c>
      <c r="DC33" s="46">
        <f>CG33/($BO33+$CF33+$CG33+$CH33+$CI33+$CJ33)</f>
        <v>0.22012578616352199</v>
      </c>
      <c r="DD33" s="46">
        <f>CH33/($BO33+$CF33+$CG33+$CH33+$CI33+$CJ33)</f>
        <v>0.1069182389937107</v>
      </c>
      <c r="DE33" s="46">
        <f>CI33/($BO33+$CF33+$CG33+$CH33+$CI33+$CJ33)</f>
        <v>6.2893081761006275E-2</v>
      </c>
      <c r="DF33" s="46">
        <f>CJ33/($BO33+$CF33+$CG33+$CH33+$CI33+$CJ33)</f>
        <v>2.5157232704402514E-2</v>
      </c>
      <c r="DG33" s="46">
        <f>CK33/($BO33+$CF33+$CG33+$CH33+$CI33+$CJ33)</f>
        <v>0.15723270440251572</v>
      </c>
      <c r="DH33" s="45">
        <f>CN33/(CL33+CN33+CM33)</f>
        <v>0.50568181818181812</v>
      </c>
      <c r="DI33" s="46">
        <f>CP33/($CO33+$CP33+$CQ33+$CR33+$CS33)</f>
        <v>0.48181818181818181</v>
      </c>
      <c r="DJ33" s="46">
        <f>CQ33/($CO33+$CP33+$CQ33+$CR33+$CS33)</f>
        <v>9.6590909090909075E-2</v>
      </c>
      <c r="DK33" s="46">
        <f>CR33/($CO33+$CP33+$CQ33+$CR33+$CS33)</f>
        <v>6.9318181818181807E-2</v>
      </c>
      <c r="DL33" s="46">
        <f>CS33/($CO33+$CP33+$CQ33+$CR33+$CS33)</f>
        <v>0.35227272727272724</v>
      </c>
      <c r="DM33" s="46">
        <f>CT33/($CO33+$CP33+$CQ33+$CR33+$CS33)</f>
        <v>2.7272727272727268E-2</v>
      </c>
      <c r="DN33" s="50">
        <f>IF(CU33*$Z$3&gt;1,1,CU33*$Z$3)</f>
        <v>1</v>
      </c>
      <c r="DO33" s="51">
        <f>IF(DN33*(1+CZ33)&gt;1,1,DN33*(1+CZ33))</f>
        <v>0.79166666666666674</v>
      </c>
      <c r="DP33" s="52">
        <f>IF(DA33*$AA$3&gt;1,1,DA33*$AA$3)</f>
        <v>0.58962080966021824</v>
      </c>
      <c r="DQ33" s="53">
        <f>IF(DP33*(1+DD33+DG33)&gt;1,1,DP33*(1+DD33+DG33))</f>
        <v>0.74536970277801173</v>
      </c>
      <c r="DR33" s="50">
        <f>DH33</f>
        <v>0.50568181818181812</v>
      </c>
      <c r="DS33" s="53">
        <f>IF(DR33*(1+DM33)&gt;1,1,DR33*(1+DM33))</f>
        <v>0.51947314049586779</v>
      </c>
      <c r="DT33" s="57">
        <f>100*(DO33*$H$3+DQ33*$K$3+DS33*$N$3)/($Q$3)</f>
        <v>71.483446054889228</v>
      </c>
    </row>
    <row r="34" spans="2:124" x14ac:dyDescent="0.3">
      <c r="B34" s="1">
        <v>28111</v>
      </c>
      <c r="C34" s="68" t="s">
        <v>221</v>
      </c>
      <c r="D34" s="1" t="s">
        <v>15</v>
      </c>
      <c r="E34" s="1" t="s">
        <v>23</v>
      </c>
      <c r="F34" s="1" t="s">
        <v>31</v>
      </c>
      <c r="G34" s="1">
        <v>2010</v>
      </c>
      <c r="H34" s="1" t="s">
        <v>18</v>
      </c>
      <c r="I34" s="4">
        <v>1998.28788353</v>
      </c>
      <c r="J34" s="10">
        <v>550.39</v>
      </c>
      <c r="K34" s="26">
        <v>31</v>
      </c>
      <c r="L34" s="5">
        <v>1438</v>
      </c>
      <c r="M34" s="5">
        <v>52</v>
      </c>
      <c r="N34" s="5">
        <v>59</v>
      </c>
      <c r="O34" s="5">
        <v>1347</v>
      </c>
      <c r="P34" s="5">
        <v>65</v>
      </c>
      <c r="Q34" s="5">
        <v>40</v>
      </c>
      <c r="R34" s="5">
        <v>10</v>
      </c>
      <c r="S34" s="5">
        <f>P34-Q34</f>
        <v>25</v>
      </c>
      <c r="T34" s="5">
        <v>106</v>
      </c>
      <c r="U34" s="5">
        <v>5329</v>
      </c>
      <c r="V34" s="5">
        <v>677</v>
      </c>
      <c r="W34" s="5">
        <v>415</v>
      </c>
      <c r="X34" s="5">
        <v>5106</v>
      </c>
      <c r="Y34" s="5">
        <v>12</v>
      </c>
      <c r="Z34" s="5">
        <v>34</v>
      </c>
      <c r="AA34" s="5">
        <v>34</v>
      </c>
      <c r="AB34" s="5">
        <v>11</v>
      </c>
      <c r="AC34" s="5">
        <v>6</v>
      </c>
      <c r="AD34" s="5">
        <v>15</v>
      </c>
      <c r="AE34" s="5">
        <v>35</v>
      </c>
      <c r="AF34" s="5">
        <v>89</v>
      </c>
      <c r="AG34" s="5">
        <v>30</v>
      </c>
      <c r="AH34" s="5">
        <v>24</v>
      </c>
      <c r="AI34" s="5">
        <v>44</v>
      </c>
      <c r="AJ34" s="5">
        <v>19</v>
      </c>
      <c r="AK34" s="5">
        <v>14</v>
      </c>
      <c r="AL34" s="5">
        <v>22</v>
      </c>
      <c r="AM34" s="5">
        <v>202</v>
      </c>
      <c r="AN34" s="5">
        <f>X34+Z34+AB34</f>
        <v>5151</v>
      </c>
      <c r="AO34" s="5">
        <f>Y34+AA34+AE34</f>
        <v>81</v>
      </c>
      <c r="AP34" s="5">
        <f>AC34+AD34+AG34+AH34</f>
        <v>75</v>
      </c>
      <c r="AQ34" s="5">
        <f>AF34+AJ34+AL34</f>
        <v>130</v>
      </c>
      <c r="AR34" s="5">
        <f>AI34+AK34+AM34</f>
        <v>260</v>
      </c>
      <c r="AS34" s="5">
        <f>AO34-AQ34</f>
        <v>-49</v>
      </c>
      <c r="AT34" s="5">
        <v>1889</v>
      </c>
      <c r="AU34" s="5">
        <v>44332</v>
      </c>
      <c r="AV34" s="5">
        <v>8807</v>
      </c>
      <c r="AW34" s="5">
        <v>4</v>
      </c>
      <c r="AX34" s="5">
        <v>47650</v>
      </c>
      <c r="AY34" s="5">
        <v>1027</v>
      </c>
      <c r="AZ34" s="5">
        <v>1287</v>
      </c>
      <c r="BA34" s="5">
        <v>5060</v>
      </c>
      <c r="BB34" s="27">
        <f>AY34-AZ34</f>
        <v>-260</v>
      </c>
      <c r="BC34" s="43">
        <f>K34*$B$3</f>
        <v>11.16</v>
      </c>
      <c r="BD34" s="8">
        <f>L34*$B$3</f>
        <v>517.67999999999995</v>
      </c>
      <c r="BE34" s="8">
        <f>M34*$B$3</f>
        <v>18.72</v>
      </c>
      <c r="BF34" s="8">
        <f>N34*$B$3</f>
        <v>21.24</v>
      </c>
      <c r="BG34" s="8">
        <f>O34*$B$3</f>
        <v>484.91999999999996</v>
      </c>
      <c r="BH34" s="8">
        <f>P34*$B$3</f>
        <v>23.4</v>
      </c>
      <c r="BI34" s="8">
        <f>Q34*$B$3</f>
        <v>14.399999999999999</v>
      </c>
      <c r="BJ34" s="8">
        <f>R34*$B$3</f>
        <v>3.5999999999999996</v>
      </c>
      <c r="BK34" s="8">
        <f>S34*$B$3</f>
        <v>9</v>
      </c>
      <c r="BL34" s="8">
        <f>T34*$C$3</f>
        <v>9.5399999999999991</v>
      </c>
      <c r="BM34" s="8">
        <f>U34*$C$3</f>
        <v>479.60999999999996</v>
      </c>
      <c r="BN34" s="8">
        <f>V34*$C$3</f>
        <v>60.93</v>
      </c>
      <c r="BO34" s="8">
        <f>W34*$C$3</f>
        <v>37.35</v>
      </c>
      <c r="BP34" s="8">
        <f>X34*$C$3</f>
        <v>459.53999999999996</v>
      </c>
      <c r="BQ34" s="8">
        <f>Y34*$C$3</f>
        <v>1.08</v>
      </c>
      <c r="BR34" s="8">
        <f>Z34*$C$3</f>
        <v>3.06</v>
      </c>
      <c r="BS34" s="8">
        <f>AA34*$C$3</f>
        <v>3.06</v>
      </c>
      <c r="BT34" s="8">
        <f>AB34*$C$3</f>
        <v>0.99</v>
      </c>
      <c r="BU34" s="8">
        <f>AC34*$C$3</f>
        <v>0.54</v>
      </c>
      <c r="BV34" s="8">
        <f>AD34*$C$3</f>
        <v>1.3499999999999999</v>
      </c>
      <c r="BW34" s="8">
        <f>AE34*$C$3</f>
        <v>3.15</v>
      </c>
      <c r="BX34" s="8">
        <f>AF34*$C$3</f>
        <v>8.01</v>
      </c>
      <c r="BY34" s="8">
        <f>AG34*$C$3</f>
        <v>2.6999999999999997</v>
      </c>
      <c r="BZ34" s="8">
        <f>AH34*$C$3</f>
        <v>2.16</v>
      </c>
      <c r="CA34" s="8">
        <f>AI34*$C$3</f>
        <v>3.96</v>
      </c>
      <c r="CB34" s="8">
        <f>AJ34*$C$3</f>
        <v>1.71</v>
      </c>
      <c r="CC34" s="8">
        <f>AK34*$C$3</f>
        <v>1.26</v>
      </c>
      <c r="CD34" s="8">
        <f>AL34*$C$3</f>
        <v>1.98</v>
      </c>
      <c r="CE34" s="8">
        <f>AM34*$C$3</f>
        <v>18.18</v>
      </c>
      <c r="CF34" s="8">
        <f>AN34*$C$3</f>
        <v>463.59</v>
      </c>
      <c r="CG34" s="8">
        <f>AO34*$C$3</f>
        <v>7.29</v>
      </c>
      <c r="CH34" s="8">
        <f>AP34*$C$3</f>
        <v>6.75</v>
      </c>
      <c r="CI34" s="8">
        <f>AQ34*$C$3</f>
        <v>11.7</v>
      </c>
      <c r="CJ34" s="8">
        <f>AR34*$C$3</f>
        <v>23.4</v>
      </c>
      <c r="CK34" s="8">
        <f>AS34*$C$3</f>
        <v>-4.41</v>
      </c>
      <c r="CL34" s="8">
        <f>AT34*$D$3</f>
        <v>18.89</v>
      </c>
      <c r="CM34" s="8">
        <f>AU34*$D$3</f>
        <v>443.32</v>
      </c>
      <c r="CN34" s="8">
        <f>AV34*$D$3</f>
        <v>88.070000000000007</v>
      </c>
      <c r="CO34" s="8">
        <f>AW34*$D$3</f>
        <v>0.04</v>
      </c>
      <c r="CP34" s="8">
        <f>AX34*$D$3</f>
        <v>476.5</v>
      </c>
      <c r="CQ34" s="8">
        <f>AY34*$D$3</f>
        <v>10.27</v>
      </c>
      <c r="CR34" s="8">
        <f>AZ34*$D$3</f>
        <v>12.870000000000001</v>
      </c>
      <c r="CS34" s="8">
        <f>BA34*$D$3</f>
        <v>50.6</v>
      </c>
      <c r="CT34" s="44">
        <f>BB34*$D$3</f>
        <v>-2.6</v>
      </c>
      <c r="CU34" s="46">
        <f>BE34/(BE34+BD34+BC34)</f>
        <v>3.4188034188034191E-2</v>
      </c>
      <c r="CV34" s="46">
        <f>BG34/($BF34+$BG34+$BH34+$BI34+$BJ34)</f>
        <v>0.88560157790927019</v>
      </c>
      <c r="CW34" s="46">
        <f>BH34/($BF34+$BG34+$BH34+$BI34+$BJ34)</f>
        <v>4.2735042735042736E-2</v>
      </c>
      <c r="CX34" s="46">
        <f>BI34/($BF34+$BG34+$BH34+$BI34+$BJ34)</f>
        <v>2.6298487836949377E-2</v>
      </c>
      <c r="CY34" s="46">
        <f>BJ34/($BF34+$BG34+$BH34+$BI34+$BJ34)</f>
        <v>6.5746219592373442E-3</v>
      </c>
      <c r="CZ34" s="46">
        <f>BK34/($BF34+$BG34+$BH34+$BI34+$BJ34)</f>
        <v>1.6436554898093363E-2</v>
      </c>
      <c r="DA34" s="45">
        <f>BN34/(BL34+BN34+BM34)</f>
        <v>0.11076570680628274</v>
      </c>
      <c r="DB34" s="46">
        <f>CF34/($BO34+$CF34+$CG34+$CH34+$CI34+$CJ34)</f>
        <v>0.84276832460732976</v>
      </c>
      <c r="DC34" s="46">
        <f>CG34/($BO34+$CF34+$CG34+$CH34+$CI34+$CJ34)</f>
        <v>1.3252617801047119E-2</v>
      </c>
      <c r="DD34" s="46">
        <f>CH34/($BO34+$CF34+$CG34+$CH34+$CI34+$CJ34)</f>
        <v>1.2270942408376962E-2</v>
      </c>
      <c r="DE34" s="46">
        <f>CI34/($BO34+$CF34+$CG34+$CH34+$CI34+$CJ34)</f>
        <v>2.1269633507853401E-2</v>
      </c>
      <c r="DF34" s="46">
        <f>CJ34/($BO34+$CF34+$CG34+$CH34+$CI34+$CJ34)</f>
        <v>4.2539267015706803E-2</v>
      </c>
      <c r="DG34" s="46">
        <f>CK34/($BO34+$CF34+$CG34+$CH34+$CI34+$CJ34)</f>
        <v>-8.0170157068062825E-3</v>
      </c>
      <c r="DH34" s="45">
        <f>CN34/(CL34+CN34+CM34)</f>
        <v>0.16004579486806719</v>
      </c>
      <c r="DI34" s="46">
        <f>CP34/($CO34+$CP34+$CQ34+$CR34+$CS34)</f>
        <v>0.86592280293668678</v>
      </c>
      <c r="DJ34" s="46">
        <f>CQ34/($CO34+$CP34+$CQ34+$CR34+$CS34)</f>
        <v>1.8663225994039398E-2</v>
      </c>
      <c r="DK34" s="46">
        <f>CR34/($CO34+$CP34+$CQ34+$CR34+$CS34)</f>
        <v>2.3388093334302539E-2</v>
      </c>
      <c r="DL34" s="46">
        <f>CS34/($CO34+$CP34+$CQ34+$CR34+$CS34)</f>
        <v>9.1953187468198014E-2</v>
      </c>
      <c r="DM34" s="46">
        <f>CT34/($CO34+$CP34+$CQ34+$CR34+$CS34)</f>
        <v>-4.7248673402631395E-3</v>
      </c>
      <c r="DN34" s="50">
        <f>IF(CU34*$T$3&gt;1,1,CU34*$T$3)</f>
        <v>5.4321177872041278E-2</v>
      </c>
      <c r="DO34" s="51">
        <f>IF(DN34*(1+CZ34)&gt;1,1,DN34*(1+CZ34))</f>
        <v>5.5214030894264181E-2</v>
      </c>
      <c r="DP34" s="52">
        <f>IF(DA34*$U$3&gt;1,1,DA34*$U$3)</f>
        <v>0.12351682886607479</v>
      </c>
      <c r="DQ34" s="53">
        <f>IF(DP34*(1+DD34+DG34)&gt;1,1,DP34*(1+DD34+DG34))</f>
        <v>0.12404226040248152</v>
      </c>
      <c r="DR34" s="50">
        <f>DH34</f>
        <v>0.16004579486806719</v>
      </c>
      <c r="DS34" s="53">
        <f>IF(DR34*(1+DM34)&gt;1,1,DR34*(1+DM34))</f>
        <v>0.1592895997189486</v>
      </c>
      <c r="DT34" s="57">
        <f>100*(DO34*$H$3+DQ34*$K$3+DS34*$N$3)/($Q$3)</f>
        <v>11.961716638464805</v>
      </c>
    </row>
    <row r="35" spans="2:124" x14ac:dyDescent="0.3">
      <c r="B35" s="1">
        <v>29558</v>
      </c>
      <c r="C35" s="68" t="s">
        <v>221</v>
      </c>
      <c r="D35" s="1" t="s">
        <v>15</v>
      </c>
      <c r="E35" s="1" t="s">
        <v>93</v>
      </c>
      <c r="F35" s="1" t="s">
        <v>32</v>
      </c>
      <c r="G35" s="1">
        <v>2012</v>
      </c>
      <c r="H35" s="1" t="s">
        <v>18</v>
      </c>
      <c r="I35" s="4">
        <v>1734.4603115</v>
      </c>
      <c r="J35" s="10">
        <v>540.21</v>
      </c>
      <c r="K35" s="26">
        <v>86</v>
      </c>
      <c r="L35" s="5">
        <v>1107</v>
      </c>
      <c r="M35" s="5">
        <v>294</v>
      </c>
      <c r="N35" s="5">
        <v>161</v>
      </c>
      <c r="O35" s="5">
        <v>938</v>
      </c>
      <c r="P35" s="5">
        <v>109</v>
      </c>
      <c r="Q35" s="5">
        <v>242</v>
      </c>
      <c r="R35" s="5">
        <v>37</v>
      </c>
      <c r="S35" s="5">
        <f>P35-Q35</f>
        <v>-133</v>
      </c>
      <c r="T35" s="5">
        <v>294</v>
      </c>
      <c r="U35" s="5">
        <v>4637</v>
      </c>
      <c r="V35" s="5">
        <v>1061</v>
      </c>
      <c r="W35" s="5">
        <v>1739</v>
      </c>
      <c r="X35" s="5">
        <v>3237</v>
      </c>
      <c r="Y35" s="5">
        <v>179</v>
      </c>
      <c r="Z35" s="5">
        <v>13</v>
      </c>
      <c r="AA35" s="5">
        <v>165</v>
      </c>
      <c r="AB35" s="5">
        <v>20</v>
      </c>
      <c r="AC35" s="5">
        <v>28</v>
      </c>
      <c r="AD35" s="5">
        <v>6</v>
      </c>
      <c r="AE35" s="5">
        <v>97</v>
      </c>
      <c r="AF35" s="5">
        <v>80</v>
      </c>
      <c r="AG35" s="5">
        <v>10</v>
      </c>
      <c r="AH35" s="5">
        <v>16</v>
      </c>
      <c r="AI35" s="5">
        <v>49</v>
      </c>
      <c r="AJ35" s="5">
        <v>32</v>
      </c>
      <c r="AK35" s="5">
        <v>32</v>
      </c>
      <c r="AL35" s="5">
        <v>25</v>
      </c>
      <c r="AM35" s="5">
        <v>267</v>
      </c>
      <c r="AN35" s="5">
        <f>X35+Z35+AB35</f>
        <v>3270</v>
      </c>
      <c r="AO35" s="5">
        <f>Y35+AA35+AE35</f>
        <v>441</v>
      </c>
      <c r="AP35" s="5">
        <f>AC35+AD35+AG35+AH35</f>
        <v>60</v>
      </c>
      <c r="AQ35" s="5">
        <f>AF35+AJ35+AL35</f>
        <v>137</v>
      </c>
      <c r="AR35" s="5">
        <f>AI35+AK35+AM35</f>
        <v>348</v>
      </c>
      <c r="AS35" s="5">
        <f>AO35-AQ35</f>
        <v>304</v>
      </c>
      <c r="AT35" s="5">
        <v>3021</v>
      </c>
      <c r="AU35" s="5">
        <v>38618</v>
      </c>
      <c r="AV35" s="5">
        <v>12334</v>
      </c>
      <c r="AW35" s="5">
        <v>0</v>
      </c>
      <c r="AX35" s="5">
        <v>43205</v>
      </c>
      <c r="AY35" s="5">
        <v>1184</v>
      </c>
      <c r="AZ35" s="5">
        <v>1817</v>
      </c>
      <c r="BA35" s="5">
        <v>7767</v>
      </c>
      <c r="BB35" s="27">
        <f>AY35-AZ35</f>
        <v>-633</v>
      </c>
      <c r="BC35" s="43">
        <f>K35*$B$3</f>
        <v>30.959999999999997</v>
      </c>
      <c r="BD35" s="8">
        <f>L35*$B$3</f>
        <v>398.52</v>
      </c>
      <c r="BE35" s="8">
        <f>M35*$B$3</f>
        <v>105.83999999999999</v>
      </c>
      <c r="BF35" s="8">
        <f>N35*$B$3</f>
        <v>57.96</v>
      </c>
      <c r="BG35" s="8">
        <f>O35*$B$3</f>
        <v>337.68</v>
      </c>
      <c r="BH35" s="8">
        <f>P35*$B$3</f>
        <v>39.24</v>
      </c>
      <c r="BI35" s="8">
        <f>Q35*$B$3</f>
        <v>87.11999999999999</v>
      </c>
      <c r="BJ35" s="8">
        <f>R35*$B$3</f>
        <v>13.32</v>
      </c>
      <c r="BK35" s="8">
        <f>S35*$B$3</f>
        <v>-47.879999999999995</v>
      </c>
      <c r="BL35" s="8">
        <f>T35*$C$3</f>
        <v>26.459999999999997</v>
      </c>
      <c r="BM35" s="8">
        <f>U35*$C$3</f>
        <v>417.33</v>
      </c>
      <c r="BN35" s="8">
        <f>V35*$C$3</f>
        <v>95.49</v>
      </c>
      <c r="BO35" s="8">
        <f>W35*$C$3</f>
        <v>156.51</v>
      </c>
      <c r="BP35" s="8">
        <f>X35*$C$3</f>
        <v>291.33</v>
      </c>
      <c r="BQ35" s="8">
        <f>Y35*$C$3</f>
        <v>16.11</v>
      </c>
      <c r="BR35" s="8">
        <f>Z35*$C$3</f>
        <v>1.17</v>
      </c>
      <c r="BS35" s="8">
        <f>AA35*$C$3</f>
        <v>14.85</v>
      </c>
      <c r="BT35" s="8">
        <f>AB35*$C$3</f>
        <v>1.7999999999999998</v>
      </c>
      <c r="BU35" s="8">
        <f>AC35*$C$3</f>
        <v>2.52</v>
      </c>
      <c r="BV35" s="8">
        <f>AD35*$C$3</f>
        <v>0.54</v>
      </c>
      <c r="BW35" s="8">
        <f>AE35*$C$3</f>
        <v>8.73</v>
      </c>
      <c r="BX35" s="8">
        <f>AF35*$C$3</f>
        <v>7.1999999999999993</v>
      </c>
      <c r="BY35" s="8">
        <f>AG35*$C$3</f>
        <v>0.89999999999999991</v>
      </c>
      <c r="BZ35" s="8">
        <f>AH35*$C$3</f>
        <v>1.44</v>
      </c>
      <c r="CA35" s="8">
        <f>AI35*$C$3</f>
        <v>4.41</v>
      </c>
      <c r="CB35" s="8">
        <f>AJ35*$C$3</f>
        <v>2.88</v>
      </c>
      <c r="CC35" s="8">
        <f>AK35*$C$3</f>
        <v>2.88</v>
      </c>
      <c r="CD35" s="8">
        <f>AL35*$C$3</f>
        <v>2.25</v>
      </c>
      <c r="CE35" s="8">
        <f>AM35*$C$3</f>
        <v>24.029999999999998</v>
      </c>
      <c r="CF35" s="8">
        <f>AN35*$C$3</f>
        <v>294.3</v>
      </c>
      <c r="CG35" s="8">
        <f>AO35*$C$3</f>
        <v>39.69</v>
      </c>
      <c r="CH35" s="8">
        <f>AP35*$C$3</f>
        <v>5.3999999999999995</v>
      </c>
      <c r="CI35" s="8">
        <f>AQ35*$C$3</f>
        <v>12.33</v>
      </c>
      <c r="CJ35" s="8">
        <f>AR35*$C$3</f>
        <v>31.32</v>
      </c>
      <c r="CK35" s="8">
        <f>AS35*$C$3</f>
        <v>27.36</v>
      </c>
      <c r="CL35" s="8">
        <f>AT35*$D$3</f>
        <v>30.21</v>
      </c>
      <c r="CM35" s="8">
        <f>AU35*$D$3</f>
        <v>386.18</v>
      </c>
      <c r="CN35" s="8">
        <f>AV35*$D$3</f>
        <v>123.34</v>
      </c>
      <c r="CO35" s="8">
        <f>AW35*$D$3</f>
        <v>0</v>
      </c>
      <c r="CP35" s="8">
        <f>AX35*$D$3</f>
        <v>432.05</v>
      </c>
      <c r="CQ35" s="8">
        <f>AY35*$D$3</f>
        <v>11.84</v>
      </c>
      <c r="CR35" s="8">
        <f>AZ35*$D$3</f>
        <v>18.170000000000002</v>
      </c>
      <c r="CS35" s="8">
        <f>BA35*$D$3</f>
        <v>77.67</v>
      </c>
      <c r="CT35" s="44">
        <f>BB35*$D$3</f>
        <v>-6.33</v>
      </c>
      <c r="CU35" s="46">
        <f>BE35/(BE35+BD35+BC35)</f>
        <v>0.1977135171486214</v>
      </c>
      <c r="CV35" s="46">
        <f>BG35/($BF35+$BG35+$BH35+$BI35+$BJ35)</f>
        <v>0.63080026899798247</v>
      </c>
      <c r="CW35" s="46">
        <f>BH35/($BF35+$BG35+$BH35+$BI35+$BJ35)</f>
        <v>7.3301950235373226E-2</v>
      </c>
      <c r="CX35" s="46">
        <f>BI35/($BF35+$BG35+$BH35+$BI35+$BJ35)</f>
        <v>0.1627437794216543</v>
      </c>
      <c r="CY35" s="46">
        <f>BJ35/($BF35+$BG35+$BH35+$BI35+$BJ35)</f>
        <v>2.4882313382649627E-2</v>
      </c>
      <c r="CZ35" s="46">
        <f>BK35/($BF35+$BG35+$BH35+$BI35+$BJ35)</f>
        <v>-8.9441829186281088E-2</v>
      </c>
      <c r="DA35" s="45">
        <f>BN35/(BL35+BN35+BM35)</f>
        <v>0.17706942590120159</v>
      </c>
      <c r="DB35" s="46">
        <f>CF35/($BO35+$CF35+$CG35+$CH35+$CI35+$CJ35)</f>
        <v>0.54545454545454553</v>
      </c>
      <c r="DC35" s="46">
        <f>CG35/($BO35+$CF35+$CG35+$CH35+$CI35+$CJ35)</f>
        <v>7.3561301084236863E-2</v>
      </c>
      <c r="DD35" s="46">
        <f>CH35/($BO35+$CF35+$CG35+$CH35+$CI35+$CJ35)</f>
        <v>1.0008340283569641E-2</v>
      </c>
      <c r="DE35" s="46">
        <f>CI35/($BO35+$CF35+$CG35+$CH35+$CI35+$CJ35)</f>
        <v>2.2852376980817352E-2</v>
      </c>
      <c r="DF35" s="46">
        <f>CJ35/($BO35+$CF35+$CG35+$CH35+$CI35+$CJ35)</f>
        <v>5.8048373644703923E-2</v>
      </c>
      <c r="DG35" s="46">
        <f>CK35/($BO35+$CF35+$CG35+$CH35+$CI35+$CJ35)</f>
        <v>5.0708924103419518E-2</v>
      </c>
      <c r="DH35" s="45">
        <f>CN35/(CL35+CN35+CM35)</f>
        <v>0.22852166824152817</v>
      </c>
      <c r="DI35" s="46">
        <f>CP35/($CO35+$CP35+$CQ35+$CR35+$CS35)</f>
        <v>0.80049283901209867</v>
      </c>
      <c r="DJ35" s="46">
        <f>CQ35/($CO35+$CP35+$CQ35+$CR35+$CS35)</f>
        <v>2.193689437311248E-2</v>
      </c>
      <c r="DK35" s="46">
        <f>CR35/($CO35+$CP35+$CQ35+$CR35+$CS35)</f>
        <v>3.3664980638467387E-2</v>
      </c>
      <c r="DL35" s="46">
        <f>CS35/($CO35+$CP35+$CQ35+$CR35+$CS35)</f>
        <v>0.14390528597632149</v>
      </c>
      <c r="DM35" s="46">
        <f>CT35/($CO35+$CP35+$CQ35+$CR35+$CS35)</f>
        <v>-1.17280862653549E-2</v>
      </c>
      <c r="DN35" s="50">
        <f>IF(CU35*$T$3&gt;1,1,CU35*$T$3)</f>
        <v>0.31414591063256153</v>
      </c>
      <c r="DO35" s="51">
        <f>IF(DN35*(1+CZ35)&gt;1,1,DN35*(1+CZ35))</f>
        <v>0.28604812575419525</v>
      </c>
      <c r="DP35" s="52">
        <f>IF(DA35*$U$3&gt;1,1,DA35*$U$3)</f>
        <v>0.19745329675639536</v>
      </c>
      <c r="DQ35" s="53">
        <f>IF(DP35*(1+DD35+DG35)&gt;1,1,DP35*(1+DD35+DG35))</f>
        <v>0.20944212077963603</v>
      </c>
      <c r="DR35" s="50">
        <f>DH35</f>
        <v>0.22852166824152817</v>
      </c>
      <c r="DS35" s="53">
        <f>IF(DR35*(1+DM35)&gt;1,1,DR35*(1+DM35))</f>
        <v>0.2258415464028887</v>
      </c>
      <c r="DT35" s="57">
        <f>100*(DO35*$H$3+DQ35*$K$3+DS35*$N$3)/($Q$3)</f>
        <v>22.358767272997124</v>
      </c>
    </row>
    <row r="36" spans="2:124" x14ac:dyDescent="0.3">
      <c r="B36" s="1">
        <v>28355</v>
      </c>
      <c r="C36" s="68" t="s">
        <v>221</v>
      </c>
      <c r="D36" s="1" t="s">
        <v>15</v>
      </c>
      <c r="E36" s="1" t="s">
        <v>50</v>
      </c>
      <c r="F36" s="1" t="s">
        <v>51</v>
      </c>
      <c r="G36" s="1">
        <v>2010</v>
      </c>
      <c r="H36" s="1" t="s">
        <v>18</v>
      </c>
      <c r="I36" s="4">
        <v>1236.45222842</v>
      </c>
      <c r="J36" s="10">
        <v>513</v>
      </c>
      <c r="K36" s="26">
        <v>53</v>
      </c>
      <c r="L36" s="5">
        <v>1320</v>
      </c>
      <c r="M36" s="5">
        <v>48</v>
      </c>
      <c r="N36" s="5">
        <v>114</v>
      </c>
      <c r="O36" s="5">
        <v>1139</v>
      </c>
      <c r="P36" s="5">
        <v>121</v>
      </c>
      <c r="Q36" s="5">
        <v>24</v>
      </c>
      <c r="R36" s="5">
        <v>23</v>
      </c>
      <c r="S36" s="5">
        <f>P36-Q36</f>
        <v>97</v>
      </c>
      <c r="T36" s="5">
        <v>231</v>
      </c>
      <c r="U36" s="5">
        <v>4375</v>
      </c>
      <c r="V36" s="5">
        <v>1088</v>
      </c>
      <c r="W36" s="5">
        <v>257</v>
      </c>
      <c r="X36" s="5">
        <v>4393</v>
      </c>
      <c r="Y36" s="5">
        <v>41</v>
      </c>
      <c r="Z36" s="5">
        <v>48</v>
      </c>
      <c r="AA36" s="5">
        <v>64</v>
      </c>
      <c r="AB36" s="5">
        <v>12</v>
      </c>
      <c r="AC36" s="5">
        <v>20</v>
      </c>
      <c r="AD36" s="5">
        <v>4</v>
      </c>
      <c r="AE36" s="5">
        <v>33</v>
      </c>
      <c r="AF36" s="5">
        <v>206</v>
      </c>
      <c r="AG36" s="5">
        <v>28</v>
      </c>
      <c r="AH36" s="5">
        <v>44</v>
      </c>
      <c r="AI36" s="5">
        <v>117</v>
      </c>
      <c r="AJ36" s="5">
        <v>39</v>
      </c>
      <c r="AK36" s="5">
        <v>37</v>
      </c>
      <c r="AL36" s="5">
        <v>16</v>
      </c>
      <c r="AM36" s="5">
        <v>334</v>
      </c>
      <c r="AN36" s="5">
        <f>X36+Z36+AB36</f>
        <v>4453</v>
      </c>
      <c r="AO36" s="5">
        <f>Y36+AA36+AE36</f>
        <v>138</v>
      </c>
      <c r="AP36" s="5">
        <f>AC36+AD36+AG36+AH36</f>
        <v>96</v>
      </c>
      <c r="AQ36" s="5">
        <f>AF36+AJ36+AL36</f>
        <v>261</v>
      </c>
      <c r="AR36" s="5">
        <f>AI36+AK36+AM36</f>
        <v>488</v>
      </c>
      <c r="AS36" s="5">
        <f>AO36-AQ36</f>
        <v>-123</v>
      </c>
      <c r="AT36" s="5">
        <v>3686</v>
      </c>
      <c r="AU36" s="5">
        <v>32629</v>
      </c>
      <c r="AV36" s="5">
        <v>14952</v>
      </c>
      <c r="AW36" s="5">
        <v>36</v>
      </c>
      <c r="AX36" s="5">
        <v>36112</v>
      </c>
      <c r="AY36" s="5">
        <v>1686</v>
      </c>
      <c r="AZ36" s="5">
        <v>3040</v>
      </c>
      <c r="BA36" s="5">
        <v>10393</v>
      </c>
      <c r="BB36" s="27">
        <f>AY36-AZ36</f>
        <v>-1354</v>
      </c>
      <c r="BC36" s="43">
        <f>K36*$B$3</f>
        <v>19.079999999999998</v>
      </c>
      <c r="BD36" s="8">
        <f>L36*$B$3</f>
        <v>475.2</v>
      </c>
      <c r="BE36" s="8">
        <f>M36*$B$3</f>
        <v>17.28</v>
      </c>
      <c r="BF36" s="8">
        <f>N36*$B$3</f>
        <v>41.04</v>
      </c>
      <c r="BG36" s="8">
        <f>O36*$B$3</f>
        <v>410.03999999999996</v>
      </c>
      <c r="BH36" s="8">
        <f>P36*$B$3</f>
        <v>43.559999999999995</v>
      </c>
      <c r="BI36" s="8">
        <f>Q36*$B$3</f>
        <v>8.64</v>
      </c>
      <c r="BJ36" s="8">
        <f>R36*$B$3</f>
        <v>8.2799999999999994</v>
      </c>
      <c r="BK36" s="8">
        <f>S36*$B$3</f>
        <v>34.92</v>
      </c>
      <c r="BL36" s="8">
        <f>T36*$C$3</f>
        <v>20.79</v>
      </c>
      <c r="BM36" s="8">
        <f>U36*$C$3</f>
        <v>393.75</v>
      </c>
      <c r="BN36" s="8">
        <f>V36*$C$3</f>
        <v>97.92</v>
      </c>
      <c r="BO36" s="8">
        <f>W36*$C$3</f>
        <v>23.13</v>
      </c>
      <c r="BP36" s="8">
        <f>X36*$C$3</f>
        <v>395.37</v>
      </c>
      <c r="BQ36" s="8">
        <f>Y36*$C$3</f>
        <v>3.69</v>
      </c>
      <c r="BR36" s="8">
        <f>Z36*$C$3</f>
        <v>4.32</v>
      </c>
      <c r="BS36" s="8">
        <f>AA36*$C$3</f>
        <v>5.76</v>
      </c>
      <c r="BT36" s="8">
        <f>AB36*$C$3</f>
        <v>1.08</v>
      </c>
      <c r="BU36" s="8">
        <f>AC36*$C$3</f>
        <v>1.7999999999999998</v>
      </c>
      <c r="BV36" s="8">
        <f>AD36*$C$3</f>
        <v>0.36</v>
      </c>
      <c r="BW36" s="8">
        <f>AE36*$C$3</f>
        <v>2.9699999999999998</v>
      </c>
      <c r="BX36" s="8">
        <f>AF36*$C$3</f>
        <v>18.54</v>
      </c>
      <c r="BY36" s="8">
        <f>AG36*$C$3</f>
        <v>2.52</v>
      </c>
      <c r="BZ36" s="8">
        <f>AH36*$C$3</f>
        <v>3.96</v>
      </c>
      <c r="CA36" s="8">
        <f>AI36*$C$3</f>
        <v>10.53</v>
      </c>
      <c r="CB36" s="8">
        <f>AJ36*$C$3</f>
        <v>3.51</v>
      </c>
      <c r="CC36" s="8">
        <f>AK36*$C$3</f>
        <v>3.33</v>
      </c>
      <c r="CD36" s="8">
        <f>AL36*$C$3</f>
        <v>1.44</v>
      </c>
      <c r="CE36" s="8">
        <f>AM36*$C$3</f>
        <v>30.06</v>
      </c>
      <c r="CF36" s="8">
        <f>AN36*$C$3</f>
        <v>400.77</v>
      </c>
      <c r="CG36" s="8">
        <f>AO36*$C$3</f>
        <v>12.42</v>
      </c>
      <c r="CH36" s="8">
        <f>AP36*$C$3</f>
        <v>8.64</v>
      </c>
      <c r="CI36" s="8">
        <f>AQ36*$C$3</f>
        <v>23.49</v>
      </c>
      <c r="CJ36" s="8">
        <f>AR36*$C$3</f>
        <v>43.92</v>
      </c>
      <c r="CK36" s="8">
        <f>AS36*$C$3</f>
        <v>-11.07</v>
      </c>
      <c r="CL36" s="8">
        <f>AT36*$D$3</f>
        <v>36.86</v>
      </c>
      <c r="CM36" s="8">
        <f>AU36*$D$3</f>
        <v>326.29000000000002</v>
      </c>
      <c r="CN36" s="8">
        <f>AV36*$D$3</f>
        <v>149.52000000000001</v>
      </c>
      <c r="CO36" s="8">
        <f>AW36*$D$3</f>
        <v>0.36</v>
      </c>
      <c r="CP36" s="8">
        <f>AX36*$D$3</f>
        <v>361.12</v>
      </c>
      <c r="CQ36" s="8">
        <f>AY36*$D$3</f>
        <v>16.86</v>
      </c>
      <c r="CR36" s="8">
        <f>AZ36*$D$3</f>
        <v>30.400000000000002</v>
      </c>
      <c r="CS36" s="8">
        <f>BA36*$D$3</f>
        <v>103.93</v>
      </c>
      <c r="CT36" s="44">
        <f>BB36*$D$3</f>
        <v>-13.540000000000001</v>
      </c>
      <c r="CU36" s="46">
        <f>BE36/(BE36+BD36+BC36)</f>
        <v>3.377902885292048E-2</v>
      </c>
      <c r="CV36" s="46">
        <f>BG36/($BF36+$BG36+$BH36+$BI36+$BJ36)</f>
        <v>0.80154820548909222</v>
      </c>
      <c r="CW36" s="46">
        <f>BH36/($BF36+$BG36+$BH36+$BI36+$BJ36)</f>
        <v>8.5151301900070378E-2</v>
      </c>
      <c r="CX36" s="46">
        <f>BI36/($BF36+$BG36+$BH36+$BI36+$BJ36)</f>
        <v>1.6889514426460243E-2</v>
      </c>
      <c r="CY36" s="46">
        <f>BJ36/($BF36+$BG36+$BH36+$BI36+$BJ36)</f>
        <v>1.6185784658691062E-2</v>
      </c>
      <c r="CZ36" s="46">
        <f>BK36/($BF36+$BG36+$BH36+$BI36+$BJ36)</f>
        <v>6.8261787473610142E-2</v>
      </c>
      <c r="DA36" s="45">
        <f>BN36/(BL36+BN36+BM36)</f>
        <v>0.19107832806462943</v>
      </c>
      <c r="DB36" s="46">
        <f>CF36/($BO36+$CF36+$CG36+$CH36+$CI36+$CJ36)</f>
        <v>0.78218865273142446</v>
      </c>
      <c r="DC36" s="46">
        <f>CG36/($BO36+$CF36+$CG36+$CH36+$CI36+$CJ36)</f>
        <v>2.4240295099244687E-2</v>
      </c>
      <c r="DD36" s="46">
        <f>CH36/($BO36+$CF36+$CG36+$CH36+$CI36+$CJ36)</f>
        <v>1.6862813982083263E-2</v>
      </c>
      <c r="DE36" s="46">
        <f>CI36/($BO36+$CF36+$CG36+$CH36+$CI36+$CJ36)</f>
        <v>4.5845775513788857E-2</v>
      </c>
      <c r="DF36" s="46">
        <f>CJ36/($BO36+$CF36+$CG36+$CH36+$CI36+$CJ36)</f>
        <v>8.5719304408923239E-2</v>
      </c>
      <c r="DG36" s="46">
        <f>CK36/($BO36+$CF36+$CG36+$CH36+$CI36+$CJ36)</f>
        <v>-2.1605480414544177E-2</v>
      </c>
      <c r="DH36" s="45">
        <f>CN36/(CL36+CN36+CM36)</f>
        <v>0.29164959915735267</v>
      </c>
      <c r="DI36" s="46">
        <f>CP36/($CO36+$CP36+$CQ36+$CR36+$CS36)</f>
        <v>0.70439073868180302</v>
      </c>
      <c r="DJ36" s="46">
        <f>CQ36/($CO36+$CP36+$CQ36+$CR36+$CS36)</f>
        <v>3.2886652232430209E-2</v>
      </c>
      <c r="DK36" s="46">
        <f>CR36/($CO36+$CP36+$CQ36+$CR36+$CS36)</f>
        <v>5.9297403788011779E-2</v>
      </c>
      <c r="DL36" s="46">
        <f>CS36/($CO36+$CP36+$CQ36+$CR36+$CS36)</f>
        <v>0.20272299920026526</v>
      </c>
      <c r="DM36" s="46">
        <f>CT36/($CO36+$CP36+$CQ36+$CR36+$CS36)</f>
        <v>-2.641075155558156E-2</v>
      </c>
      <c r="DN36" s="50">
        <f>IF(CU36*$T$3&gt;1,1,CU36*$T$3)</f>
        <v>5.3671311563931005E-2</v>
      </c>
      <c r="DO36" s="51">
        <f>IF(DN36*(1+CZ36)&gt;1,1,DN36*(1+CZ36))</f>
        <v>5.733501122733798E-2</v>
      </c>
      <c r="DP36" s="52">
        <f>IF(DA36*$U$3&gt;1,1,DA36*$U$3)</f>
        <v>0.21307487514028878</v>
      </c>
      <c r="DQ36" s="53">
        <f>IF(DP36*(1+DD36+DG36)&gt;1,1,DP36*(1+DD36+DG36))</f>
        <v>0.21206433208236014</v>
      </c>
      <c r="DR36" s="50">
        <f>DH36</f>
        <v>0.29164959915735267</v>
      </c>
      <c r="DS36" s="53">
        <f>IF(DR36*(1+DM36)&gt;1,1,DR36*(1+DM36))</f>
        <v>0.28394691405272288</v>
      </c>
      <c r="DT36" s="57">
        <f>100*(DO36*$H$3+DQ36*$K$3+DS36*$N$3)/($Q$3)</f>
        <v>20.089740277863243</v>
      </c>
    </row>
    <row r="37" spans="2:124" x14ac:dyDescent="0.3">
      <c r="B37" s="1">
        <v>29576</v>
      </c>
      <c r="C37" s="68" t="s">
        <v>221</v>
      </c>
      <c r="D37" s="1" t="s">
        <v>15</v>
      </c>
      <c r="E37" s="1" t="s">
        <v>93</v>
      </c>
      <c r="F37" s="1" t="s">
        <v>98</v>
      </c>
      <c r="G37" s="1">
        <v>2012</v>
      </c>
      <c r="H37" s="1" t="s">
        <v>18</v>
      </c>
      <c r="I37" s="4">
        <v>811.77357700899995</v>
      </c>
      <c r="J37" s="10">
        <v>490.91</v>
      </c>
      <c r="K37" s="26">
        <v>96</v>
      </c>
      <c r="L37" s="5">
        <v>942</v>
      </c>
      <c r="M37" s="5">
        <v>331</v>
      </c>
      <c r="N37" s="5">
        <v>182</v>
      </c>
      <c r="O37" s="5">
        <v>776</v>
      </c>
      <c r="P37" s="5">
        <v>104</v>
      </c>
      <c r="Q37" s="5">
        <v>240</v>
      </c>
      <c r="R37" s="5">
        <v>67</v>
      </c>
      <c r="S37" s="5">
        <f>P37-Q37</f>
        <v>-136</v>
      </c>
      <c r="T37" s="5">
        <v>205</v>
      </c>
      <c r="U37" s="5">
        <v>2318</v>
      </c>
      <c r="V37" s="5">
        <v>2936</v>
      </c>
      <c r="W37" s="5">
        <v>759</v>
      </c>
      <c r="X37" s="5">
        <v>1886</v>
      </c>
      <c r="Y37" s="5">
        <v>46</v>
      </c>
      <c r="Z37" s="5">
        <v>41</v>
      </c>
      <c r="AA37" s="5">
        <v>40</v>
      </c>
      <c r="AB37" s="5">
        <v>8</v>
      </c>
      <c r="AC37" s="5">
        <v>8</v>
      </c>
      <c r="AD37" s="5">
        <v>12</v>
      </c>
      <c r="AE37" s="5">
        <v>24</v>
      </c>
      <c r="AF37" s="5">
        <v>392</v>
      </c>
      <c r="AG37" s="5">
        <v>200</v>
      </c>
      <c r="AH37" s="5">
        <v>110</v>
      </c>
      <c r="AI37" s="5">
        <v>341</v>
      </c>
      <c r="AJ37" s="5">
        <v>50</v>
      </c>
      <c r="AK37" s="5">
        <v>148</v>
      </c>
      <c r="AL37" s="5">
        <v>78</v>
      </c>
      <c r="AM37" s="5">
        <v>1301</v>
      </c>
      <c r="AN37" s="5">
        <f>X37+Z37+AB37</f>
        <v>1935</v>
      </c>
      <c r="AO37" s="5">
        <f>Y37+AA37+AE37</f>
        <v>110</v>
      </c>
      <c r="AP37" s="5">
        <f>AC37+AD37+AG37+AH37</f>
        <v>330</v>
      </c>
      <c r="AQ37" s="5">
        <f>AF37+AJ37+AL37</f>
        <v>520</v>
      </c>
      <c r="AR37" s="5">
        <f>AI37+AK37+AM37</f>
        <v>1790</v>
      </c>
      <c r="AS37" s="5">
        <f>AO37-AQ37</f>
        <v>-410</v>
      </c>
      <c r="AT37" s="5">
        <v>2709</v>
      </c>
      <c r="AU37" s="5">
        <v>17930</v>
      </c>
      <c r="AV37" s="5">
        <v>28429</v>
      </c>
      <c r="AW37" s="5">
        <v>0</v>
      </c>
      <c r="AX37" s="5">
        <v>21632</v>
      </c>
      <c r="AY37" s="5">
        <v>1876</v>
      </c>
      <c r="AZ37" s="5">
        <v>2018</v>
      </c>
      <c r="BA37" s="5">
        <v>23542</v>
      </c>
      <c r="BB37" s="27">
        <f>AY37-AZ37</f>
        <v>-142</v>
      </c>
      <c r="BC37" s="43">
        <f>K37*$B$3</f>
        <v>34.56</v>
      </c>
      <c r="BD37" s="8">
        <f>L37*$B$3</f>
        <v>339.12</v>
      </c>
      <c r="BE37" s="8">
        <f>M37*$B$3</f>
        <v>119.16</v>
      </c>
      <c r="BF37" s="8">
        <f>N37*$B$3</f>
        <v>65.52</v>
      </c>
      <c r="BG37" s="8">
        <f>O37*$B$3</f>
        <v>279.36</v>
      </c>
      <c r="BH37" s="8">
        <f>P37*$B$3</f>
        <v>37.44</v>
      </c>
      <c r="BI37" s="8">
        <f>Q37*$B$3</f>
        <v>86.399999999999991</v>
      </c>
      <c r="BJ37" s="8">
        <f>R37*$B$3</f>
        <v>24.119999999999997</v>
      </c>
      <c r="BK37" s="8">
        <f>S37*$B$3</f>
        <v>-48.96</v>
      </c>
      <c r="BL37" s="8">
        <f>T37*$C$3</f>
        <v>18.45</v>
      </c>
      <c r="BM37" s="8">
        <f>U37*$C$3</f>
        <v>208.62</v>
      </c>
      <c r="BN37" s="8">
        <f>V37*$C$3</f>
        <v>264.24</v>
      </c>
      <c r="BO37" s="8">
        <f>W37*$C$3</f>
        <v>68.31</v>
      </c>
      <c r="BP37" s="8">
        <f>X37*$C$3</f>
        <v>169.73999999999998</v>
      </c>
      <c r="BQ37" s="8">
        <f>Y37*$C$3</f>
        <v>4.1399999999999997</v>
      </c>
      <c r="BR37" s="8">
        <f>Z37*$C$3</f>
        <v>3.69</v>
      </c>
      <c r="BS37" s="8">
        <f>AA37*$C$3</f>
        <v>3.5999999999999996</v>
      </c>
      <c r="BT37" s="8">
        <f>AB37*$C$3</f>
        <v>0.72</v>
      </c>
      <c r="BU37" s="8">
        <f>AC37*$C$3</f>
        <v>0.72</v>
      </c>
      <c r="BV37" s="8">
        <f>AD37*$C$3</f>
        <v>1.08</v>
      </c>
      <c r="BW37" s="8">
        <f>AE37*$C$3</f>
        <v>2.16</v>
      </c>
      <c r="BX37" s="8">
        <f>AF37*$C$3</f>
        <v>35.28</v>
      </c>
      <c r="BY37" s="8">
        <f>AG37*$C$3</f>
        <v>18</v>
      </c>
      <c r="BZ37" s="8">
        <f>AH37*$C$3</f>
        <v>9.9</v>
      </c>
      <c r="CA37" s="8">
        <f>AI37*$C$3</f>
        <v>30.689999999999998</v>
      </c>
      <c r="CB37" s="8">
        <f>AJ37*$C$3</f>
        <v>4.5</v>
      </c>
      <c r="CC37" s="8">
        <f>AK37*$C$3</f>
        <v>13.32</v>
      </c>
      <c r="CD37" s="8">
        <f>AL37*$C$3</f>
        <v>7.02</v>
      </c>
      <c r="CE37" s="8">
        <f>AM37*$C$3</f>
        <v>117.08999999999999</v>
      </c>
      <c r="CF37" s="8">
        <f>AN37*$C$3</f>
        <v>174.15</v>
      </c>
      <c r="CG37" s="8">
        <f>AO37*$C$3</f>
        <v>9.9</v>
      </c>
      <c r="CH37" s="8">
        <f>AP37*$C$3</f>
        <v>29.7</v>
      </c>
      <c r="CI37" s="8">
        <f>AQ37*$C$3</f>
        <v>46.8</v>
      </c>
      <c r="CJ37" s="8">
        <f>AR37*$C$3</f>
        <v>161.1</v>
      </c>
      <c r="CK37" s="8">
        <f>AS37*$C$3</f>
        <v>-36.9</v>
      </c>
      <c r="CL37" s="8">
        <f>AT37*$D$3</f>
        <v>27.09</v>
      </c>
      <c r="CM37" s="8">
        <f>AU37*$D$3</f>
        <v>179.3</v>
      </c>
      <c r="CN37" s="8">
        <f>AV37*$D$3</f>
        <v>284.29000000000002</v>
      </c>
      <c r="CO37" s="8">
        <f>AW37*$D$3</f>
        <v>0</v>
      </c>
      <c r="CP37" s="8">
        <f>AX37*$D$3</f>
        <v>216.32</v>
      </c>
      <c r="CQ37" s="8">
        <f>AY37*$D$3</f>
        <v>18.760000000000002</v>
      </c>
      <c r="CR37" s="8">
        <f>AZ37*$D$3</f>
        <v>20.18</v>
      </c>
      <c r="CS37" s="8">
        <f>BA37*$D$3</f>
        <v>235.42000000000002</v>
      </c>
      <c r="CT37" s="44">
        <f>BB37*$D$3</f>
        <v>-1.42</v>
      </c>
      <c r="CU37" s="46">
        <f>BE37/(BE37+BD37+BC37)</f>
        <v>0.24178232286340395</v>
      </c>
      <c r="CV37" s="46">
        <f>BG37/($BF37+$BG37+$BH37+$BI37+$BJ37)</f>
        <v>0.56683710737764792</v>
      </c>
      <c r="CW37" s="46">
        <f>BH37/($BF37+$BG37+$BH37+$BI37+$BJ37)</f>
        <v>7.5967859751643538E-2</v>
      </c>
      <c r="CX37" s="46">
        <f>BI37/($BF37+$BG37+$BH37+$BI37+$BJ37)</f>
        <v>0.17531044558071585</v>
      </c>
      <c r="CY37" s="46">
        <f>BJ37/($BF37+$BG37+$BH37+$BI37+$BJ37)</f>
        <v>4.8940832724616502E-2</v>
      </c>
      <c r="CZ37" s="46">
        <f>BK37/($BF37+$BG37+$BH37+$BI37+$BJ37)</f>
        <v>-9.9342585829072322E-2</v>
      </c>
      <c r="DA37" s="45">
        <f>BN37/(BL37+BN37+BM37)</f>
        <v>0.53782744092324608</v>
      </c>
      <c r="DB37" s="46">
        <f>CF37/($BO37+$CF37+$CG37+$CH37+$CI37+$CJ37)</f>
        <v>0.35543717854518736</v>
      </c>
      <c r="DC37" s="46">
        <f>CG37/($BO37+$CF37+$CG37+$CH37+$CI37+$CJ37)</f>
        <v>2.020573108008817E-2</v>
      </c>
      <c r="DD37" s="46">
        <f>CH37/($BO37+$CF37+$CG37+$CH37+$CI37+$CJ37)</f>
        <v>6.0617193240264503E-2</v>
      </c>
      <c r="DE37" s="46">
        <f>CI37/($BO37+$CF37+$CG37+$CH37+$CI37+$CJ37)</f>
        <v>9.5518001469507702E-2</v>
      </c>
      <c r="DF37" s="46">
        <f>CJ37/($BO37+$CF37+$CG37+$CH37+$CI37+$CJ37)</f>
        <v>0.3288023512123438</v>
      </c>
      <c r="DG37" s="46">
        <f>CK37/($BO37+$CF37+$CG37+$CH37+$CI37+$CJ37)</f>
        <v>-7.5312270389419539E-2</v>
      </c>
      <c r="DH37" s="45">
        <f>CN37/(CL37+CN37+CM37)</f>
        <v>0.57937963642292334</v>
      </c>
      <c r="DI37" s="46">
        <f>CP37/($CO37+$CP37+$CQ37+$CR37+$CS37)</f>
        <v>0.44085758539170128</v>
      </c>
      <c r="DJ37" s="46">
        <f>CQ37/($CO37+$CP37+$CQ37+$CR37+$CS37)</f>
        <v>3.8232656721284751E-2</v>
      </c>
      <c r="DK37" s="46">
        <f>CR37/($CO37+$CP37+$CQ37+$CR37+$CS37)</f>
        <v>4.1126599820657049E-2</v>
      </c>
      <c r="DL37" s="46">
        <f>CS37/($CO37+$CP37+$CQ37+$CR37+$CS37)</f>
        <v>0.47978315806635691</v>
      </c>
      <c r="DM37" s="46">
        <f>CT37/($CO37+$CP37+$CQ37+$CR37+$CS37)</f>
        <v>-2.8939430993722994E-3</v>
      </c>
      <c r="DN37" s="50">
        <f>IF(CU37*$T$3&gt;1,1,CU37*$T$3)</f>
        <v>0.38416659157241462</v>
      </c>
      <c r="DO37" s="51">
        <f>IF(DN37*(1+CZ37)&gt;1,1,DN37*(1+CZ37))</f>
        <v>0.34600248897646985</v>
      </c>
      <c r="DP37" s="52">
        <f>IF(DA37*$U$3&gt;1,1,DA37*$U$3)</f>
        <v>0.5997410380468724</v>
      </c>
      <c r="DQ37" s="53">
        <f>IF(DP37*(1+DD37+DG37)&gt;1,1,DP37*(1+DD37+DG37))</f>
        <v>0.59092779722325928</v>
      </c>
      <c r="DR37" s="50">
        <f>DH37</f>
        <v>0.57937963642292334</v>
      </c>
      <c r="DS37" s="53">
        <f>IF(DR37*(1+DM37)&gt;1,1,DR37*(1+DM37))</f>
        <v>0.57770294472218042</v>
      </c>
      <c r="DT37" s="57">
        <f>100*(DO37*$H$3+DQ37*$K$3+DS37*$N$3)/($Q$3)</f>
        <v>55.220001325808987</v>
      </c>
    </row>
    <row r="38" spans="2:124" x14ac:dyDescent="0.3">
      <c r="B38" s="1">
        <v>28342</v>
      </c>
      <c r="C38" s="68" t="s">
        <v>221</v>
      </c>
      <c r="D38" s="1" t="s">
        <v>15</v>
      </c>
      <c r="E38" s="1" t="s">
        <v>50</v>
      </c>
      <c r="F38" s="1" t="s">
        <v>56</v>
      </c>
      <c r="G38" s="1">
        <v>2010</v>
      </c>
      <c r="H38" s="1" t="s">
        <v>18</v>
      </c>
      <c r="I38" s="4">
        <v>577.25486923899996</v>
      </c>
      <c r="J38" s="10">
        <v>486.14</v>
      </c>
      <c r="K38" s="26">
        <v>73</v>
      </c>
      <c r="L38" s="5">
        <v>1124</v>
      </c>
      <c r="M38" s="5">
        <v>150</v>
      </c>
      <c r="N38" s="5">
        <v>135</v>
      </c>
      <c r="O38" s="5">
        <v>804</v>
      </c>
      <c r="P38" s="5">
        <v>268</v>
      </c>
      <c r="Q38" s="5">
        <v>60</v>
      </c>
      <c r="R38" s="5">
        <v>80</v>
      </c>
      <c r="S38" s="5">
        <f>P38-Q38</f>
        <v>208</v>
      </c>
      <c r="T38" s="5">
        <v>225</v>
      </c>
      <c r="U38" s="5">
        <v>3413</v>
      </c>
      <c r="V38" s="5">
        <v>1773</v>
      </c>
      <c r="W38" s="5">
        <v>560</v>
      </c>
      <c r="X38" s="5">
        <v>3336</v>
      </c>
      <c r="Y38" s="5">
        <v>34</v>
      </c>
      <c r="Z38" s="5">
        <v>40</v>
      </c>
      <c r="AA38" s="5">
        <v>50</v>
      </c>
      <c r="AB38" s="5">
        <v>24</v>
      </c>
      <c r="AC38" s="5">
        <v>12</v>
      </c>
      <c r="AD38" s="5">
        <v>8</v>
      </c>
      <c r="AE38" s="5">
        <v>28</v>
      </c>
      <c r="AF38" s="5">
        <v>120</v>
      </c>
      <c r="AG38" s="5">
        <v>40</v>
      </c>
      <c r="AH38" s="5">
        <v>41</v>
      </c>
      <c r="AI38" s="5">
        <v>138</v>
      </c>
      <c r="AJ38" s="5">
        <v>36</v>
      </c>
      <c r="AK38" s="5">
        <v>81</v>
      </c>
      <c r="AL38" s="5">
        <v>12</v>
      </c>
      <c r="AM38" s="5">
        <v>840</v>
      </c>
      <c r="AN38" s="5">
        <f>X38+Z38+AB38</f>
        <v>3400</v>
      </c>
      <c r="AO38" s="5">
        <f>Y38+AA38+AE38</f>
        <v>112</v>
      </c>
      <c r="AP38" s="5">
        <f>AC38+AD38+AG38+AH38</f>
        <v>101</v>
      </c>
      <c r="AQ38" s="5">
        <f>AF38+AJ38+AL38</f>
        <v>168</v>
      </c>
      <c r="AR38" s="5">
        <f>AI38+AK38+AM38</f>
        <v>1059</v>
      </c>
      <c r="AS38" s="5">
        <f>AO38-AQ38</f>
        <v>-56</v>
      </c>
      <c r="AT38" s="5">
        <v>2850</v>
      </c>
      <c r="AU38" s="5">
        <v>26807</v>
      </c>
      <c r="AV38" s="5">
        <v>18933</v>
      </c>
      <c r="AW38" s="5">
        <v>0</v>
      </c>
      <c r="AX38" s="5">
        <v>29643</v>
      </c>
      <c r="AY38" s="5">
        <v>1302</v>
      </c>
      <c r="AZ38" s="5">
        <v>1041</v>
      </c>
      <c r="BA38" s="5">
        <v>16604</v>
      </c>
      <c r="BB38" s="27">
        <f>AY38-AZ38</f>
        <v>261</v>
      </c>
      <c r="BC38" s="43">
        <f>K38*$B$3</f>
        <v>26.279999999999998</v>
      </c>
      <c r="BD38" s="8">
        <f>L38*$B$3</f>
        <v>404.64</v>
      </c>
      <c r="BE38" s="8">
        <f>M38*$B$3</f>
        <v>54</v>
      </c>
      <c r="BF38" s="8">
        <f>N38*$B$3</f>
        <v>48.6</v>
      </c>
      <c r="BG38" s="8">
        <f>O38*$B$3</f>
        <v>289.44</v>
      </c>
      <c r="BH38" s="8">
        <f>P38*$B$3</f>
        <v>96.47999999999999</v>
      </c>
      <c r="BI38" s="8">
        <f>Q38*$B$3</f>
        <v>21.599999999999998</v>
      </c>
      <c r="BJ38" s="8">
        <f>R38*$B$3</f>
        <v>28.799999999999997</v>
      </c>
      <c r="BK38" s="8">
        <f>S38*$B$3</f>
        <v>74.88</v>
      </c>
      <c r="BL38" s="8">
        <f>T38*$C$3</f>
        <v>20.25</v>
      </c>
      <c r="BM38" s="8">
        <f>U38*$C$3</f>
        <v>307.17</v>
      </c>
      <c r="BN38" s="8">
        <f>V38*$C$3</f>
        <v>159.57</v>
      </c>
      <c r="BO38" s="8">
        <f>W38*$C$3</f>
        <v>50.4</v>
      </c>
      <c r="BP38" s="8">
        <f>X38*$C$3</f>
        <v>300.24</v>
      </c>
      <c r="BQ38" s="8">
        <f>Y38*$C$3</f>
        <v>3.06</v>
      </c>
      <c r="BR38" s="8">
        <f>Z38*$C$3</f>
        <v>3.5999999999999996</v>
      </c>
      <c r="BS38" s="8">
        <f>AA38*$C$3</f>
        <v>4.5</v>
      </c>
      <c r="BT38" s="8">
        <f>AB38*$C$3</f>
        <v>2.16</v>
      </c>
      <c r="BU38" s="8">
        <f>AC38*$C$3</f>
        <v>1.08</v>
      </c>
      <c r="BV38" s="8">
        <f>AD38*$C$3</f>
        <v>0.72</v>
      </c>
      <c r="BW38" s="8">
        <f>AE38*$C$3</f>
        <v>2.52</v>
      </c>
      <c r="BX38" s="8">
        <f>AF38*$C$3</f>
        <v>10.799999999999999</v>
      </c>
      <c r="BY38" s="8">
        <f>AG38*$C$3</f>
        <v>3.5999999999999996</v>
      </c>
      <c r="BZ38" s="8">
        <f>AH38*$C$3</f>
        <v>3.69</v>
      </c>
      <c r="CA38" s="8">
        <f>AI38*$C$3</f>
        <v>12.42</v>
      </c>
      <c r="CB38" s="8">
        <f>AJ38*$C$3</f>
        <v>3.2399999999999998</v>
      </c>
      <c r="CC38" s="8">
        <f>AK38*$C$3</f>
        <v>7.29</v>
      </c>
      <c r="CD38" s="8">
        <f>AL38*$C$3</f>
        <v>1.08</v>
      </c>
      <c r="CE38" s="8">
        <f>AM38*$C$3</f>
        <v>75.599999999999994</v>
      </c>
      <c r="CF38" s="8">
        <f>AN38*$C$3</f>
        <v>306</v>
      </c>
      <c r="CG38" s="8">
        <f>AO38*$C$3</f>
        <v>10.08</v>
      </c>
      <c r="CH38" s="8">
        <f>AP38*$C$3</f>
        <v>9.09</v>
      </c>
      <c r="CI38" s="8">
        <f>AQ38*$C$3</f>
        <v>15.12</v>
      </c>
      <c r="CJ38" s="8">
        <f>AR38*$C$3</f>
        <v>95.31</v>
      </c>
      <c r="CK38" s="8">
        <f>AS38*$C$3</f>
        <v>-5.04</v>
      </c>
      <c r="CL38" s="8">
        <f>AT38*$D$3</f>
        <v>28.5</v>
      </c>
      <c r="CM38" s="8">
        <f>AU38*$D$3</f>
        <v>268.07</v>
      </c>
      <c r="CN38" s="8">
        <f>AV38*$D$3</f>
        <v>189.33</v>
      </c>
      <c r="CO38" s="8">
        <f>AW38*$D$3</f>
        <v>0</v>
      </c>
      <c r="CP38" s="8">
        <f>AX38*$D$3</f>
        <v>296.43</v>
      </c>
      <c r="CQ38" s="8">
        <f>AY38*$D$3</f>
        <v>13.02</v>
      </c>
      <c r="CR38" s="8">
        <f>AZ38*$D$3</f>
        <v>10.41</v>
      </c>
      <c r="CS38" s="8">
        <f>BA38*$D$3</f>
        <v>166.04</v>
      </c>
      <c r="CT38" s="44">
        <f>BB38*$D$3</f>
        <v>2.61</v>
      </c>
      <c r="CU38" s="46">
        <f>BE38/(BE38+BD38+BC38)</f>
        <v>0.111358574610245</v>
      </c>
      <c r="CV38" s="46">
        <f>BG38/($BF38+$BG38+$BH38+$BI38+$BJ38)</f>
        <v>0.59688195991091308</v>
      </c>
      <c r="CW38" s="46">
        <f>BH38/($BF38+$BG38+$BH38+$BI38+$BJ38)</f>
        <v>0.19896065330363769</v>
      </c>
      <c r="CX38" s="46">
        <f>BI38/($BF38+$BG38+$BH38+$BI38+$BJ38)</f>
        <v>4.4543429844097988E-2</v>
      </c>
      <c r="CY38" s="46">
        <f>BJ38/($BF38+$BG38+$BH38+$BI38+$BJ38)</f>
        <v>5.9391239792130651E-2</v>
      </c>
      <c r="CZ38" s="46">
        <f>BK38/($BF38+$BG38+$BH38+$BI38+$BJ38)</f>
        <v>0.1544172234595397</v>
      </c>
      <c r="DA38" s="45">
        <f>BN38/(BL38+BN38+BM38)</f>
        <v>0.32766586582886709</v>
      </c>
      <c r="DB38" s="46">
        <f>CF38/($BO38+$CF38+$CG38+$CH38+$CI38+$CJ38)</f>
        <v>0.62962962962962965</v>
      </c>
      <c r="DC38" s="46">
        <f>CG38/($BO38+$CF38+$CG38+$CH38+$CI38+$CJ38)</f>
        <v>2.0740740740740744E-2</v>
      </c>
      <c r="DD38" s="46">
        <f>CH38/($BO38+$CF38+$CG38+$CH38+$CI38+$CJ38)</f>
        <v>1.8703703703703705E-2</v>
      </c>
      <c r="DE38" s="46">
        <f>CI38/($BO38+$CF38+$CG38+$CH38+$CI38+$CJ38)</f>
        <v>3.1111111111111114E-2</v>
      </c>
      <c r="DF38" s="46">
        <f>CJ38/($BO38+$CF38+$CG38+$CH38+$CI38+$CJ38)</f>
        <v>0.19611111111111112</v>
      </c>
      <c r="DG38" s="46">
        <f>CK38/($BO38+$CF38+$CG38+$CH38+$CI38+$CJ38)</f>
        <v>-1.0370370370370372E-2</v>
      </c>
      <c r="DH38" s="45">
        <f>CN38/(CL38+CN38+CM38)</f>
        <v>0.38964807573574817</v>
      </c>
      <c r="DI38" s="46">
        <f>CP38/($CO38+$CP38+$CQ38+$CR38+$CS38)</f>
        <v>0.6100637991356247</v>
      </c>
      <c r="DJ38" s="46">
        <f>CQ38/($CO38+$CP38+$CQ38+$CR38+$CS38)</f>
        <v>2.6795636962337929E-2</v>
      </c>
      <c r="DK38" s="46">
        <f>CR38/($CO38+$CP38+$CQ38+$CR38+$CS38)</f>
        <v>2.1424161350072031E-2</v>
      </c>
      <c r="DL38" s="46">
        <f>CS38/($CO38+$CP38+$CQ38+$CR38+$CS38)</f>
        <v>0.34171640255196545</v>
      </c>
      <c r="DM38" s="46">
        <f>CT38/($CO38+$CP38+$CQ38+$CR38+$CS38)</f>
        <v>5.3714756122658983E-3</v>
      </c>
      <c r="DN38" s="50">
        <f>IF(CU38*$T$3&gt;1,1,CU38*$T$3)</f>
        <v>0.17693702146516785</v>
      </c>
      <c r="DO38" s="51">
        <f>IF(DN38*(1+CZ38)&gt;1,1,DN38*(1+CZ38))</f>
        <v>0.20425914504702006</v>
      </c>
      <c r="DP38" s="52">
        <f>IF(DA38*$U$3&gt;1,1,DA38*$U$3)</f>
        <v>0.3653860914336961</v>
      </c>
      <c r="DQ38" s="53">
        <f>IF(DP38*(1+DD38+DG38)&gt;1,1,DP38*(1+DD38+DG38))</f>
        <v>0.36843097552897691</v>
      </c>
      <c r="DR38" s="50">
        <f>DH38</f>
        <v>0.38964807573574817</v>
      </c>
      <c r="DS38" s="53">
        <f>IF(DR38*(1+DM38)&gt;1,1,DR38*(1+DM38))</f>
        <v>0.39174106087192906</v>
      </c>
      <c r="DT38" s="57">
        <f>100*(DO38*$H$3+DQ38*$K$3+DS38*$N$3)/($Q$3)</f>
        <v>34.780480501668812</v>
      </c>
    </row>
    <row r="39" spans="2:124" x14ac:dyDescent="0.3">
      <c r="B39" s="1">
        <v>28115</v>
      </c>
      <c r="C39" s="68" t="s">
        <v>221</v>
      </c>
      <c r="D39" s="1" t="s">
        <v>15</v>
      </c>
      <c r="E39" s="1" t="s">
        <v>23</v>
      </c>
      <c r="F39" s="1" t="s">
        <v>28</v>
      </c>
      <c r="G39" s="1">
        <v>2010</v>
      </c>
      <c r="H39" s="1" t="s">
        <v>18</v>
      </c>
      <c r="I39" s="4">
        <v>1354.6432661199999</v>
      </c>
      <c r="J39" s="10">
        <v>443.67</v>
      </c>
      <c r="K39" s="26">
        <v>70</v>
      </c>
      <c r="L39" s="5">
        <v>995</v>
      </c>
      <c r="M39" s="5">
        <v>173</v>
      </c>
      <c r="N39" s="5">
        <v>124</v>
      </c>
      <c r="O39" s="5">
        <v>900</v>
      </c>
      <c r="P39" s="5">
        <v>51</v>
      </c>
      <c r="Q39" s="5">
        <v>132</v>
      </c>
      <c r="R39" s="5">
        <v>31</v>
      </c>
      <c r="S39" s="5">
        <f>P39-Q39</f>
        <v>-81</v>
      </c>
      <c r="T39" s="5">
        <v>165</v>
      </c>
      <c r="U39" s="5">
        <v>3629</v>
      </c>
      <c r="V39" s="5">
        <v>1140</v>
      </c>
      <c r="W39" s="5">
        <v>463</v>
      </c>
      <c r="X39" s="5">
        <v>3171</v>
      </c>
      <c r="Y39" s="5">
        <v>21</v>
      </c>
      <c r="Z39" s="5">
        <v>66</v>
      </c>
      <c r="AA39" s="5">
        <v>48</v>
      </c>
      <c r="AB39" s="5">
        <v>24</v>
      </c>
      <c r="AC39" s="5">
        <v>12</v>
      </c>
      <c r="AD39" s="5">
        <v>21</v>
      </c>
      <c r="AE39" s="5">
        <v>93</v>
      </c>
      <c r="AF39" s="5">
        <v>64</v>
      </c>
      <c r="AG39" s="5">
        <v>20</v>
      </c>
      <c r="AH39" s="5">
        <v>32</v>
      </c>
      <c r="AI39" s="5">
        <v>105</v>
      </c>
      <c r="AJ39" s="5">
        <v>23</v>
      </c>
      <c r="AK39" s="5">
        <v>41</v>
      </c>
      <c r="AL39" s="5">
        <v>36</v>
      </c>
      <c r="AM39" s="5">
        <v>691</v>
      </c>
      <c r="AN39" s="5">
        <f>X39+Z39+AB39</f>
        <v>3261</v>
      </c>
      <c r="AO39" s="5">
        <f>Y39+AA39+AE39</f>
        <v>162</v>
      </c>
      <c r="AP39" s="5">
        <f>AC39+AD39+AG39+AH39</f>
        <v>85</v>
      </c>
      <c r="AQ39" s="5">
        <f>AF39+AJ39+AL39</f>
        <v>123</v>
      </c>
      <c r="AR39" s="5">
        <f>AI39+AK39+AM39</f>
        <v>837</v>
      </c>
      <c r="AS39" s="5">
        <f>AO39-AQ39</f>
        <v>39</v>
      </c>
      <c r="AT39" s="5">
        <v>2037</v>
      </c>
      <c r="AU39" s="5">
        <v>33523</v>
      </c>
      <c r="AV39" s="5">
        <v>8771</v>
      </c>
      <c r="AW39" s="5">
        <v>19</v>
      </c>
      <c r="AX39" s="5">
        <v>36022</v>
      </c>
      <c r="AY39" s="5">
        <v>1342</v>
      </c>
      <c r="AZ39" s="5">
        <v>480</v>
      </c>
      <c r="BA39" s="5">
        <v>6468</v>
      </c>
      <c r="BB39" s="27">
        <f>AY39-AZ39</f>
        <v>862</v>
      </c>
      <c r="BC39" s="43">
        <f>K39*$B$3</f>
        <v>25.2</v>
      </c>
      <c r="BD39" s="8">
        <f>L39*$B$3</f>
        <v>358.2</v>
      </c>
      <c r="BE39" s="8">
        <f>M39*$B$3</f>
        <v>62.28</v>
      </c>
      <c r="BF39" s="8">
        <f>N39*$B$3</f>
        <v>44.64</v>
      </c>
      <c r="BG39" s="8">
        <f>O39*$B$3</f>
        <v>324</v>
      </c>
      <c r="BH39" s="8">
        <f>P39*$B$3</f>
        <v>18.36</v>
      </c>
      <c r="BI39" s="8">
        <f>Q39*$B$3</f>
        <v>47.519999999999996</v>
      </c>
      <c r="BJ39" s="8">
        <f>R39*$B$3</f>
        <v>11.16</v>
      </c>
      <c r="BK39" s="8">
        <f>S39*$B$3</f>
        <v>-29.16</v>
      </c>
      <c r="BL39" s="8">
        <f>T39*$C$3</f>
        <v>14.85</v>
      </c>
      <c r="BM39" s="8">
        <f>U39*$C$3</f>
        <v>326.61</v>
      </c>
      <c r="BN39" s="8">
        <f>V39*$C$3</f>
        <v>102.6</v>
      </c>
      <c r="BO39" s="8">
        <f>W39*$C$3</f>
        <v>41.67</v>
      </c>
      <c r="BP39" s="8">
        <f>X39*$C$3</f>
        <v>285.39</v>
      </c>
      <c r="BQ39" s="8">
        <f>Y39*$C$3</f>
        <v>1.89</v>
      </c>
      <c r="BR39" s="8">
        <f>Z39*$C$3</f>
        <v>5.9399999999999995</v>
      </c>
      <c r="BS39" s="8">
        <f>AA39*$C$3</f>
        <v>4.32</v>
      </c>
      <c r="BT39" s="8">
        <f>AB39*$C$3</f>
        <v>2.16</v>
      </c>
      <c r="BU39" s="8">
        <f>AC39*$C$3</f>
        <v>1.08</v>
      </c>
      <c r="BV39" s="8">
        <f>AD39*$C$3</f>
        <v>1.89</v>
      </c>
      <c r="BW39" s="8">
        <f>AE39*$C$3</f>
        <v>8.3699999999999992</v>
      </c>
      <c r="BX39" s="8">
        <f>AF39*$C$3</f>
        <v>5.76</v>
      </c>
      <c r="BY39" s="8">
        <f>AG39*$C$3</f>
        <v>1.7999999999999998</v>
      </c>
      <c r="BZ39" s="8">
        <f>AH39*$C$3</f>
        <v>2.88</v>
      </c>
      <c r="CA39" s="8">
        <f>AI39*$C$3</f>
        <v>9.4499999999999993</v>
      </c>
      <c r="CB39" s="8">
        <f>AJ39*$C$3</f>
        <v>2.0699999999999998</v>
      </c>
      <c r="CC39" s="8">
        <f>AK39*$C$3</f>
        <v>3.69</v>
      </c>
      <c r="CD39" s="8">
        <f>AL39*$C$3</f>
        <v>3.2399999999999998</v>
      </c>
      <c r="CE39" s="8">
        <f>AM39*$C$3</f>
        <v>62.19</v>
      </c>
      <c r="CF39" s="8">
        <f>AN39*$C$3</f>
        <v>293.49</v>
      </c>
      <c r="CG39" s="8">
        <f>AO39*$C$3</f>
        <v>14.58</v>
      </c>
      <c r="CH39" s="8">
        <f>AP39*$C$3</f>
        <v>7.6499999999999995</v>
      </c>
      <c r="CI39" s="8">
        <f>AQ39*$C$3</f>
        <v>11.07</v>
      </c>
      <c r="CJ39" s="8">
        <f>AR39*$C$3</f>
        <v>75.33</v>
      </c>
      <c r="CK39" s="8">
        <f>AS39*$C$3</f>
        <v>3.51</v>
      </c>
      <c r="CL39" s="8">
        <f>AT39*$D$3</f>
        <v>20.37</v>
      </c>
      <c r="CM39" s="8">
        <f>AU39*$D$3</f>
        <v>335.23</v>
      </c>
      <c r="CN39" s="8">
        <f>AV39*$D$3</f>
        <v>87.710000000000008</v>
      </c>
      <c r="CO39" s="8">
        <f>AW39*$D$3</f>
        <v>0.19</v>
      </c>
      <c r="CP39" s="8">
        <f>AX39*$D$3</f>
        <v>360.22</v>
      </c>
      <c r="CQ39" s="8">
        <f>AY39*$D$3</f>
        <v>13.42</v>
      </c>
      <c r="CR39" s="8">
        <f>AZ39*$D$3</f>
        <v>4.8</v>
      </c>
      <c r="CS39" s="8">
        <f>BA39*$D$3</f>
        <v>64.680000000000007</v>
      </c>
      <c r="CT39" s="44">
        <f>BB39*$D$3</f>
        <v>8.620000000000001</v>
      </c>
      <c r="CU39" s="46">
        <f>BE39/(BE39+BD39+BC39)</f>
        <v>0.13974151857835218</v>
      </c>
      <c r="CV39" s="46">
        <f>BG39/($BF39+$BG39+$BH39+$BI39+$BJ39)</f>
        <v>0.72697899838449109</v>
      </c>
      <c r="CW39" s="46">
        <f>BH39/($BF39+$BG39+$BH39+$BI39+$BJ39)</f>
        <v>4.1195476575121161E-2</v>
      </c>
      <c r="CX39" s="46">
        <f>BI39/($BF39+$BG39+$BH39+$BI39+$BJ39)</f>
        <v>0.10662358642972536</v>
      </c>
      <c r="CY39" s="46">
        <f>BJ39/($BF39+$BG39+$BH39+$BI39+$BJ39)</f>
        <v>2.5040387722132473E-2</v>
      </c>
      <c r="CZ39" s="46">
        <f>BK39/($BF39+$BG39+$BH39+$BI39+$BJ39)</f>
        <v>-6.5428109854604205E-2</v>
      </c>
      <c r="DA39" s="45">
        <f>BN39/(BL39+BN39+BM39)</f>
        <v>0.23104985812728007</v>
      </c>
      <c r="DB39" s="46">
        <f>CF39/($BO39+$CF39+$CG39+$CH39+$CI39+$CJ39)</f>
        <v>0.66132630298113981</v>
      </c>
      <c r="DC39" s="46">
        <f>CG39/($BO39+$CF39+$CG39+$CH39+$CI39+$CJ39)</f>
        <v>3.2853376597039144E-2</v>
      </c>
      <c r="DD39" s="46">
        <f>CH39/($BO39+$CF39+$CG39+$CH39+$CI39+$CJ39)</f>
        <v>1.7237882782397081E-2</v>
      </c>
      <c r="DE39" s="46">
        <f>CI39/($BO39+$CF39+$CG39+$CH39+$CI39+$CJ39)</f>
        <v>2.4944230379233424E-2</v>
      </c>
      <c r="DF39" s="46">
        <f>CJ39/($BO39+$CF39+$CG39+$CH39+$CI39+$CJ39)</f>
        <v>0.1697424457513689</v>
      </c>
      <c r="DG39" s="46">
        <f>CK39/($BO39+$CF39+$CG39+$CH39+$CI39+$CJ39)</f>
        <v>7.9091462178057185E-3</v>
      </c>
      <c r="DH39" s="45">
        <f>CN39/(CL39+CN39+CM39)</f>
        <v>0.19785251855360808</v>
      </c>
      <c r="DI39" s="46">
        <f>CP39/($CO39+$CP39+$CQ39+$CR39+$CS39)</f>
        <v>0.81256908258329386</v>
      </c>
      <c r="DJ39" s="46">
        <f>CQ39/($CO39+$CP39+$CQ39+$CR39+$CS39)</f>
        <v>3.0272269969096113E-2</v>
      </c>
      <c r="DK39" s="46">
        <f>CR39/($CO39+$CP39+$CQ39+$CR39+$CS39)</f>
        <v>1.0827637544833185E-2</v>
      </c>
      <c r="DL39" s="46">
        <f>CS39/($CO39+$CP39+$CQ39+$CR39+$CS39)</f>
        <v>0.1459024159166272</v>
      </c>
      <c r="DM39" s="46">
        <f>CT39/($CO39+$CP39+$CQ39+$CR39+$CS39)</f>
        <v>1.944463242426293E-2</v>
      </c>
      <c r="DN39" s="50">
        <f>IF(CU39*$T$3&gt;1,1,CU39*$T$3)</f>
        <v>0.222034523689012</v>
      </c>
      <c r="DO39" s="51">
        <f>IF(DN39*(1+CZ39)&gt;1,1,DN39*(1+CZ39))</f>
        <v>0.20750722448157261</v>
      </c>
      <c r="DP39" s="52">
        <f>IF(DA39*$U$3&gt;1,1,DA39*$U$3)</f>
        <v>0.2576478461492504</v>
      </c>
      <c r="DQ39" s="53">
        <f>IF(DP39*(1+DD39+DG39)&gt;1,1,DP39*(1+DD39+DG39))</f>
        <v>0.26412692400820542</v>
      </c>
      <c r="DR39" s="50">
        <f>DH39</f>
        <v>0.19785251855360808</v>
      </c>
      <c r="DS39" s="53">
        <f>IF(DR39*(1+DM39)&gt;1,1,DR39*(1+DM39))</f>
        <v>0.20169968805109767</v>
      </c>
      <c r="DT39" s="57">
        <f>100*(DO39*$H$3+DQ39*$K$3+DS39*$N$3)/($Q$3)</f>
        <v>24.533383579863461</v>
      </c>
    </row>
    <row r="40" spans="2:124" x14ac:dyDescent="0.3">
      <c r="B40" s="1">
        <v>28186</v>
      </c>
      <c r="C40" s="68" t="s">
        <v>275</v>
      </c>
      <c r="D40" s="1" t="s">
        <v>15</v>
      </c>
      <c r="E40" s="1" t="s">
        <v>137</v>
      </c>
      <c r="F40" s="1" t="s">
        <v>140</v>
      </c>
      <c r="G40" s="1">
        <v>2010</v>
      </c>
      <c r="H40" s="1" t="s">
        <v>18</v>
      </c>
      <c r="I40" s="4">
        <v>1672.0279426500001</v>
      </c>
      <c r="J40" s="71">
        <v>423.94</v>
      </c>
      <c r="K40" s="74">
        <v>35</v>
      </c>
      <c r="L40" s="75">
        <v>681</v>
      </c>
      <c r="M40" s="75">
        <v>466</v>
      </c>
      <c r="N40" s="75">
        <v>78</v>
      </c>
      <c r="O40" s="75">
        <v>448</v>
      </c>
      <c r="P40" s="75">
        <v>202</v>
      </c>
      <c r="Q40" s="75">
        <v>80</v>
      </c>
      <c r="R40" s="75">
        <v>374</v>
      </c>
      <c r="S40" s="5">
        <f>P40-Q40</f>
        <v>122</v>
      </c>
      <c r="T40" s="75">
        <v>423.94</v>
      </c>
      <c r="U40" s="75">
        <v>109</v>
      </c>
      <c r="V40" s="75">
        <v>1452</v>
      </c>
      <c r="W40" s="75">
        <v>3146</v>
      </c>
      <c r="X40" s="75">
        <v>79</v>
      </c>
      <c r="Y40" s="75">
        <v>1326</v>
      </c>
      <c r="Z40" s="75">
        <v>4</v>
      </c>
      <c r="AA40" s="75">
        <v>57</v>
      </c>
      <c r="AB40" s="75">
        <v>146</v>
      </c>
      <c r="AC40" s="75">
        <v>10</v>
      </c>
      <c r="AD40" s="75">
        <v>16</v>
      </c>
      <c r="AE40" s="75">
        <v>11</v>
      </c>
      <c r="AF40" s="75">
        <v>156</v>
      </c>
      <c r="AG40" s="75">
        <v>101</v>
      </c>
      <c r="AH40" s="75">
        <v>56</v>
      </c>
      <c r="AI40" s="75">
        <v>72</v>
      </c>
      <c r="AJ40" s="75">
        <v>326</v>
      </c>
      <c r="AK40" s="75">
        <v>14</v>
      </c>
      <c r="AL40" s="75">
        <v>254</v>
      </c>
      <c r="AM40" s="75">
        <v>52</v>
      </c>
      <c r="AN40" s="75">
        <v>2033</v>
      </c>
      <c r="AO40" s="5">
        <f>Y40+AA40+AE40</f>
        <v>1394</v>
      </c>
      <c r="AP40" s="5">
        <f>AC40+AD40+AG40+AH40</f>
        <v>183</v>
      </c>
      <c r="AQ40" s="5">
        <f>AF40+AJ40+AL40</f>
        <v>736</v>
      </c>
      <c r="AR40" s="5">
        <f>AI40+AK40+AM40</f>
        <v>138</v>
      </c>
      <c r="AS40" s="5">
        <f>AO40-AQ40</f>
        <v>658</v>
      </c>
      <c r="AT40" s="75">
        <v>804</v>
      </c>
      <c r="AU40" s="75">
        <v>10288</v>
      </c>
      <c r="AV40" s="75">
        <v>31283</v>
      </c>
      <c r="AW40" s="75">
        <v>0</v>
      </c>
      <c r="AX40" s="75">
        <v>10717</v>
      </c>
      <c r="AY40" s="75">
        <v>999</v>
      </c>
      <c r="AZ40" s="75">
        <v>602</v>
      </c>
      <c r="BA40" s="75">
        <v>30057</v>
      </c>
      <c r="BB40" s="27">
        <f>AY40-AZ40</f>
        <v>397</v>
      </c>
      <c r="BC40" s="76">
        <f>K40*$B$3</f>
        <v>12.6</v>
      </c>
      <c r="BD40" s="8">
        <f>L40*$B$3</f>
        <v>245.16</v>
      </c>
      <c r="BE40" s="8">
        <f>M40*$B$3</f>
        <v>167.76</v>
      </c>
      <c r="BF40" s="8">
        <f>N40*$B$3</f>
        <v>28.08</v>
      </c>
      <c r="BG40" s="8">
        <f>O40*$B$3</f>
        <v>161.28</v>
      </c>
      <c r="BH40" s="8">
        <f>P40*$B$3</f>
        <v>72.72</v>
      </c>
      <c r="BI40" s="8">
        <f>Q40*$B$3</f>
        <v>28.799999999999997</v>
      </c>
      <c r="BJ40" s="8">
        <f>R40*$B$3</f>
        <v>134.63999999999999</v>
      </c>
      <c r="BK40" s="8">
        <f>S40*$B$3</f>
        <v>43.92</v>
      </c>
      <c r="BL40" s="8">
        <f>T40*$C$3</f>
        <v>38.154599999999995</v>
      </c>
      <c r="BM40" s="8">
        <f>U40*$C$3</f>
        <v>9.81</v>
      </c>
      <c r="BN40" s="8">
        <f>V40*$C$3</f>
        <v>130.68</v>
      </c>
      <c r="BO40" s="8">
        <f>W40*$C$3</f>
        <v>283.14</v>
      </c>
      <c r="BP40" s="8">
        <f>X40*$C$3</f>
        <v>7.1099999999999994</v>
      </c>
      <c r="BQ40" s="8">
        <f>Y40*$C$3</f>
        <v>119.33999999999999</v>
      </c>
      <c r="BR40" s="8">
        <f>Z40*$C$3</f>
        <v>0.36</v>
      </c>
      <c r="BS40" s="8">
        <f>AA40*$C$3</f>
        <v>5.13</v>
      </c>
      <c r="BT40" s="8">
        <f>AB40*$C$3</f>
        <v>13.139999999999999</v>
      </c>
      <c r="BU40" s="8">
        <f>AC40*$C$3</f>
        <v>0.89999999999999991</v>
      </c>
      <c r="BV40" s="8">
        <f>AD40*$C$3</f>
        <v>1.44</v>
      </c>
      <c r="BW40" s="8">
        <f>AE40*$C$3</f>
        <v>0.99</v>
      </c>
      <c r="BX40" s="8">
        <f>AF40*$C$3</f>
        <v>14.04</v>
      </c>
      <c r="BY40" s="8">
        <f>AG40*$C$3</f>
        <v>9.09</v>
      </c>
      <c r="BZ40" s="8">
        <f>AH40*$C$3</f>
        <v>5.04</v>
      </c>
      <c r="CA40" s="8">
        <f>AI40*$C$3</f>
        <v>6.4799999999999995</v>
      </c>
      <c r="CB40" s="8">
        <f>AJ40*$C$3</f>
        <v>29.34</v>
      </c>
      <c r="CC40" s="8">
        <f>AK40*$C$3</f>
        <v>1.26</v>
      </c>
      <c r="CD40" s="8">
        <f>AL40*$C$3</f>
        <v>22.86</v>
      </c>
      <c r="CE40" s="8">
        <f>AM40*$C$3</f>
        <v>4.68</v>
      </c>
      <c r="CF40" s="8">
        <f>AN40*$C$3</f>
        <v>182.97</v>
      </c>
      <c r="CG40" s="8">
        <f>AO40*$C$3</f>
        <v>125.46</v>
      </c>
      <c r="CH40" s="8">
        <f>AP40*$C$3</f>
        <v>16.47</v>
      </c>
      <c r="CI40" s="8">
        <f>AQ40*$C$3</f>
        <v>66.239999999999995</v>
      </c>
      <c r="CJ40" s="8">
        <f>AR40*$C$3</f>
        <v>12.42</v>
      </c>
      <c r="CK40" s="8">
        <f>AS40*$C$3</f>
        <v>59.22</v>
      </c>
      <c r="CL40" s="8">
        <f>AT40*$D$3</f>
        <v>8.0400000000000009</v>
      </c>
      <c r="CM40" s="8">
        <f>AU40*$D$3</f>
        <v>102.88</v>
      </c>
      <c r="CN40" s="8">
        <f>AV40*$D$3</f>
        <v>312.83</v>
      </c>
      <c r="CO40" s="8">
        <f>AW40*$D$3</f>
        <v>0</v>
      </c>
      <c r="CP40" s="8">
        <f>AX40*$D$3</f>
        <v>107.17</v>
      </c>
      <c r="CQ40" s="8">
        <f>AY40*$D$3</f>
        <v>9.99</v>
      </c>
      <c r="CR40" s="8">
        <f>AZ40*$D$3</f>
        <v>6.0200000000000005</v>
      </c>
      <c r="CS40" s="8">
        <f>BA40*$D$3</f>
        <v>300.57</v>
      </c>
      <c r="CT40" s="44">
        <f>BB40*$D$3</f>
        <v>3.97</v>
      </c>
      <c r="CU40" s="46">
        <f>BE40/(BE40+BD40+BC40)</f>
        <v>0.39424703891708968</v>
      </c>
      <c r="CV40" s="46">
        <f>BG40/($BF40+$BG40+$BH40+$BI40+$BJ40)</f>
        <v>0.37901861252115054</v>
      </c>
      <c r="CW40" s="46">
        <f>BH40/($BF40+$BG40+$BH40+$BI40+$BJ40)</f>
        <v>0.17089678510998307</v>
      </c>
      <c r="CX40" s="46">
        <f>BI40/($BF40+$BG40+$BH40+$BI40+$BJ40)</f>
        <v>6.7681895093062591E-2</v>
      </c>
      <c r="CY40" s="46">
        <f>BJ40/($BF40+$BG40+$BH40+$BI40+$BJ40)</f>
        <v>0.31641285956006759</v>
      </c>
      <c r="CZ40" s="46">
        <f>BK40/($BF40+$BG40+$BH40+$BI40+$BJ40)</f>
        <v>0.10321489001692047</v>
      </c>
      <c r="DA40" s="45">
        <f>BN40/(BL40+BN40+BM40)</f>
        <v>0.73150825717653944</v>
      </c>
      <c r="DB40" s="46">
        <f>CF40/($BO40+$CF40+$CG40+$CH40+$CI40+$CJ40)</f>
        <v>0.26644823066841411</v>
      </c>
      <c r="DC40" s="46">
        <f>CG40/($BO40+$CF40+$CG40+$CH40+$CI40+$CJ40)</f>
        <v>0.18269986893840104</v>
      </c>
      <c r="DD40" s="46">
        <f>CH40/($BO40+$CF40+$CG40+$CH40+$CI40+$CJ40)</f>
        <v>2.3984272608125815E-2</v>
      </c>
      <c r="DE40" s="46">
        <f>CI40/($BO40+$CF40+$CG40+$CH40+$CI40+$CJ40)</f>
        <v>9.6461336828309291E-2</v>
      </c>
      <c r="DF40" s="46">
        <f>CJ40/($BO40+$CF40+$CG40+$CH40+$CI40+$CJ40)</f>
        <v>1.8086500655307994E-2</v>
      </c>
      <c r="DG40" s="46">
        <f>CK40/($BO40+$CF40+$CG40+$CH40+$CI40+$CJ40)</f>
        <v>8.6238532110091734E-2</v>
      </c>
      <c r="DH40" s="45">
        <f>CN40/(CL40+CN40+CM40)</f>
        <v>0.73824188790560463</v>
      </c>
      <c r="DI40" s="46">
        <f>CP40/($CO40+$CP40+$CQ40+$CR40+$CS40)</f>
        <v>0.2529085545722714</v>
      </c>
      <c r="DJ40" s="46">
        <f>CQ40/($CO40+$CP40+$CQ40+$CR40+$CS40)</f>
        <v>2.3575221238938054E-2</v>
      </c>
      <c r="DK40" s="46">
        <f>CR40/($CO40+$CP40+$CQ40+$CR40+$CS40)</f>
        <v>1.4206489675516226E-2</v>
      </c>
      <c r="DL40" s="46">
        <f>CS40/($CO40+$CP40+$CQ40+$CR40+$CS40)</f>
        <v>0.70930973451327428</v>
      </c>
      <c r="DM40" s="46">
        <f>CT40/($CO40+$CP40+$CQ40+$CR40+$CS40)</f>
        <v>9.36873156342183E-3</v>
      </c>
      <c r="DN40" s="50">
        <f>IF(CU40*$Z$3&gt;1,1,CU40*$Z$3)</f>
        <v>0.65002592515597934</v>
      </c>
      <c r="DO40" s="51">
        <f>IF(DN40*(1+CZ40)&gt;1,1,DN40*(1+CZ40))</f>
        <v>0.71711827952910079</v>
      </c>
      <c r="DP40" s="52">
        <f>IF(DA40*$AA$3&gt;1,1,DA40*$AA$3)</f>
        <v>0.76010532044782808</v>
      </c>
      <c r="DQ40" s="53">
        <f>IF(DP40*(1+DD40+DG40)&gt;1,1,DP40*(1+DD40+DG40))</f>
        <v>0.84388626074882733</v>
      </c>
      <c r="DR40" s="50">
        <f>DH40</f>
        <v>0.73824188790560463</v>
      </c>
      <c r="DS40" s="53">
        <f>IF(DR40*(1+DM40)&gt;1,1,DR40*(1+DM40))</f>
        <v>0.74515827798226608</v>
      </c>
      <c r="DT40" s="57">
        <f>100*(DO40*$H$3+DQ40*$K$3+DS40*$N$3)/($Q$3)</f>
        <v>80.861236585418951</v>
      </c>
    </row>
    <row r="41" spans="2:124" x14ac:dyDescent="0.3">
      <c r="B41" s="1">
        <v>29570</v>
      </c>
      <c r="C41" s="68" t="s">
        <v>221</v>
      </c>
      <c r="D41" s="1" t="s">
        <v>15</v>
      </c>
      <c r="E41" s="1" t="s">
        <v>93</v>
      </c>
      <c r="F41" s="1" t="s">
        <v>104</v>
      </c>
      <c r="G41" s="1">
        <v>2012</v>
      </c>
      <c r="H41" s="1" t="s">
        <v>18</v>
      </c>
      <c r="I41" s="4">
        <v>1546.2658002999999</v>
      </c>
      <c r="J41" s="10">
        <v>423.54</v>
      </c>
      <c r="K41" s="26">
        <v>41</v>
      </c>
      <c r="L41" s="5">
        <v>796</v>
      </c>
      <c r="M41" s="5">
        <v>333</v>
      </c>
      <c r="N41" s="5">
        <v>116</v>
      </c>
      <c r="O41" s="5">
        <v>607</v>
      </c>
      <c r="P41" s="5">
        <v>134</v>
      </c>
      <c r="Q41" s="5">
        <v>192</v>
      </c>
      <c r="R41" s="5">
        <v>121</v>
      </c>
      <c r="S41" s="5">
        <f>P41-Q41</f>
        <v>-58</v>
      </c>
      <c r="T41" s="5">
        <v>145</v>
      </c>
      <c r="U41" s="5">
        <v>1928</v>
      </c>
      <c r="V41" s="5">
        <v>2636</v>
      </c>
      <c r="W41" s="5">
        <v>35</v>
      </c>
      <c r="X41" s="5">
        <v>1698</v>
      </c>
      <c r="Y41" s="5">
        <v>102</v>
      </c>
      <c r="Z41" s="5">
        <v>94</v>
      </c>
      <c r="AA41" s="5">
        <v>158</v>
      </c>
      <c r="AB41" s="5">
        <v>45</v>
      </c>
      <c r="AC41" s="5">
        <v>69</v>
      </c>
      <c r="AD41" s="5">
        <v>16</v>
      </c>
      <c r="AE41" s="5">
        <v>172</v>
      </c>
      <c r="AF41" s="5">
        <v>130</v>
      </c>
      <c r="AG41" s="5">
        <v>57</v>
      </c>
      <c r="AH41" s="5">
        <v>69</v>
      </c>
      <c r="AI41" s="5">
        <v>210</v>
      </c>
      <c r="AJ41" s="5">
        <v>49</v>
      </c>
      <c r="AK41" s="5">
        <v>82</v>
      </c>
      <c r="AL41" s="5">
        <v>68</v>
      </c>
      <c r="AM41" s="5">
        <v>1646</v>
      </c>
      <c r="AN41" s="5">
        <f>X41+Z41+AB41</f>
        <v>1837</v>
      </c>
      <c r="AO41" s="5">
        <f>Y41+AA41+AE41</f>
        <v>432</v>
      </c>
      <c r="AP41" s="5">
        <f>AC41+AD41+AG41+AH41</f>
        <v>211</v>
      </c>
      <c r="AQ41" s="5">
        <f>AF41+AJ41+AL41</f>
        <v>247</v>
      </c>
      <c r="AR41" s="5">
        <f>AI41+AK41+AM41</f>
        <v>1938</v>
      </c>
      <c r="AS41" s="5">
        <f>AO41-AQ41</f>
        <v>185</v>
      </c>
      <c r="AT41" s="5">
        <v>2098</v>
      </c>
      <c r="AU41" s="5">
        <v>13971</v>
      </c>
      <c r="AV41" s="5">
        <v>26265</v>
      </c>
      <c r="AW41" s="5">
        <v>0</v>
      </c>
      <c r="AX41" s="5">
        <v>16059</v>
      </c>
      <c r="AY41" s="5">
        <v>3930</v>
      </c>
      <c r="AZ41" s="5">
        <v>2567</v>
      </c>
      <c r="BA41" s="5">
        <v>19778</v>
      </c>
      <c r="BB41" s="27">
        <f>AY41-AZ41</f>
        <v>1363</v>
      </c>
      <c r="BC41" s="43">
        <f>K41*$B$3</f>
        <v>14.76</v>
      </c>
      <c r="BD41" s="8">
        <f>L41*$B$3</f>
        <v>286.56</v>
      </c>
      <c r="BE41" s="8">
        <f>M41*$B$3</f>
        <v>119.88</v>
      </c>
      <c r="BF41" s="8">
        <f>N41*$B$3</f>
        <v>41.76</v>
      </c>
      <c r="BG41" s="8">
        <f>O41*$B$3</f>
        <v>218.51999999999998</v>
      </c>
      <c r="BH41" s="8">
        <f>P41*$B$3</f>
        <v>48.239999999999995</v>
      </c>
      <c r="BI41" s="8">
        <f>Q41*$B$3</f>
        <v>69.12</v>
      </c>
      <c r="BJ41" s="8">
        <f>R41*$B$3</f>
        <v>43.559999999999995</v>
      </c>
      <c r="BK41" s="8">
        <f>S41*$B$3</f>
        <v>-20.88</v>
      </c>
      <c r="BL41" s="8">
        <f>T41*$C$3</f>
        <v>13.049999999999999</v>
      </c>
      <c r="BM41" s="8">
        <f>U41*$C$3</f>
        <v>173.51999999999998</v>
      </c>
      <c r="BN41" s="8">
        <f>V41*$C$3</f>
        <v>237.23999999999998</v>
      </c>
      <c r="BO41" s="8">
        <f>W41*$C$3</f>
        <v>3.15</v>
      </c>
      <c r="BP41" s="8">
        <f>X41*$C$3</f>
        <v>152.82</v>
      </c>
      <c r="BQ41" s="8">
        <f>Y41*$C$3</f>
        <v>9.18</v>
      </c>
      <c r="BR41" s="8">
        <f>Z41*$C$3</f>
        <v>8.4599999999999991</v>
      </c>
      <c r="BS41" s="8">
        <f>AA41*$C$3</f>
        <v>14.219999999999999</v>
      </c>
      <c r="BT41" s="8">
        <f>AB41*$C$3</f>
        <v>4.05</v>
      </c>
      <c r="BU41" s="8">
        <f>AC41*$C$3</f>
        <v>6.21</v>
      </c>
      <c r="BV41" s="8">
        <f>AD41*$C$3</f>
        <v>1.44</v>
      </c>
      <c r="BW41" s="8">
        <f>AE41*$C$3</f>
        <v>15.479999999999999</v>
      </c>
      <c r="BX41" s="8">
        <f>AF41*$C$3</f>
        <v>11.7</v>
      </c>
      <c r="BY41" s="8">
        <f>AG41*$C$3</f>
        <v>5.13</v>
      </c>
      <c r="BZ41" s="8">
        <f>AH41*$C$3</f>
        <v>6.21</v>
      </c>
      <c r="CA41" s="8">
        <f>AI41*$C$3</f>
        <v>18.899999999999999</v>
      </c>
      <c r="CB41" s="8">
        <f>AJ41*$C$3</f>
        <v>4.41</v>
      </c>
      <c r="CC41" s="8">
        <f>AK41*$C$3</f>
        <v>7.38</v>
      </c>
      <c r="CD41" s="8">
        <f>AL41*$C$3</f>
        <v>6.12</v>
      </c>
      <c r="CE41" s="8">
        <f>AM41*$C$3</f>
        <v>148.13999999999999</v>
      </c>
      <c r="CF41" s="8">
        <f>AN41*$C$3</f>
        <v>165.32999999999998</v>
      </c>
      <c r="CG41" s="8">
        <f>AO41*$C$3</f>
        <v>38.879999999999995</v>
      </c>
      <c r="CH41" s="8">
        <f>AP41*$C$3</f>
        <v>18.989999999999998</v>
      </c>
      <c r="CI41" s="8">
        <f>AQ41*$C$3</f>
        <v>22.23</v>
      </c>
      <c r="CJ41" s="8">
        <f>AR41*$C$3</f>
        <v>174.42</v>
      </c>
      <c r="CK41" s="8">
        <f>AS41*$C$3</f>
        <v>16.649999999999999</v>
      </c>
      <c r="CL41" s="8">
        <f>AT41*$D$3</f>
        <v>20.98</v>
      </c>
      <c r="CM41" s="8">
        <f>AU41*$D$3</f>
        <v>139.71</v>
      </c>
      <c r="CN41" s="8">
        <f>AV41*$D$3</f>
        <v>262.64999999999998</v>
      </c>
      <c r="CO41" s="8">
        <f>AW41*$D$3</f>
        <v>0</v>
      </c>
      <c r="CP41" s="8">
        <f>AX41*$D$3</f>
        <v>160.59</v>
      </c>
      <c r="CQ41" s="8">
        <f>AY41*$D$3</f>
        <v>39.300000000000004</v>
      </c>
      <c r="CR41" s="8">
        <f>AZ41*$D$3</f>
        <v>25.67</v>
      </c>
      <c r="CS41" s="8">
        <f>BA41*$D$3</f>
        <v>197.78</v>
      </c>
      <c r="CT41" s="44">
        <f>BB41*$D$3</f>
        <v>13.63</v>
      </c>
      <c r="CU41" s="46">
        <f>BE41/(BE41+BD41+BC41)</f>
        <v>0.2846153846153846</v>
      </c>
      <c r="CV41" s="46">
        <f>BG41/($BF41+$BG41+$BH41+$BI41+$BJ41)</f>
        <v>0.51880341880341874</v>
      </c>
      <c r="CW41" s="46">
        <f>BH41/($BF41+$BG41+$BH41+$BI41+$BJ41)</f>
        <v>0.11452991452991453</v>
      </c>
      <c r="CX41" s="46">
        <f>BI41/($BF41+$BG41+$BH41+$BI41+$BJ41)</f>
        <v>0.16410256410256413</v>
      </c>
      <c r="CY41" s="46">
        <f>BJ41/($BF41+$BG41+$BH41+$BI41+$BJ41)</f>
        <v>0.10341880341880341</v>
      </c>
      <c r="CZ41" s="46">
        <f>BK41/($BF41+$BG41+$BH41+$BI41+$BJ41)</f>
        <v>-4.957264957264957E-2</v>
      </c>
      <c r="DA41" s="45">
        <f>BN41/(BL41+BN41+BM41)</f>
        <v>0.55977914631556591</v>
      </c>
      <c r="DB41" s="46">
        <f>CF41/($BO41+$CF41+$CG41+$CH41+$CI41+$CJ41)</f>
        <v>0.39085106382978718</v>
      </c>
      <c r="DC41" s="46">
        <f>CG41/($BO41+$CF41+$CG41+$CH41+$CI41+$CJ41)</f>
        <v>9.1914893617021265E-2</v>
      </c>
      <c r="DD41" s="46">
        <f>CH41/($BO41+$CF41+$CG41+$CH41+$CI41+$CJ41)</f>
        <v>4.4893617021276595E-2</v>
      </c>
      <c r="DE41" s="46">
        <f>CI41/($BO41+$CF41+$CG41+$CH41+$CI41+$CJ41)</f>
        <v>5.2553191489361703E-2</v>
      </c>
      <c r="DF41" s="46">
        <f>CJ41/($BO41+$CF41+$CG41+$CH41+$CI41+$CJ41)</f>
        <v>0.41234042553191486</v>
      </c>
      <c r="DG41" s="46">
        <f>CK41/($BO41+$CF41+$CG41+$CH41+$CI41+$CJ41)</f>
        <v>3.9361702127659569E-2</v>
      </c>
      <c r="DH41" s="45">
        <f>CN41/(CL41+CN41+CM41)</f>
        <v>0.62042330042046567</v>
      </c>
      <c r="DI41" s="46">
        <f>CP41/($CO41+$CP41+$CQ41+$CR41+$CS41)</f>
        <v>0.37934048282704208</v>
      </c>
      <c r="DJ41" s="46">
        <f>CQ41/($CO41+$CP41+$CQ41+$CR41+$CS41)</f>
        <v>9.283318372939009E-2</v>
      </c>
      <c r="DK41" s="46">
        <f>CR41/($CO41+$CP41+$CQ41+$CR41+$CS41)</f>
        <v>6.0636840364718662E-2</v>
      </c>
      <c r="DL41" s="46">
        <f>CS41/($CO41+$CP41+$CQ41+$CR41+$CS41)</f>
        <v>0.46718949307884911</v>
      </c>
      <c r="DM41" s="46">
        <f>CT41/($CO41+$CP41+$CQ41+$CR41+$CS41)</f>
        <v>3.219634336467142E-2</v>
      </c>
      <c r="DN41" s="50">
        <f>IF(CU41*$T$3&gt;1,1,CU41*$T$3)</f>
        <v>0.45222380578474358</v>
      </c>
      <c r="DO41" s="51">
        <f>IF(DN41*(1+CZ41)&gt;1,1,DN41*(1+CZ41))</f>
        <v>0.42980587353216654</v>
      </c>
      <c r="DP41" s="52">
        <f>IF(DA41*$U$3&gt;1,1,DA41*$U$3)</f>
        <v>0.62421977895360103</v>
      </c>
      <c r="DQ41" s="53">
        <f>IF(DP41*(1+DD41+DG41)&gt;1,1,DP41*(1+DD41+DG41))</f>
        <v>0.67681361564841502</v>
      </c>
      <c r="DR41" s="50">
        <f>DH41</f>
        <v>0.62042330042046567</v>
      </c>
      <c r="DS41" s="53">
        <f>IF(DR41*(1+DM41)&gt;1,1,DR41*(1+DM41))</f>
        <v>0.64039866203224571</v>
      </c>
      <c r="DT41" s="57">
        <f>100*(DO41*$H$3+DQ41*$K$3+DS41*$N$3)/($Q$3)</f>
        <v>63.393152920850461</v>
      </c>
    </row>
    <row r="42" spans="2:124" x14ac:dyDescent="0.3">
      <c r="B42" s="1">
        <v>29687</v>
      </c>
      <c r="C42" s="68" t="s">
        <v>221</v>
      </c>
      <c r="D42" s="1" t="s">
        <v>15</v>
      </c>
      <c r="E42" s="1" t="s">
        <v>89</v>
      </c>
      <c r="F42" s="1" t="s">
        <v>95</v>
      </c>
      <c r="G42" s="1">
        <v>2010</v>
      </c>
      <c r="H42" s="1" t="s">
        <v>18</v>
      </c>
      <c r="I42" s="4">
        <v>2313.7652188500001</v>
      </c>
      <c r="J42" s="10">
        <v>369.63</v>
      </c>
      <c r="K42" s="26">
        <v>20</v>
      </c>
      <c r="L42" s="5">
        <v>817</v>
      </c>
      <c r="M42" s="5">
        <v>199</v>
      </c>
      <c r="N42" s="5">
        <v>52</v>
      </c>
      <c r="O42" s="5">
        <v>735</v>
      </c>
      <c r="P42" s="5">
        <v>60</v>
      </c>
      <c r="Q42" s="5">
        <v>98</v>
      </c>
      <c r="R42" s="5">
        <v>91</v>
      </c>
      <c r="S42" s="5">
        <f>P42-Q42</f>
        <v>-38</v>
      </c>
      <c r="T42" s="5">
        <v>111</v>
      </c>
      <c r="U42" s="5">
        <v>3301</v>
      </c>
      <c r="V42" s="5">
        <v>686</v>
      </c>
      <c r="W42" s="5">
        <v>26</v>
      </c>
      <c r="X42" s="5">
        <v>2969</v>
      </c>
      <c r="Y42" s="5">
        <v>85</v>
      </c>
      <c r="Z42" s="5">
        <v>200</v>
      </c>
      <c r="AA42" s="5">
        <v>84</v>
      </c>
      <c r="AB42" s="5">
        <v>33</v>
      </c>
      <c r="AC42" s="5">
        <v>19</v>
      </c>
      <c r="AD42" s="5">
        <v>12</v>
      </c>
      <c r="AE42" s="5">
        <v>71</v>
      </c>
      <c r="AF42" s="5">
        <v>101</v>
      </c>
      <c r="AG42" s="5">
        <v>0</v>
      </c>
      <c r="AH42" s="5">
        <v>0</v>
      </c>
      <c r="AI42" s="5">
        <v>28</v>
      </c>
      <c r="AJ42" s="5">
        <v>64</v>
      </c>
      <c r="AK42" s="5">
        <v>23</v>
      </c>
      <c r="AL42" s="5">
        <v>24</v>
      </c>
      <c r="AM42" s="5">
        <v>371</v>
      </c>
      <c r="AN42" s="5">
        <f>X42+Z42+AB42</f>
        <v>3202</v>
      </c>
      <c r="AO42" s="5">
        <f>Y42+AA42+AE42</f>
        <v>240</v>
      </c>
      <c r="AP42" s="5">
        <f>AC42+AD42+AG42+AH42</f>
        <v>31</v>
      </c>
      <c r="AQ42" s="5">
        <f>AF42+AJ42+AL42</f>
        <v>189</v>
      </c>
      <c r="AR42" s="5">
        <f>AI42+AK42+AM42</f>
        <v>422</v>
      </c>
      <c r="AS42" s="5">
        <f>AO42-AQ42</f>
        <v>51</v>
      </c>
      <c r="AT42" s="5">
        <v>880</v>
      </c>
      <c r="AU42" s="5">
        <v>33066</v>
      </c>
      <c r="AV42" s="5">
        <v>2979</v>
      </c>
      <c r="AW42" s="5">
        <v>0</v>
      </c>
      <c r="AX42" s="5">
        <v>34756</v>
      </c>
      <c r="AY42" s="5">
        <v>569</v>
      </c>
      <c r="AZ42" s="5">
        <v>178</v>
      </c>
      <c r="BA42" s="5">
        <v>1422</v>
      </c>
      <c r="BB42" s="27">
        <f>AY42-AZ42</f>
        <v>391</v>
      </c>
      <c r="BC42" s="43">
        <f>K42*$B$3</f>
        <v>7.1999999999999993</v>
      </c>
      <c r="BD42" s="8">
        <f>L42*$B$3</f>
        <v>294.12</v>
      </c>
      <c r="BE42" s="8">
        <f>M42*$B$3</f>
        <v>71.64</v>
      </c>
      <c r="BF42" s="8">
        <f>N42*$B$3</f>
        <v>18.72</v>
      </c>
      <c r="BG42" s="8">
        <f>O42*$B$3</f>
        <v>264.59999999999997</v>
      </c>
      <c r="BH42" s="8">
        <f>P42*$B$3</f>
        <v>21.599999999999998</v>
      </c>
      <c r="BI42" s="8">
        <f>Q42*$B$3</f>
        <v>35.28</v>
      </c>
      <c r="BJ42" s="8">
        <f>R42*$B$3</f>
        <v>32.76</v>
      </c>
      <c r="BK42" s="8">
        <f>S42*$B$3</f>
        <v>-13.68</v>
      </c>
      <c r="BL42" s="8">
        <f>T42*$C$3</f>
        <v>9.99</v>
      </c>
      <c r="BM42" s="8">
        <f>U42*$C$3</f>
        <v>297.08999999999997</v>
      </c>
      <c r="BN42" s="8">
        <f>V42*$C$3</f>
        <v>61.739999999999995</v>
      </c>
      <c r="BO42" s="8">
        <f>W42*$C$3</f>
        <v>2.34</v>
      </c>
      <c r="BP42" s="8">
        <f>X42*$C$3</f>
        <v>267.20999999999998</v>
      </c>
      <c r="BQ42" s="8">
        <f>Y42*$C$3</f>
        <v>7.6499999999999995</v>
      </c>
      <c r="BR42" s="8">
        <f>Z42*$C$3</f>
        <v>18</v>
      </c>
      <c r="BS42" s="8">
        <f>AA42*$C$3</f>
        <v>7.56</v>
      </c>
      <c r="BT42" s="8">
        <f>AB42*$C$3</f>
        <v>2.9699999999999998</v>
      </c>
      <c r="BU42" s="8">
        <f>AC42*$C$3</f>
        <v>1.71</v>
      </c>
      <c r="BV42" s="8">
        <f>AD42*$C$3</f>
        <v>1.08</v>
      </c>
      <c r="BW42" s="8">
        <f>AE42*$C$3</f>
        <v>6.39</v>
      </c>
      <c r="BX42" s="8">
        <f>AF42*$C$3</f>
        <v>9.09</v>
      </c>
      <c r="BY42" s="8">
        <f>AG42*$C$3</f>
        <v>0</v>
      </c>
      <c r="BZ42" s="8">
        <f>AH42*$C$3</f>
        <v>0</v>
      </c>
      <c r="CA42" s="8">
        <f>AI42*$C$3</f>
        <v>2.52</v>
      </c>
      <c r="CB42" s="8">
        <f>AJ42*$C$3</f>
        <v>5.76</v>
      </c>
      <c r="CC42" s="8">
        <f>AK42*$C$3</f>
        <v>2.0699999999999998</v>
      </c>
      <c r="CD42" s="8">
        <f>AL42*$C$3</f>
        <v>2.16</v>
      </c>
      <c r="CE42" s="8">
        <f>AM42*$C$3</f>
        <v>33.39</v>
      </c>
      <c r="CF42" s="8">
        <f>AN42*$C$3</f>
        <v>288.18</v>
      </c>
      <c r="CG42" s="8">
        <f>AO42*$C$3</f>
        <v>21.599999999999998</v>
      </c>
      <c r="CH42" s="8">
        <f>AP42*$C$3</f>
        <v>2.79</v>
      </c>
      <c r="CI42" s="8">
        <f>AQ42*$C$3</f>
        <v>17.009999999999998</v>
      </c>
      <c r="CJ42" s="8">
        <f>AR42*$C$3</f>
        <v>37.979999999999997</v>
      </c>
      <c r="CK42" s="8">
        <f>AS42*$C$3</f>
        <v>4.59</v>
      </c>
      <c r="CL42" s="8">
        <f>AT42*$D$3</f>
        <v>8.8000000000000007</v>
      </c>
      <c r="CM42" s="8">
        <f>AU42*$D$3</f>
        <v>330.66</v>
      </c>
      <c r="CN42" s="8">
        <f>AV42*$D$3</f>
        <v>29.79</v>
      </c>
      <c r="CO42" s="8">
        <f>AW42*$D$3</f>
        <v>0</v>
      </c>
      <c r="CP42" s="8">
        <f>AX42*$D$3</f>
        <v>347.56</v>
      </c>
      <c r="CQ42" s="8">
        <f>AY42*$D$3</f>
        <v>5.69</v>
      </c>
      <c r="CR42" s="8">
        <f>AZ42*$D$3</f>
        <v>1.78</v>
      </c>
      <c r="CS42" s="8">
        <f>BA42*$D$3</f>
        <v>14.22</v>
      </c>
      <c r="CT42" s="44">
        <f>BB42*$D$3</f>
        <v>3.91</v>
      </c>
      <c r="CU42" s="46">
        <f>BE42/(BE42+BD42+BC42)</f>
        <v>0.19208494208494209</v>
      </c>
      <c r="CV42" s="46">
        <f>BG42/($BF42+$BG42+$BH42+$BI42+$BJ42)</f>
        <v>0.70945945945945954</v>
      </c>
      <c r="CW42" s="46">
        <f>BH42/($BF42+$BG42+$BH42+$BI42+$BJ42)</f>
        <v>5.7915057915057924E-2</v>
      </c>
      <c r="CX42" s="46">
        <f>BI42/($BF42+$BG42+$BH42+$BI42+$BJ42)</f>
        <v>9.4594594594594614E-2</v>
      </c>
      <c r="CY42" s="46">
        <f>BJ42/($BF42+$BG42+$BH42+$BI42+$BJ42)</f>
        <v>8.7837837837837857E-2</v>
      </c>
      <c r="CZ42" s="46">
        <f>BK42/($BF42+$BG42+$BH42+$BI42+$BJ42)</f>
        <v>-3.667953667953669E-2</v>
      </c>
      <c r="DA42" s="45">
        <f>BN42/(BL42+BN42+BM42)</f>
        <v>0.16739873108833578</v>
      </c>
      <c r="DB42" s="46">
        <f>CF42/($BO42+$CF42+$CG42+$CH42+$CI42+$CJ42)</f>
        <v>0.77907542579075417</v>
      </c>
      <c r="DC42" s="46">
        <f>CG42/($BO42+$CF42+$CG42+$CH42+$CI42+$CJ42)</f>
        <v>5.8394160583941597E-2</v>
      </c>
      <c r="DD42" s="46">
        <f>CH42/($BO42+$CF42+$CG42+$CH42+$CI42+$CJ42)</f>
        <v>7.5425790754257904E-3</v>
      </c>
      <c r="DE42" s="46">
        <f>CI42/($BO42+$CF42+$CG42+$CH42+$CI42+$CJ42)</f>
        <v>4.5985401459854004E-2</v>
      </c>
      <c r="DF42" s="46">
        <f>CJ42/($BO42+$CF42+$CG42+$CH42+$CI42+$CJ42)</f>
        <v>0.10267639902676397</v>
      </c>
      <c r="DG42" s="46">
        <f>CK42/($BO42+$CF42+$CG42+$CH42+$CI42+$CJ42)</f>
        <v>1.2408759124087589E-2</v>
      </c>
      <c r="DH42" s="45">
        <f>CN42/(CL42+CN42+CM42)</f>
        <v>8.0677048070412996E-2</v>
      </c>
      <c r="DI42" s="46">
        <f>CP42/($CO42+$CP42+$CQ42+$CR42+$CS42)</f>
        <v>0.94125930941096814</v>
      </c>
      <c r="DJ42" s="46">
        <f>CQ42/($CO42+$CP42+$CQ42+$CR42+$CS42)</f>
        <v>1.5409614082599866E-2</v>
      </c>
      <c r="DK42" s="46">
        <f>CR42/($CO42+$CP42+$CQ42+$CR42+$CS42)</f>
        <v>4.8205822613405554E-3</v>
      </c>
      <c r="DL42" s="46">
        <f>CS42/($CO42+$CP42+$CQ42+$CR42+$CS42)</f>
        <v>3.8510494245091405E-2</v>
      </c>
      <c r="DM42" s="46">
        <f>CT42/($CO42+$CP42+$CQ42+$CR42+$CS42)</f>
        <v>1.0589031821259309E-2</v>
      </c>
      <c r="DN42" s="50">
        <f>IF(CU42*$T$3&gt;1,1,CU42*$T$3)</f>
        <v>0.3052026989369539</v>
      </c>
      <c r="DO42" s="51">
        <f>IF(DN42*(1+CZ42)&gt;1,1,DN42*(1+CZ42))</f>
        <v>0.29400800534660232</v>
      </c>
      <c r="DP42" s="52">
        <f>IF(DA42*$U$3&gt;1,1,DA42*$U$3)</f>
        <v>0.18666933129761104</v>
      </c>
      <c r="DQ42" s="53">
        <f>IF(DP42*(1+DD42+DG42)&gt;1,1,DP42*(1+DD42+DG42))</f>
        <v>0.19039363425780667</v>
      </c>
      <c r="DR42" s="50">
        <f>DH42</f>
        <v>8.0677048070412996E-2</v>
      </c>
      <c r="DS42" s="53">
        <f>IF(DR42*(1+DM42)&gt;1,1,DR42*(1+DM42))</f>
        <v>8.153133989967587E-2</v>
      </c>
      <c r="DT42" s="57">
        <f>100*(DO42*$H$3+DQ42*$K$3+DS42*$N$3)/($Q$3)</f>
        <v>18.780644745478767</v>
      </c>
    </row>
    <row r="43" spans="2:124" x14ac:dyDescent="0.3">
      <c r="B43" s="1">
        <v>29571</v>
      </c>
      <c r="C43" s="68" t="s">
        <v>221</v>
      </c>
      <c r="D43" s="1" t="s">
        <v>15</v>
      </c>
      <c r="E43" s="1" t="s">
        <v>93</v>
      </c>
      <c r="F43" s="1" t="s">
        <v>101</v>
      </c>
      <c r="G43" s="1">
        <v>2012</v>
      </c>
      <c r="H43" s="1" t="s">
        <v>18</v>
      </c>
      <c r="I43" s="4">
        <v>1249.2963529799999</v>
      </c>
      <c r="J43" s="10">
        <v>368.22</v>
      </c>
      <c r="K43" s="26">
        <v>62</v>
      </c>
      <c r="L43" s="5">
        <v>603</v>
      </c>
      <c r="M43" s="5">
        <v>358</v>
      </c>
      <c r="N43" s="5">
        <v>125</v>
      </c>
      <c r="O43" s="5">
        <v>432</v>
      </c>
      <c r="P43" s="5">
        <v>136</v>
      </c>
      <c r="Q43" s="5">
        <v>140</v>
      </c>
      <c r="R43" s="5">
        <v>190</v>
      </c>
      <c r="S43" s="5">
        <f>P43-Q43</f>
        <v>-4</v>
      </c>
      <c r="T43" s="5">
        <v>98</v>
      </c>
      <c r="U43" s="5">
        <v>1406</v>
      </c>
      <c r="V43" s="5">
        <v>2569</v>
      </c>
      <c r="W43" s="5">
        <v>122</v>
      </c>
      <c r="X43" s="5">
        <v>1210</v>
      </c>
      <c r="Y43" s="5">
        <v>57</v>
      </c>
      <c r="Z43" s="5">
        <v>41</v>
      </c>
      <c r="AA43" s="5">
        <v>57</v>
      </c>
      <c r="AB43" s="5">
        <v>33</v>
      </c>
      <c r="AC43" s="5">
        <v>26</v>
      </c>
      <c r="AD43" s="5">
        <v>4</v>
      </c>
      <c r="AE43" s="5">
        <v>95</v>
      </c>
      <c r="AF43" s="5">
        <v>120</v>
      </c>
      <c r="AG43" s="5">
        <v>44</v>
      </c>
      <c r="AH43" s="5">
        <v>16</v>
      </c>
      <c r="AI43" s="5">
        <v>112</v>
      </c>
      <c r="AJ43" s="5">
        <v>44</v>
      </c>
      <c r="AK43" s="5">
        <v>125</v>
      </c>
      <c r="AL43" s="5">
        <v>44</v>
      </c>
      <c r="AM43" s="5">
        <v>1941</v>
      </c>
      <c r="AN43" s="5">
        <f>X43+Z43+AB43</f>
        <v>1284</v>
      </c>
      <c r="AO43" s="5">
        <f>Y43+AA43+AE43</f>
        <v>209</v>
      </c>
      <c r="AP43" s="5">
        <f>AC43+AD43+AG43+AH43</f>
        <v>90</v>
      </c>
      <c r="AQ43" s="5">
        <f>AF43+AJ43+AL43</f>
        <v>208</v>
      </c>
      <c r="AR43" s="5">
        <f>AI43+AK43+AM43</f>
        <v>2178</v>
      </c>
      <c r="AS43" s="5">
        <f>AO43-AQ43</f>
        <v>1</v>
      </c>
      <c r="AT43" s="5">
        <v>1584</v>
      </c>
      <c r="AU43" s="5">
        <v>11469</v>
      </c>
      <c r="AV43" s="5">
        <v>23754</v>
      </c>
      <c r="AW43" s="5">
        <v>0</v>
      </c>
      <c r="AX43" s="5">
        <v>13237</v>
      </c>
      <c r="AY43" s="5">
        <v>1116</v>
      </c>
      <c r="AZ43" s="5">
        <v>1658</v>
      </c>
      <c r="BA43" s="5">
        <v>20796</v>
      </c>
      <c r="BB43" s="27">
        <f>AY43-AZ43</f>
        <v>-542</v>
      </c>
      <c r="BC43" s="43">
        <f>K43*$B$3</f>
        <v>22.32</v>
      </c>
      <c r="BD43" s="8">
        <f>L43*$B$3</f>
        <v>217.07999999999998</v>
      </c>
      <c r="BE43" s="8">
        <f>M43*$B$3</f>
        <v>128.88</v>
      </c>
      <c r="BF43" s="8">
        <f>N43*$B$3</f>
        <v>45</v>
      </c>
      <c r="BG43" s="8">
        <f>O43*$B$3</f>
        <v>155.51999999999998</v>
      </c>
      <c r="BH43" s="8">
        <f>P43*$B$3</f>
        <v>48.96</v>
      </c>
      <c r="BI43" s="8">
        <f>Q43*$B$3</f>
        <v>50.4</v>
      </c>
      <c r="BJ43" s="8">
        <f>R43*$B$3</f>
        <v>68.399999999999991</v>
      </c>
      <c r="BK43" s="8">
        <f>S43*$B$3</f>
        <v>-1.44</v>
      </c>
      <c r="BL43" s="8">
        <f>T43*$C$3</f>
        <v>8.82</v>
      </c>
      <c r="BM43" s="8">
        <f>U43*$C$3</f>
        <v>126.53999999999999</v>
      </c>
      <c r="BN43" s="8">
        <f>V43*$C$3</f>
        <v>231.20999999999998</v>
      </c>
      <c r="BO43" s="8">
        <f>W43*$C$3</f>
        <v>10.98</v>
      </c>
      <c r="BP43" s="8">
        <f>X43*$C$3</f>
        <v>108.89999999999999</v>
      </c>
      <c r="BQ43" s="8">
        <f>Y43*$C$3</f>
        <v>5.13</v>
      </c>
      <c r="BR43" s="8">
        <f>Z43*$C$3</f>
        <v>3.69</v>
      </c>
      <c r="BS43" s="8">
        <f>AA43*$C$3</f>
        <v>5.13</v>
      </c>
      <c r="BT43" s="8">
        <f>AB43*$C$3</f>
        <v>2.9699999999999998</v>
      </c>
      <c r="BU43" s="8">
        <f>AC43*$C$3</f>
        <v>2.34</v>
      </c>
      <c r="BV43" s="8">
        <f>AD43*$C$3</f>
        <v>0.36</v>
      </c>
      <c r="BW43" s="8">
        <f>AE43*$C$3</f>
        <v>8.5499999999999989</v>
      </c>
      <c r="BX43" s="8">
        <f>AF43*$C$3</f>
        <v>10.799999999999999</v>
      </c>
      <c r="BY43" s="8">
        <f>AG43*$C$3</f>
        <v>3.96</v>
      </c>
      <c r="BZ43" s="8">
        <f>AH43*$C$3</f>
        <v>1.44</v>
      </c>
      <c r="CA43" s="8">
        <f>AI43*$C$3</f>
        <v>10.08</v>
      </c>
      <c r="CB43" s="8">
        <f>AJ43*$C$3</f>
        <v>3.96</v>
      </c>
      <c r="CC43" s="8">
        <f>AK43*$C$3</f>
        <v>11.25</v>
      </c>
      <c r="CD43" s="8">
        <f>AL43*$C$3</f>
        <v>3.96</v>
      </c>
      <c r="CE43" s="8">
        <f>AM43*$C$3</f>
        <v>174.69</v>
      </c>
      <c r="CF43" s="8">
        <f>AN43*$C$3</f>
        <v>115.56</v>
      </c>
      <c r="CG43" s="8">
        <f>AO43*$C$3</f>
        <v>18.809999999999999</v>
      </c>
      <c r="CH43" s="8">
        <f>AP43*$C$3</f>
        <v>8.1</v>
      </c>
      <c r="CI43" s="8">
        <f>AQ43*$C$3</f>
        <v>18.72</v>
      </c>
      <c r="CJ43" s="8">
        <f>AR43*$C$3</f>
        <v>196.01999999999998</v>
      </c>
      <c r="CK43" s="8">
        <f>AS43*$C$3</f>
        <v>0.09</v>
      </c>
      <c r="CL43" s="8">
        <f>AT43*$D$3</f>
        <v>15.84</v>
      </c>
      <c r="CM43" s="8">
        <f>AU43*$D$3</f>
        <v>114.69</v>
      </c>
      <c r="CN43" s="8">
        <f>AV43*$D$3</f>
        <v>237.54</v>
      </c>
      <c r="CO43" s="8">
        <f>AW43*$D$3</f>
        <v>0</v>
      </c>
      <c r="CP43" s="8">
        <f>AX43*$D$3</f>
        <v>132.37</v>
      </c>
      <c r="CQ43" s="8">
        <f>AY43*$D$3</f>
        <v>11.16</v>
      </c>
      <c r="CR43" s="8">
        <f>AZ43*$D$3</f>
        <v>16.580000000000002</v>
      </c>
      <c r="CS43" s="8">
        <f>BA43*$D$3</f>
        <v>207.96</v>
      </c>
      <c r="CT43" s="44">
        <f>BB43*$D$3</f>
        <v>-5.42</v>
      </c>
      <c r="CU43" s="46">
        <f>BE43/(BE43+BD43+BC43)</f>
        <v>0.34995112414467255</v>
      </c>
      <c r="CV43" s="46">
        <f>BG43/($BF43+$BG43+$BH43+$BI43+$BJ43)</f>
        <v>0.42228739002932547</v>
      </c>
      <c r="CW43" s="46">
        <f>BH43/($BF43+$BG43+$BH43+$BI43+$BJ43)</f>
        <v>0.13294232649071361</v>
      </c>
      <c r="CX43" s="46">
        <f>BI43/($BF43+$BG43+$BH43+$BI43+$BJ43)</f>
        <v>0.13685239491691106</v>
      </c>
      <c r="CY43" s="46">
        <f>BJ43/($BF43+$BG43+$BH43+$BI43+$BJ43)</f>
        <v>0.18572825024437928</v>
      </c>
      <c r="CZ43" s="46">
        <f>BK43/($BF43+$BG43+$BH43+$BI43+$BJ43)</f>
        <v>-3.9100684261974585E-3</v>
      </c>
      <c r="DA43" s="45">
        <f>BN43/(BL43+BN43+BM43)</f>
        <v>0.63073901301252155</v>
      </c>
      <c r="DB43" s="46">
        <f>CF43/($BO43+$CF43+$CG43+$CH43+$CI43+$CJ43)</f>
        <v>0.31385969200684433</v>
      </c>
      <c r="DC43" s="46">
        <f>CG43/($BO43+$CF43+$CG43+$CH43+$CI43+$CJ43)</f>
        <v>5.108775360547544E-2</v>
      </c>
      <c r="DD43" s="46">
        <f>CH43/($BO43+$CF43+$CG43+$CH43+$CI43+$CJ43)</f>
        <v>2.1999511121975068E-2</v>
      </c>
      <c r="DE43" s="46">
        <f>CI43/($BO43+$CF43+$CG43+$CH43+$CI43+$CJ43)</f>
        <v>5.0843314593009052E-2</v>
      </c>
      <c r="DF43" s="46">
        <f>CJ43/($BO43+$CF43+$CG43+$CH43+$CI43+$CJ43)</f>
        <v>0.53238816915179665</v>
      </c>
      <c r="DG43" s="46">
        <f>CK43/($BO43+$CF43+$CG43+$CH43+$CI43+$CJ43)</f>
        <v>2.4443901246638968E-4</v>
      </c>
      <c r="DH43" s="45">
        <f>CN43/(CL43+CN43+CM43)</f>
        <v>0.64536637052734536</v>
      </c>
      <c r="DI43" s="46">
        <f>CP43/($CO43+$CP43+$CQ43+$CR43+$CS43)</f>
        <v>0.35963267856657699</v>
      </c>
      <c r="DJ43" s="46">
        <f>CQ43/($CO43+$CP43+$CQ43+$CR43+$CS43)</f>
        <v>3.0320319504442087E-2</v>
      </c>
      <c r="DK43" s="46">
        <f>CR43/($CO43+$CP43+$CQ43+$CR43+$CS43)</f>
        <v>4.5045779335452493E-2</v>
      </c>
      <c r="DL43" s="46">
        <f>CS43/($CO43+$CP43+$CQ43+$CR43+$CS43)</f>
        <v>0.56500122259352836</v>
      </c>
      <c r="DM43" s="46">
        <f>CT43/($CO43+$CP43+$CQ43+$CR43+$CS43)</f>
        <v>-1.4725459831010403E-2</v>
      </c>
      <c r="DN43" s="50">
        <f>IF(CU43*$T$3&gt;1,1,CU43*$T$3)</f>
        <v>0.55603539988961903</v>
      </c>
      <c r="DO43" s="51">
        <f>IF(DN43*(1+CZ43)&gt;1,1,DN43*(1+CZ43))</f>
        <v>0.5538612634286626</v>
      </c>
      <c r="DP43" s="52">
        <f>IF(DA43*$U$3&gt;1,1,DA43*$U$3)</f>
        <v>0.70334840065323889</v>
      </c>
      <c r="DQ43" s="53">
        <f>IF(DP43*(1+DD43+DG43)&gt;1,1,DP43*(1+DD43+DG43))</f>
        <v>0.71899364740450866</v>
      </c>
      <c r="DR43" s="50">
        <f>DH43</f>
        <v>0.64536637052734536</v>
      </c>
      <c r="DS43" s="53">
        <f>IF(DR43*(1+DM43)&gt;1,1,DR43*(1+DM43))</f>
        <v>0.63586305396185994</v>
      </c>
      <c r="DT43" s="57">
        <f>100*(DO43*$H$3+DQ43*$K$3+DS43*$N$3)/($Q$3)</f>
        <v>68.058208845076649</v>
      </c>
    </row>
    <row r="44" spans="2:124" x14ac:dyDescent="0.3">
      <c r="B44" s="1">
        <v>28142</v>
      </c>
      <c r="C44" s="68" t="s">
        <v>221</v>
      </c>
      <c r="D44" s="1" t="s">
        <v>15</v>
      </c>
      <c r="E44" s="1" t="s">
        <v>78</v>
      </c>
      <c r="F44" s="1" t="s">
        <v>85</v>
      </c>
      <c r="G44" s="1">
        <v>2010</v>
      </c>
      <c r="H44" s="1" t="s">
        <v>18</v>
      </c>
      <c r="I44" s="4">
        <v>1292.5315431700001</v>
      </c>
      <c r="J44" s="10">
        <v>365.86</v>
      </c>
      <c r="K44" s="26">
        <v>43</v>
      </c>
      <c r="L44" s="5">
        <v>721</v>
      </c>
      <c r="M44" s="5">
        <v>251</v>
      </c>
      <c r="N44" s="5">
        <v>104</v>
      </c>
      <c r="O44" s="5">
        <v>489</v>
      </c>
      <c r="P44" s="5">
        <v>178</v>
      </c>
      <c r="Q44" s="5">
        <v>122</v>
      </c>
      <c r="R44" s="5">
        <v>122</v>
      </c>
      <c r="S44" s="5">
        <f>P44-Q44</f>
        <v>56</v>
      </c>
      <c r="T44" s="5">
        <v>155</v>
      </c>
      <c r="U44" s="5">
        <v>1788</v>
      </c>
      <c r="V44" s="5">
        <v>2121</v>
      </c>
      <c r="W44" s="5">
        <v>47</v>
      </c>
      <c r="X44" s="5">
        <v>1798</v>
      </c>
      <c r="Y44" s="5">
        <v>72</v>
      </c>
      <c r="Z44" s="5">
        <v>76</v>
      </c>
      <c r="AA44" s="5">
        <v>95</v>
      </c>
      <c r="AB44" s="5">
        <v>46</v>
      </c>
      <c r="AC44" s="5">
        <v>37</v>
      </c>
      <c r="AD44" s="5">
        <v>16</v>
      </c>
      <c r="AE44" s="5">
        <v>76</v>
      </c>
      <c r="AF44" s="5">
        <v>163</v>
      </c>
      <c r="AG44" s="5">
        <v>62</v>
      </c>
      <c r="AH44" s="5">
        <v>85</v>
      </c>
      <c r="AI44" s="5">
        <v>185</v>
      </c>
      <c r="AJ44" s="5">
        <v>58</v>
      </c>
      <c r="AK44" s="5">
        <v>79</v>
      </c>
      <c r="AL44" s="5">
        <v>79</v>
      </c>
      <c r="AM44" s="5">
        <v>1099</v>
      </c>
      <c r="AN44" s="5">
        <f>X44+Z44+AB44</f>
        <v>1920</v>
      </c>
      <c r="AO44" s="5">
        <f>Y44+AA44+AE44</f>
        <v>243</v>
      </c>
      <c r="AP44" s="5">
        <f>AC44+AD44+AG44+AH44</f>
        <v>200</v>
      </c>
      <c r="AQ44" s="5">
        <f>AF44+AJ44+AL44</f>
        <v>300</v>
      </c>
      <c r="AR44" s="5">
        <f>AI44+AK44+AM44</f>
        <v>1363</v>
      </c>
      <c r="AS44" s="5">
        <f>AO44-AQ44</f>
        <v>-57</v>
      </c>
      <c r="AT44" s="5">
        <v>1876</v>
      </c>
      <c r="AU44" s="5">
        <v>13211</v>
      </c>
      <c r="AV44" s="5">
        <v>21488</v>
      </c>
      <c r="AW44" s="5">
        <v>0</v>
      </c>
      <c r="AX44" s="5">
        <v>14907</v>
      </c>
      <c r="AY44" s="5">
        <v>3279</v>
      </c>
      <c r="AZ44" s="5">
        <v>1675</v>
      </c>
      <c r="BA44" s="5">
        <v>16714</v>
      </c>
      <c r="BB44" s="27">
        <f>AY44-AZ44</f>
        <v>1604</v>
      </c>
      <c r="BC44" s="43">
        <f>K44*$B$3</f>
        <v>15.479999999999999</v>
      </c>
      <c r="BD44" s="8">
        <f>L44*$B$3</f>
        <v>259.56</v>
      </c>
      <c r="BE44" s="8">
        <f>M44*$B$3</f>
        <v>90.36</v>
      </c>
      <c r="BF44" s="8">
        <f>N44*$B$3</f>
        <v>37.44</v>
      </c>
      <c r="BG44" s="8">
        <f>O44*$B$3</f>
        <v>176.04</v>
      </c>
      <c r="BH44" s="8">
        <f>P44*$B$3</f>
        <v>64.08</v>
      </c>
      <c r="BI44" s="8">
        <f>Q44*$B$3</f>
        <v>43.92</v>
      </c>
      <c r="BJ44" s="8">
        <f>R44*$B$3</f>
        <v>43.92</v>
      </c>
      <c r="BK44" s="8">
        <f>S44*$B$3</f>
        <v>20.16</v>
      </c>
      <c r="BL44" s="8">
        <f>T44*$C$3</f>
        <v>13.95</v>
      </c>
      <c r="BM44" s="8">
        <f>U44*$C$3</f>
        <v>160.91999999999999</v>
      </c>
      <c r="BN44" s="8">
        <f>V44*$C$3</f>
        <v>190.89</v>
      </c>
      <c r="BO44" s="8">
        <f>W44*$C$3</f>
        <v>4.2299999999999995</v>
      </c>
      <c r="BP44" s="8">
        <f>X44*$C$3</f>
        <v>161.82</v>
      </c>
      <c r="BQ44" s="8">
        <f>Y44*$C$3</f>
        <v>6.4799999999999995</v>
      </c>
      <c r="BR44" s="8">
        <f>Z44*$C$3</f>
        <v>6.84</v>
      </c>
      <c r="BS44" s="8">
        <f>AA44*$C$3</f>
        <v>8.5499999999999989</v>
      </c>
      <c r="BT44" s="8">
        <f>AB44*$C$3</f>
        <v>4.1399999999999997</v>
      </c>
      <c r="BU44" s="8">
        <f>AC44*$C$3</f>
        <v>3.33</v>
      </c>
      <c r="BV44" s="8">
        <f>AD44*$C$3</f>
        <v>1.44</v>
      </c>
      <c r="BW44" s="8">
        <f>AE44*$C$3</f>
        <v>6.84</v>
      </c>
      <c r="BX44" s="8">
        <f>AF44*$C$3</f>
        <v>14.67</v>
      </c>
      <c r="BY44" s="8">
        <f>AG44*$C$3</f>
        <v>5.58</v>
      </c>
      <c r="BZ44" s="8">
        <f>AH44*$C$3</f>
        <v>7.6499999999999995</v>
      </c>
      <c r="CA44" s="8">
        <f>AI44*$C$3</f>
        <v>16.649999999999999</v>
      </c>
      <c r="CB44" s="8">
        <f>AJ44*$C$3</f>
        <v>5.22</v>
      </c>
      <c r="CC44" s="8">
        <f>AK44*$C$3</f>
        <v>7.1099999999999994</v>
      </c>
      <c r="CD44" s="8">
        <f>AL44*$C$3</f>
        <v>7.1099999999999994</v>
      </c>
      <c r="CE44" s="8">
        <f>AM44*$C$3</f>
        <v>98.91</v>
      </c>
      <c r="CF44" s="8">
        <f>AN44*$C$3</f>
        <v>172.79999999999998</v>
      </c>
      <c r="CG44" s="8">
        <f>AO44*$C$3</f>
        <v>21.869999999999997</v>
      </c>
      <c r="CH44" s="8">
        <f>AP44*$C$3</f>
        <v>18</v>
      </c>
      <c r="CI44" s="8">
        <f>AQ44*$C$3</f>
        <v>27</v>
      </c>
      <c r="CJ44" s="8">
        <f>AR44*$C$3</f>
        <v>122.67</v>
      </c>
      <c r="CK44" s="8">
        <f>AS44*$C$3</f>
        <v>-5.13</v>
      </c>
      <c r="CL44" s="8">
        <f>AT44*$D$3</f>
        <v>18.760000000000002</v>
      </c>
      <c r="CM44" s="8">
        <f>AU44*$D$3</f>
        <v>132.11000000000001</v>
      </c>
      <c r="CN44" s="8">
        <f>AV44*$D$3</f>
        <v>214.88</v>
      </c>
      <c r="CO44" s="8">
        <f>AW44*$D$3</f>
        <v>0</v>
      </c>
      <c r="CP44" s="8">
        <f>AX44*$D$3</f>
        <v>149.07</v>
      </c>
      <c r="CQ44" s="8">
        <f>AY44*$D$3</f>
        <v>32.79</v>
      </c>
      <c r="CR44" s="8">
        <f>AZ44*$D$3</f>
        <v>16.75</v>
      </c>
      <c r="CS44" s="8">
        <f>BA44*$D$3</f>
        <v>167.14000000000001</v>
      </c>
      <c r="CT44" s="44">
        <f>BB44*$D$3</f>
        <v>16.04</v>
      </c>
      <c r="CU44" s="46">
        <f>BE44/(BE44+BD44+BC44)</f>
        <v>0.24729064039408866</v>
      </c>
      <c r="CV44" s="46">
        <f>BG44/($BF44+$BG44+$BH44+$BI44+$BJ44)</f>
        <v>0.48177339901477828</v>
      </c>
      <c r="CW44" s="46">
        <f>BH44/($BF44+$BG44+$BH44+$BI44+$BJ44)</f>
        <v>0.1753694581280788</v>
      </c>
      <c r="CX44" s="46">
        <f>BI44/($BF44+$BG44+$BH44+$BI44+$BJ44)</f>
        <v>0.12019704433497537</v>
      </c>
      <c r="CY44" s="46">
        <f>BJ44/($BF44+$BG44+$BH44+$BI44+$BJ44)</f>
        <v>0.12019704433497537</v>
      </c>
      <c r="CZ44" s="46">
        <f>BK44/($BF44+$BG44+$BH44+$BI44+$BJ44)</f>
        <v>5.5172413793103441E-2</v>
      </c>
      <c r="DA44" s="45">
        <f>BN44/(BL44+BN44+BM44)</f>
        <v>0.52189960629921262</v>
      </c>
      <c r="DB44" s="46">
        <f>CF44/($BO44+$CF44+$CG44+$CH44+$CI44+$CJ44)</f>
        <v>0.47139700466486617</v>
      </c>
      <c r="DC44" s="46">
        <f>CG44/($BO44+$CF44+$CG44+$CH44+$CI44+$CJ44)</f>
        <v>5.9661183402897125E-2</v>
      </c>
      <c r="DD44" s="46">
        <f>CH44/($BO44+$CF44+$CG44+$CH44+$CI44+$CJ44)</f>
        <v>4.9103854652590227E-2</v>
      </c>
      <c r="DE44" s="46">
        <f>CI44/($BO44+$CF44+$CG44+$CH44+$CI44+$CJ44)</f>
        <v>7.3655781978885337E-2</v>
      </c>
      <c r="DF44" s="46">
        <f>CJ44/($BO44+$CF44+$CG44+$CH44+$CI44+$CJ44)</f>
        <v>0.3346427694574024</v>
      </c>
      <c r="DG44" s="46">
        <f>CK44/($BO44+$CF44+$CG44+$CH44+$CI44+$CJ44)</f>
        <v>-1.3994598575988216E-2</v>
      </c>
      <c r="DH44" s="45">
        <f>CN44/(CL44+CN44+CM44)</f>
        <v>0.58750512645249486</v>
      </c>
      <c r="DI44" s="46">
        <f>CP44/($CO44+$CP44+$CQ44+$CR44+$CS44)</f>
        <v>0.40757347915242648</v>
      </c>
      <c r="DJ44" s="46">
        <f>CQ44/($CO44+$CP44+$CQ44+$CR44+$CS44)</f>
        <v>8.9651401230348593E-2</v>
      </c>
      <c r="DK44" s="46">
        <f>CR44/($CO44+$CP44+$CQ44+$CR44+$CS44)</f>
        <v>4.5796308954203689E-2</v>
      </c>
      <c r="DL44" s="46">
        <f>CS44/($CO44+$CP44+$CQ44+$CR44+$CS44)</f>
        <v>0.45697881066302121</v>
      </c>
      <c r="DM44" s="46">
        <f>CT44/($CO44+$CP44+$CQ44+$CR44+$CS44)</f>
        <v>4.3855092276144904E-2</v>
      </c>
      <c r="DN44" s="50">
        <f>IF(CU44*$T$3&gt;1,1,CU44*$T$3)</f>
        <v>0.39291872674094486</v>
      </c>
      <c r="DO44" s="51">
        <f>IF(DN44*(1+CZ44)&gt;1,1,DN44*(1+CZ44))</f>
        <v>0.41459700131975558</v>
      </c>
      <c r="DP44" s="52">
        <f>IF(DA44*$U$3&gt;1,1,DA44*$U$3)</f>
        <v>0.58197962361465494</v>
      </c>
      <c r="DQ44" s="53">
        <f>IF(DP44*(1+DD44+DG44)&gt;1,1,DP44*(1+DD44+DG44))</f>
        <v>0.60241249525150631</v>
      </c>
      <c r="DR44" s="50">
        <f>DH44</f>
        <v>0.58750512645249486</v>
      </c>
      <c r="DS44" s="53">
        <f>IF(DR44*(1+DM44)&gt;1,1,DR44*(1+DM44))</f>
        <v>0.61327021798577719</v>
      </c>
      <c r="DT44" s="57">
        <f>100*(DO44*$H$3+DQ44*$K$3+DS44*$N$3)/($Q$3)</f>
        <v>57.619544191377628</v>
      </c>
    </row>
    <row r="45" spans="2:124" x14ac:dyDescent="0.3">
      <c r="B45" s="1">
        <v>29560</v>
      </c>
      <c r="C45" s="68" t="s">
        <v>221</v>
      </c>
      <c r="D45" s="1" t="s">
        <v>15</v>
      </c>
      <c r="E45" s="1" t="s">
        <v>93</v>
      </c>
      <c r="F45" s="1" t="s">
        <v>111</v>
      </c>
      <c r="G45" s="1">
        <v>2012</v>
      </c>
      <c r="H45" s="1" t="s">
        <v>18</v>
      </c>
      <c r="I45" s="4">
        <v>1160.42966843</v>
      </c>
      <c r="J45" s="10">
        <v>357.73</v>
      </c>
      <c r="K45" s="26">
        <v>35</v>
      </c>
      <c r="L45" s="5">
        <v>519</v>
      </c>
      <c r="M45" s="5">
        <v>438</v>
      </c>
      <c r="N45" s="5">
        <v>83</v>
      </c>
      <c r="O45" s="5">
        <v>439</v>
      </c>
      <c r="P45" s="5">
        <v>64</v>
      </c>
      <c r="Q45" s="5">
        <v>161</v>
      </c>
      <c r="R45" s="5">
        <v>245</v>
      </c>
      <c r="S45" s="5">
        <f>P45-Q45</f>
        <v>-97</v>
      </c>
      <c r="T45" s="5">
        <v>106</v>
      </c>
      <c r="U45" s="5">
        <v>1818</v>
      </c>
      <c r="V45" s="5">
        <v>2041</v>
      </c>
      <c r="W45" s="5">
        <v>21</v>
      </c>
      <c r="X45" s="5">
        <v>1825</v>
      </c>
      <c r="Y45" s="5">
        <v>51</v>
      </c>
      <c r="Z45" s="5">
        <v>27</v>
      </c>
      <c r="AA45" s="5">
        <v>41</v>
      </c>
      <c r="AB45" s="5">
        <v>10</v>
      </c>
      <c r="AC45" s="5">
        <v>33</v>
      </c>
      <c r="AD45" s="5">
        <v>8</v>
      </c>
      <c r="AE45" s="5">
        <v>62</v>
      </c>
      <c r="AF45" s="5">
        <v>107</v>
      </c>
      <c r="AG45" s="5">
        <v>34</v>
      </c>
      <c r="AH45" s="5">
        <v>9</v>
      </c>
      <c r="AI45" s="5">
        <v>67</v>
      </c>
      <c r="AJ45" s="5">
        <v>47</v>
      </c>
      <c r="AK45" s="5">
        <v>129</v>
      </c>
      <c r="AL45" s="5">
        <v>35</v>
      </c>
      <c r="AM45" s="5">
        <v>1468</v>
      </c>
      <c r="AN45" s="5">
        <f>X45+Z45+AB45</f>
        <v>1862</v>
      </c>
      <c r="AO45" s="5">
        <f>Y45+AA45+AE45</f>
        <v>154</v>
      </c>
      <c r="AP45" s="5">
        <f>AC45+AD45+AG45+AH45</f>
        <v>84</v>
      </c>
      <c r="AQ45" s="5">
        <f>AF45+AJ45+AL45</f>
        <v>189</v>
      </c>
      <c r="AR45" s="5">
        <f>AI45+AK45+AM45</f>
        <v>1664</v>
      </c>
      <c r="AS45" s="5">
        <f>AO45-AQ45</f>
        <v>-35</v>
      </c>
      <c r="AT45" s="5">
        <v>1489</v>
      </c>
      <c r="AU45" s="5">
        <v>16526</v>
      </c>
      <c r="AV45" s="5">
        <v>17779</v>
      </c>
      <c r="AW45" s="5">
        <v>0</v>
      </c>
      <c r="AX45" s="5">
        <v>19030</v>
      </c>
      <c r="AY45" s="5">
        <v>1297</v>
      </c>
      <c r="AZ45" s="5">
        <v>2218</v>
      </c>
      <c r="BA45" s="5">
        <v>13249</v>
      </c>
      <c r="BB45" s="27">
        <f>AY45-AZ45</f>
        <v>-921</v>
      </c>
      <c r="BC45" s="43">
        <f>K45*$B$3</f>
        <v>12.6</v>
      </c>
      <c r="BD45" s="8">
        <f>L45*$B$3</f>
        <v>186.84</v>
      </c>
      <c r="BE45" s="8">
        <f>M45*$B$3</f>
        <v>157.68</v>
      </c>
      <c r="BF45" s="8">
        <f>N45*$B$3</f>
        <v>29.88</v>
      </c>
      <c r="BG45" s="8">
        <f>O45*$B$3</f>
        <v>158.04</v>
      </c>
      <c r="BH45" s="8">
        <f>P45*$B$3</f>
        <v>23.04</v>
      </c>
      <c r="BI45" s="8">
        <f>Q45*$B$3</f>
        <v>57.96</v>
      </c>
      <c r="BJ45" s="8">
        <f>R45*$B$3</f>
        <v>88.2</v>
      </c>
      <c r="BK45" s="8">
        <f>S45*$B$3</f>
        <v>-34.92</v>
      </c>
      <c r="BL45" s="8">
        <f>T45*$C$3</f>
        <v>9.5399999999999991</v>
      </c>
      <c r="BM45" s="8">
        <f>U45*$C$3</f>
        <v>163.62</v>
      </c>
      <c r="BN45" s="8">
        <f>V45*$C$3</f>
        <v>183.69</v>
      </c>
      <c r="BO45" s="8">
        <f>W45*$C$3</f>
        <v>1.89</v>
      </c>
      <c r="BP45" s="8">
        <f>X45*$C$3</f>
        <v>164.25</v>
      </c>
      <c r="BQ45" s="8">
        <f>Y45*$C$3</f>
        <v>4.59</v>
      </c>
      <c r="BR45" s="8">
        <f>Z45*$C$3</f>
        <v>2.4299999999999997</v>
      </c>
      <c r="BS45" s="8">
        <f>AA45*$C$3</f>
        <v>3.69</v>
      </c>
      <c r="BT45" s="8">
        <f>AB45*$C$3</f>
        <v>0.89999999999999991</v>
      </c>
      <c r="BU45" s="8">
        <f>AC45*$C$3</f>
        <v>2.9699999999999998</v>
      </c>
      <c r="BV45" s="8">
        <f>AD45*$C$3</f>
        <v>0.72</v>
      </c>
      <c r="BW45" s="8">
        <f>AE45*$C$3</f>
        <v>5.58</v>
      </c>
      <c r="BX45" s="8">
        <f>AF45*$C$3</f>
        <v>9.629999999999999</v>
      </c>
      <c r="BY45" s="8">
        <f>AG45*$C$3</f>
        <v>3.06</v>
      </c>
      <c r="BZ45" s="8">
        <f>AH45*$C$3</f>
        <v>0.80999999999999994</v>
      </c>
      <c r="CA45" s="8">
        <f>AI45*$C$3</f>
        <v>6.0299999999999994</v>
      </c>
      <c r="CB45" s="8">
        <f>AJ45*$C$3</f>
        <v>4.2299999999999995</v>
      </c>
      <c r="CC45" s="8">
        <f>AK45*$C$3</f>
        <v>11.61</v>
      </c>
      <c r="CD45" s="8">
        <f>AL45*$C$3</f>
        <v>3.15</v>
      </c>
      <c r="CE45" s="8">
        <f>AM45*$C$3</f>
        <v>132.12</v>
      </c>
      <c r="CF45" s="8">
        <f>AN45*$C$3</f>
        <v>167.57999999999998</v>
      </c>
      <c r="CG45" s="8">
        <f>AO45*$C$3</f>
        <v>13.86</v>
      </c>
      <c r="CH45" s="8">
        <f>AP45*$C$3</f>
        <v>7.56</v>
      </c>
      <c r="CI45" s="8">
        <f>AQ45*$C$3</f>
        <v>17.009999999999998</v>
      </c>
      <c r="CJ45" s="8">
        <f>AR45*$C$3</f>
        <v>149.76</v>
      </c>
      <c r="CK45" s="8">
        <f>AS45*$C$3</f>
        <v>-3.15</v>
      </c>
      <c r="CL45" s="8">
        <f>AT45*$D$3</f>
        <v>14.89</v>
      </c>
      <c r="CM45" s="8">
        <f>AU45*$D$3</f>
        <v>165.26</v>
      </c>
      <c r="CN45" s="8">
        <f>AV45*$D$3</f>
        <v>177.79</v>
      </c>
      <c r="CO45" s="8">
        <f>AW45*$D$3</f>
        <v>0</v>
      </c>
      <c r="CP45" s="8">
        <f>AX45*$D$3</f>
        <v>190.3</v>
      </c>
      <c r="CQ45" s="8">
        <f>AY45*$D$3</f>
        <v>12.97</v>
      </c>
      <c r="CR45" s="8">
        <f>AZ45*$D$3</f>
        <v>22.18</v>
      </c>
      <c r="CS45" s="8">
        <f>BA45*$D$3</f>
        <v>132.49</v>
      </c>
      <c r="CT45" s="44">
        <f>BB45*$D$3</f>
        <v>-9.2100000000000009</v>
      </c>
      <c r="CU45" s="46">
        <f>BE45/(BE45+BD45+BC45)</f>
        <v>0.44153225806451613</v>
      </c>
      <c r="CV45" s="46">
        <f>BG45/($BF45+$BG45+$BH45+$BI45+$BJ45)</f>
        <v>0.44254032258064518</v>
      </c>
      <c r="CW45" s="46">
        <f>BH45/($BF45+$BG45+$BH45+$BI45+$BJ45)</f>
        <v>6.4516129032258077E-2</v>
      </c>
      <c r="CX45" s="46">
        <f>BI45/($BF45+$BG45+$BH45+$BI45+$BJ45)</f>
        <v>0.16229838709677422</v>
      </c>
      <c r="CY45" s="46">
        <f>BJ45/($BF45+$BG45+$BH45+$BI45+$BJ45)</f>
        <v>0.24697580645161293</v>
      </c>
      <c r="CZ45" s="46">
        <f>BK45/($BF45+$BG45+$BH45+$BI45+$BJ45)</f>
        <v>-9.7782258064516153E-2</v>
      </c>
      <c r="DA45" s="45">
        <f>BN45/(BL45+BN45+BM45)</f>
        <v>0.51475409836065567</v>
      </c>
      <c r="DB45" s="46">
        <f>CF45/($BO45+$CF45+$CG45+$CH45+$CI45+$CJ45)</f>
        <v>0.46854554604932058</v>
      </c>
      <c r="DC45" s="46">
        <f>CG45/($BO45+$CF45+$CG45+$CH45+$CI45+$CJ45)</f>
        <v>3.8751887267237044E-2</v>
      </c>
      <c r="DD45" s="46">
        <f>CH45/($BO45+$CF45+$CG45+$CH45+$CI45+$CJ45)</f>
        <v>2.1137393054856568E-2</v>
      </c>
      <c r="DE45" s="46">
        <f>CI45/($BO45+$CF45+$CG45+$CH45+$CI45+$CJ45)</f>
        <v>4.7559134373427278E-2</v>
      </c>
      <c r="DF45" s="46">
        <f>CJ45/($BO45+$CF45+$CG45+$CH45+$CI45+$CJ45)</f>
        <v>0.41872169099144441</v>
      </c>
      <c r="DG45" s="46">
        <f>CK45/($BO45+$CF45+$CG45+$CH45+$CI45+$CJ45)</f>
        <v>-8.8072471061902378E-3</v>
      </c>
      <c r="DH45" s="45">
        <f>CN45/(CL45+CN45+CM45)</f>
        <v>0.49670335810471028</v>
      </c>
      <c r="DI45" s="46">
        <f>CP45/($CO45+$CP45+$CQ45+$CR45+$CS45)</f>
        <v>0.53165334972341727</v>
      </c>
      <c r="DJ45" s="46">
        <f>CQ45/($CO45+$CP45+$CQ45+$CR45+$CS45)</f>
        <v>3.6235123205006423E-2</v>
      </c>
      <c r="DK45" s="46">
        <f>CR45/($CO45+$CP45+$CQ45+$CR45+$CS45)</f>
        <v>6.1965692574174433E-2</v>
      </c>
      <c r="DL45" s="46">
        <f>CS45/($CO45+$CP45+$CQ45+$CR45+$CS45)</f>
        <v>0.37014583449740179</v>
      </c>
      <c r="DM45" s="46">
        <f>CT45/($CO45+$CP45+$CQ45+$CR45+$CS45)</f>
        <v>-2.5730569369168014E-2</v>
      </c>
      <c r="DN45" s="50">
        <f>IF(CU45*$T$3&gt;1,1,CU45*$T$3)</f>
        <v>0.70154815555207339</v>
      </c>
      <c r="DO45" s="51">
        <f>IF(DN45*(1+CZ45)&gt;1,1,DN45*(1+CZ45))</f>
        <v>0.63294919276119521</v>
      </c>
      <c r="DP45" s="52">
        <f>IF(DA45*$U$3&gt;1,1,DA45*$U$3)</f>
        <v>0.57401153938844696</v>
      </c>
      <c r="DQ45" s="53">
        <f>IF(DP45*(1+DD45+DG45)&gt;1,1,DP45*(1+DD45+DG45))</f>
        <v>0.58108918544532517</v>
      </c>
      <c r="DR45" s="50">
        <f>DH45</f>
        <v>0.49670335810471028</v>
      </c>
      <c r="DS45" s="53">
        <f>IF(DR45*(1+DM45)&gt;1,1,DR45*(1+DM45))</f>
        <v>0.48392289789309828</v>
      </c>
      <c r="DT45" s="57">
        <f>100*(DO45*$H$3+DQ45*$K$3+DS45*$N$3)/($Q$3)</f>
        <v>57.27202990970472</v>
      </c>
    </row>
    <row r="46" spans="2:124" hidden="1" x14ac:dyDescent="0.3">
      <c r="B46" s="1">
        <v>29703</v>
      </c>
      <c r="C46" s="68" t="s">
        <v>221</v>
      </c>
      <c r="D46" s="1" t="s">
        <v>15</v>
      </c>
      <c r="E46" s="1" t="s">
        <v>122</v>
      </c>
      <c r="F46" s="1" t="s">
        <v>126</v>
      </c>
      <c r="G46" s="1">
        <v>2010</v>
      </c>
      <c r="H46" s="1" t="s">
        <v>18</v>
      </c>
      <c r="I46" s="4">
        <v>1154.36804306</v>
      </c>
      <c r="J46" s="10">
        <v>18.38</v>
      </c>
      <c r="K46" s="26">
        <v>2</v>
      </c>
      <c r="L46" s="5">
        <v>37</v>
      </c>
      <c r="M46" s="5">
        <v>13</v>
      </c>
      <c r="N46" s="5">
        <v>5</v>
      </c>
      <c r="O46" s="5">
        <v>33</v>
      </c>
      <c r="P46" s="5">
        <v>1</v>
      </c>
      <c r="Q46" s="5">
        <v>10</v>
      </c>
      <c r="R46" s="5">
        <v>3</v>
      </c>
      <c r="S46" s="5">
        <f>P46-Q46</f>
        <v>-9</v>
      </c>
      <c r="T46" s="5">
        <v>16</v>
      </c>
      <c r="U46" s="5">
        <v>127</v>
      </c>
      <c r="V46" s="5">
        <v>65</v>
      </c>
      <c r="W46" s="5">
        <v>23</v>
      </c>
      <c r="X46" s="5">
        <v>122</v>
      </c>
      <c r="Y46" s="5">
        <v>0</v>
      </c>
      <c r="Z46" s="5">
        <v>0</v>
      </c>
      <c r="AA46" s="5">
        <v>0</v>
      </c>
      <c r="AB46" s="5">
        <v>0</v>
      </c>
      <c r="AC46" s="5">
        <v>5</v>
      </c>
      <c r="AD46" s="5">
        <v>0</v>
      </c>
      <c r="AE46" s="5">
        <v>9</v>
      </c>
      <c r="AF46" s="5">
        <v>2</v>
      </c>
      <c r="AG46" s="5">
        <v>0</v>
      </c>
      <c r="AH46" s="5">
        <v>1</v>
      </c>
      <c r="AI46" s="5">
        <v>0</v>
      </c>
      <c r="AJ46" s="5">
        <v>0</v>
      </c>
      <c r="AK46" s="5">
        <v>0</v>
      </c>
      <c r="AL46" s="5">
        <v>1</v>
      </c>
      <c r="AM46" s="5">
        <v>38</v>
      </c>
      <c r="AN46" s="5">
        <f>X46+Z46+AB46</f>
        <v>122</v>
      </c>
      <c r="AO46" s="5">
        <f>Y46+AA46+AE46</f>
        <v>9</v>
      </c>
      <c r="AP46" s="5">
        <f>AC46+AD46+AG46+AH46</f>
        <v>6</v>
      </c>
      <c r="AQ46" s="5">
        <f>AF46+AJ46+AL46</f>
        <v>3</v>
      </c>
      <c r="AR46" s="5">
        <f>AI46+AK46+AM46</f>
        <v>38</v>
      </c>
      <c r="AS46" s="5">
        <f>AO46-AQ46</f>
        <v>6</v>
      </c>
      <c r="AT46" s="5">
        <v>107</v>
      </c>
      <c r="AU46" s="5">
        <v>1237</v>
      </c>
      <c r="AV46" s="5">
        <v>510</v>
      </c>
      <c r="AW46" s="5">
        <v>10</v>
      </c>
      <c r="AX46" s="5">
        <v>1308</v>
      </c>
      <c r="AY46" s="5">
        <v>0</v>
      </c>
      <c r="AZ46" s="5">
        <v>289</v>
      </c>
      <c r="BA46" s="5">
        <v>247</v>
      </c>
      <c r="BB46" s="27">
        <f>AY46-AZ46</f>
        <v>-289</v>
      </c>
      <c r="BC46" s="43">
        <f>K46*$B$3</f>
        <v>0.72</v>
      </c>
      <c r="BD46" s="8">
        <f>L46*$B$3</f>
        <v>13.32</v>
      </c>
      <c r="BE46" s="8">
        <f>M46*$B$3</f>
        <v>4.68</v>
      </c>
      <c r="BF46" s="8">
        <f>N46*$B$3</f>
        <v>1.7999999999999998</v>
      </c>
      <c r="BG46" s="8">
        <f>O46*$B$3</f>
        <v>11.879999999999999</v>
      </c>
      <c r="BH46" s="8">
        <f>P46*$B$3</f>
        <v>0.36</v>
      </c>
      <c r="BI46" s="8">
        <f>Q46*$B$3</f>
        <v>3.5999999999999996</v>
      </c>
      <c r="BJ46" s="8">
        <f>R46*$B$3</f>
        <v>1.08</v>
      </c>
      <c r="BK46" s="8">
        <f>S46*$B$3</f>
        <v>-3.2399999999999998</v>
      </c>
      <c r="BL46" s="8">
        <f>T46*$C$3</f>
        <v>1.44</v>
      </c>
      <c r="BM46" s="8">
        <f>U46*$C$3</f>
        <v>11.43</v>
      </c>
      <c r="BN46" s="8">
        <f>V46*$C$3</f>
        <v>5.85</v>
      </c>
      <c r="BO46" s="8">
        <f>W46*$C$3</f>
        <v>2.0699999999999998</v>
      </c>
      <c r="BP46" s="8">
        <f>X46*$C$3</f>
        <v>10.98</v>
      </c>
      <c r="BQ46" s="8">
        <f>Y46*$C$3</f>
        <v>0</v>
      </c>
      <c r="BR46" s="8">
        <f>Z46*$C$3</f>
        <v>0</v>
      </c>
      <c r="BS46" s="8">
        <f>AA46*$C$3</f>
        <v>0</v>
      </c>
      <c r="BT46" s="8">
        <f>AB46*$C$3</f>
        <v>0</v>
      </c>
      <c r="BU46" s="8">
        <f>AC46*$C$3</f>
        <v>0.44999999999999996</v>
      </c>
      <c r="BV46" s="8">
        <f>AD46*$C$3</f>
        <v>0</v>
      </c>
      <c r="BW46" s="8">
        <f>AE46*$C$3</f>
        <v>0.80999999999999994</v>
      </c>
      <c r="BX46" s="8">
        <f>AF46*$C$3</f>
        <v>0.18</v>
      </c>
      <c r="BY46" s="8">
        <f>AG46*$C$3</f>
        <v>0</v>
      </c>
      <c r="BZ46" s="8">
        <f>AH46*$C$3</f>
        <v>0.09</v>
      </c>
      <c r="CA46" s="8">
        <f>AI46*$C$3</f>
        <v>0</v>
      </c>
      <c r="CB46" s="8">
        <f>AJ46*$C$3</f>
        <v>0</v>
      </c>
      <c r="CC46" s="8">
        <f>AK46*$C$3</f>
        <v>0</v>
      </c>
      <c r="CD46" s="8">
        <f>AL46*$C$3</f>
        <v>0.09</v>
      </c>
      <c r="CE46" s="8">
        <f>AM46*$C$3</f>
        <v>3.42</v>
      </c>
      <c r="CF46" s="8">
        <f>AN46*$C$3</f>
        <v>10.98</v>
      </c>
      <c r="CG46" s="8">
        <f>AO46*$C$3</f>
        <v>0.80999999999999994</v>
      </c>
      <c r="CH46" s="8">
        <f>AP46*$C$3</f>
        <v>0.54</v>
      </c>
      <c r="CI46" s="8">
        <f>AQ46*$C$3</f>
        <v>0.27</v>
      </c>
      <c r="CJ46" s="8">
        <f>AR46*$C$3</f>
        <v>3.42</v>
      </c>
      <c r="CK46" s="8">
        <f>AS46*$C$3</f>
        <v>0.54</v>
      </c>
      <c r="CL46" s="8">
        <f>AT46*$D$3</f>
        <v>1.07</v>
      </c>
      <c r="CM46" s="8">
        <f>AU46*$D$3</f>
        <v>12.370000000000001</v>
      </c>
      <c r="CN46" s="8">
        <f>AV46*$D$3</f>
        <v>5.1000000000000005</v>
      </c>
      <c r="CO46" s="8">
        <f>AW46*$D$3</f>
        <v>0.1</v>
      </c>
      <c r="CP46" s="8">
        <f>AX46*$D$3</f>
        <v>13.08</v>
      </c>
      <c r="CQ46" s="8">
        <f>AY46*$D$3</f>
        <v>0</v>
      </c>
      <c r="CR46" s="8">
        <f>AZ46*$D$3</f>
        <v>2.89</v>
      </c>
      <c r="CS46" s="8">
        <f>BA46*$D$3</f>
        <v>2.4700000000000002</v>
      </c>
      <c r="CT46" s="44">
        <f>BB46*$D$3</f>
        <v>-2.89</v>
      </c>
      <c r="CU46" s="46">
        <f>BE46/(BE46+BD46+BC46)</f>
        <v>0.25</v>
      </c>
      <c r="CV46" s="46">
        <f>BG46/($BF46+$BG46+$BH46+$BI46+$BJ46)</f>
        <v>0.63461538461538458</v>
      </c>
      <c r="CW46" s="46">
        <f>BH46/($BF46+$BG46+$BH46+$BI46+$BJ46)</f>
        <v>1.9230769230769232E-2</v>
      </c>
      <c r="CX46" s="46">
        <f>BI46/($BF46+$BG46+$BH46+$BI46+$BJ46)</f>
        <v>0.19230769230769229</v>
      </c>
      <c r="CY46" s="46">
        <f>BJ46/($BF46+$BG46+$BH46+$BI46+$BJ46)</f>
        <v>5.7692307692307702E-2</v>
      </c>
      <c r="CZ46" s="46">
        <f>BK46/($BF46+$BG46+$BH46+$BI46+$BJ46)</f>
        <v>-0.17307692307692307</v>
      </c>
      <c r="DA46" s="45">
        <f>BN46/(BL46+BN46+BM46)</f>
        <v>0.3125</v>
      </c>
      <c r="DB46" s="46">
        <f>CF46/($BO46+$CF46+$CG46+$CH46+$CI46+$CJ46)</f>
        <v>0.60696517412935314</v>
      </c>
      <c r="DC46" s="46">
        <f>CG46/($BO46+$CF46+$CG46+$CH46+$CI46+$CJ46)</f>
        <v>4.4776119402985065E-2</v>
      </c>
      <c r="DD46" s="46">
        <f>CH46/($BO46+$CF46+$CG46+$CH46+$CI46+$CJ46)</f>
        <v>2.9850746268656712E-2</v>
      </c>
      <c r="DE46" s="46">
        <f>CI46/($BO46+$CF46+$CG46+$CH46+$CI46+$CJ46)</f>
        <v>1.4925373134328356E-2</v>
      </c>
      <c r="DF46" s="46">
        <f>CJ46/($BO46+$CF46+$CG46+$CH46+$CI46+$CJ46)</f>
        <v>0.18905472636815918</v>
      </c>
      <c r="DG46" s="46">
        <f>CK46/($BO46+$CF46+$CG46+$CH46+$CI46+$CJ46)</f>
        <v>2.9850746268656712E-2</v>
      </c>
      <c r="DH46" s="45">
        <f>CN46/(CL46+CN46+CM46)</f>
        <v>0.27508090614886732</v>
      </c>
      <c r="DI46" s="46">
        <f>CP46/($CO46+$CP46+$CQ46+$CR46+$CS46)</f>
        <v>0.7055016181229774</v>
      </c>
      <c r="DJ46" s="46">
        <f>CQ46/($CO46+$CP46+$CQ46+$CR46+$CS46)</f>
        <v>0</v>
      </c>
      <c r="DK46" s="46">
        <f>CR46/($CO46+$CP46+$CQ46+$CR46+$CS46)</f>
        <v>0.15587918015102484</v>
      </c>
      <c r="DL46" s="46">
        <f>CS46/($CO46+$CP46+$CQ46+$CR46+$CS46)</f>
        <v>0.13322545846817693</v>
      </c>
      <c r="DM46" s="46">
        <f>CT46/($CO46+$CP46+$CQ46+$CR46+$CS46)</f>
        <v>-0.15587918015102484</v>
      </c>
      <c r="DN46" s="50">
        <f>IF(CU46*$T$3&gt;1,1,CU46*$T$3)</f>
        <v>0.39722361318930183</v>
      </c>
      <c r="DO46" s="51">
        <f>IF(DN46*(1+CZ46)&gt;1,1,DN46*(1+CZ46))</f>
        <v>0.32847337244499958</v>
      </c>
      <c r="DP46" s="52">
        <f>IF(DA46*$U$3&gt;1,1,DA46*$U$3)</f>
        <v>0.34847436208892585</v>
      </c>
      <c r="DQ46" s="53">
        <f>IF(DP46*(1+DD46+DG46)&gt;1,1,DP46*(1+DD46+DG46))</f>
        <v>0.36927880161662296</v>
      </c>
      <c r="DR46" s="50">
        <f>DH46</f>
        <v>0.27508090614886732</v>
      </c>
      <c r="DS46" s="53">
        <f>IF(DR46*(1+DM46)&gt;1,1,DR46*(1+DM46))</f>
        <v>0.23220152002318087</v>
      </c>
      <c r="DT46" s="57">
        <f>100*(DO46*$H$3+DQ46*$K$3+DS46*$N$3)/($Q$3)</f>
        <v>34.047181247056166</v>
      </c>
    </row>
    <row r="47" spans="2:124" hidden="1" x14ac:dyDescent="0.3">
      <c r="B47" s="1">
        <v>29715</v>
      </c>
      <c r="C47" s="68" t="s">
        <v>275</v>
      </c>
      <c r="D47" s="1" t="s">
        <v>15</v>
      </c>
      <c r="E47" s="1" t="s">
        <v>122</v>
      </c>
      <c r="F47" s="1" t="s">
        <v>80</v>
      </c>
      <c r="G47" s="1">
        <v>2010</v>
      </c>
      <c r="H47" s="1" t="s">
        <v>18</v>
      </c>
      <c r="I47" s="4">
        <v>360.87327141700001</v>
      </c>
      <c r="J47" s="71">
        <v>14.89</v>
      </c>
      <c r="K47" s="74">
        <v>0</v>
      </c>
      <c r="L47" s="75">
        <v>42</v>
      </c>
      <c r="M47" s="75">
        <v>0</v>
      </c>
      <c r="N47" s="75">
        <v>1</v>
      </c>
      <c r="O47" s="75">
        <v>41</v>
      </c>
      <c r="P47" s="75">
        <v>0</v>
      </c>
      <c r="Q47" s="75">
        <v>0</v>
      </c>
      <c r="R47" s="75">
        <v>0</v>
      </c>
      <c r="S47" s="5">
        <f>P47-Q47</f>
        <v>0</v>
      </c>
      <c r="T47" s="75">
        <v>14.89</v>
      </c>
      <c r="U47" s="75">
        <v>5</v>
      </c>
      <c r="V47" s="75">
        <v>139</v>
      </c>
      <c r="W47" s="75">
        <v>24</v>
      </c>
      <c r="X47" s="75">
        <v>4</v>
      </c>
      <c r="Y47" s="75">
        <v>137</v>
      </c>
      <c r="Z47" s="75">
        <v>1</v>
      </c>
      <c r="AA47" s="75">
        <v>0</v>
      </c>
      <c r="AB47" s="75">
        <v>4</v>
      </c>
      <c r="AC47" s="75">
        <v>0</v>
      </c>
      <c r="AD47" s="75">
        <v>0</v>
      </c>
      <c r="AE47" s="75">
        <v>0</v>
      </c>
      <c r="AF47" s="75">
        <v>0</v>
      </c>
      <c r="AG47" s="75">
        <v>11</v>
      </c>
      <c r="AH47" s="75">
        <v>0</v>
      </c>
      <c r="AI47" s="75">
        <v>6</v>
      </c>
      <c r="AJ47" s="75">
        <v>1</v>
      </c>
      <c r="AK47" s="75">
        <v>0</v>
      </c>
      <c r="AL47" s="75">
        <v>2</v>
      </c>
      <c r="AM47" s="75">
        <v>1</v>
      </c>
      <c r="AN47" s="75">
        <v>0</v>
      </c>
      <c r="AO47" s="5">
        <f>Y47+AA47+AE47</f>
        <v>137</v>
      </c>
      <c r="AP47" s="5">
        <f>AC47+AD47+AG47+AH47</f>
        <v>11</v>
      </c>
      <c r="AQ47" s="5">
        <f>AF47+AJ47+AL47</f>
        <v>3</v>
      </c>
      <c r="AR47" s="5">
        <f>AI47+AK47+AM47</f>
        <v>7</v>
      </c>
      <c r="AS47" s="5">
        <f>AO47-AQ47</f>
        <v>134</v>
      </c>
      <c r="AT47" s="75">
        <v>92</v>
      </c>
      <c r="AU47" s="75">
        <v>1010</v>
      </c>
      <c r="AV47" s="75">
        <v>390</v>
      </c>
      <c r="AW47" s="75">
        <v>0</v>
      </c>
      <c r="AX47" s="75">
        <v>1169</v>
      </c>
      <c r="AY47" s="75">
        <v>70</v>
      </c>
      <c r="AZ47" s="75">
        <v>66</v>
      </c>
      <c r="BA47" s="75">
        <v>187</v>
      </c>
      <c r="BB47" s="27">
        <f>AY47-AZ47</f>
        <v>4</v>
      </c>
      <c r="BC47" s="76">
        <f>K47*$B$3</f>
        <v>0</v>
      </c>
      <c r="BD47" s="8">
        <f>L47*$B$3</f>
        <v>15.12</v>
      </c>
      <c r="BE47" s="8">
        <f>M47*$B$3</f>
        <v>0</v>
      </c>
      <c r="BF47" s="8">
        <f>N47*$B$3</f>
        <v>0.36</v>
      </c>
      <c r="BG47" s="8">
        <f>O47*$B$3</f>
        <v>14.76</v>
      </c>
      <c r="BH47" s="8">
        <f>P47*$B$3</f>
        <v>0</v>
      </c>
      <c r="BI47" s="8">
        <f>Q47*$B$3</f>
        <v>0</v>
      </c>
      <c r="BJ47" s="8">
        <f>R47*$B$3</f>
        <v>0</v>
      </c>
      <c r="BK47" s="8">
        <f>S47*$B$3</f>
        <v>0</v>
      </c>
      <c r="BL47" s="8">
        <f>T47*$C$3</f>
        <v>1.3401000000000001</v>
      </c>
      <c r="BM47" s="8">
        <f>U47*$C$3</f>
        <v>0.44999999999999996</v>
      </c>
      <c r="BN47" s="8">
        <f>V47*$C$3</f>
        <v>12.51</v>
      </c>
      <c r="BO47" s="8">
        <f>W47*$C$3</f>
        <v>2.16</v>
      </c>
      <c r="BP47" s="8">
        <f>X47*$C$3</f>
        <v>0.36</v>
      </c>
      <c r="BQ47" s="8">
        <f>Y47*$C$3</f>
        <v>12.33</v>
      </c>
      <c r="BR47" s="8">
        <f>Z47*$C$3</f>
        <v>0.09</v>
      </c>
      <c r="BS47" s="8">
        <f>AA47*$C$3</f>
        <v>0</v>
      </c>
      <c r="BT47" s="8">
        <f>AB47*$C$3</f>
        <v>0.36</v>
      </c>
      <c r="BU47" s="8">
        <f>AC47*$C$3</f>
        <v>0</v>
      </c>
      <c r="BV47" s="8">
        <f>AD47*$C$3</f>
        <v>0</v>
      </c>
      <c r="BW47" s="8">
        <f>AE47*$C$3</f>
        <v>0</v>
      </c>
      <c r="BX47" s="8">
        <f>AF47*$C$3</f>
        <v>0</v>
      </c>
      <c r="BY47" s="8">
        <f>AG47*$C$3</f>
        <v>0.99</v>
      </c>
      <c r="BZ47" s="8">
        <f>AH47*$C$3</f>
        <v>0</v>
      </c>
      <c r="CA47" s="8">
        <f>AI47*$C$3</f>
        <v>0.54</v>
      </c>
      <c r="CB47" s="8">
        <f>AJ47*$C$3</f>
        <v>0.09</v>
      </c>
      <c r="CC47" s="8">
        <f>AK47*$C$3</f>
        <v>0</v>
      </c>
      <c r="CD47" s="8">
        <f>AL47*$C$3</f>
        <v>0.18</v>
      </c>
      <c r="CE47" s="8">
        <f>AM47*$C$3</f>
        <v>0.09</v>
      </c>
      <c r="CF47" s="8">
        <f>AN47*$C$3</f>
        <v>0</v>
      </c>
      <c r="CG47" s="8">
        <f>AO47*$C$3</f>
        <v>12.33</v>
      </c>
      <c r="CH47" s="8">
        <f>AP47*$C$3</f>
        <v>0.99</v>
      </c>
      <c r="CI47" s="8">
        <f>AQ47*$C$3</f>
        <v>0.27</v>
      </c>
      <c r="CJ47" s="8">
        <f>AR47*$C$3</f>
        <v>0.63</v>
      </c>
      <c r="CK47" s="8">
        <f>AS47*$C$3</f>
        <v>12.059999999999999</v>
      </c>
      <c r="CL47" s="8">
        <f>AT47*$D$3</f>
        <v>0.92</v>
      </c>
      <c r="CM47" s="8">
        <f>AU47*$D$3</f>
        <v>10.1</v>
      </c>
      <c r="CN47" s="8">
        <f>AV47*$D$3</f>
        <v>3.9</v>
      </c>
      <c r="CO47" s="8">
        <f>AW47*$D$3</f>
        <v>0</v>
      </c>
      <c r="CP47" s="8">
        <f>AX47*$D$3</f>
        <v>11.69</v>
      </c>
      <c r="CQ47" s="8">
        <f>AY47*$D$3</f>
        <v>0.70000000000000007</v>
      </c>
      <c r="CR47" s="8">
        <f>AZ47*$D$3</f>
        <v>0.66</v>
      </c>
      <c r="CS47" s="8">
        <f>BA47*$D$3</f>
        <v>1.87</v>
      </c>
      <c r="CT47" s="44">
        <f>BB47*$D$3</f>
        <v>0.04</v>
      </c>
      <c r="CU47" s="46">
        <f>BE47/(BE47+BD47+BC47)</f>
        <v>0</v>
      </c>
      <c r="CV47" s="46">
        <f>BG47/($BF47+$BG47+$BH47+$BI47+$BJ47)</f>
        <v>0.97619047619047628</v>
      </c>
      <c r="CW47" s="46">
        <f>BH47/($BF47+$BG47+$BH47+$BI47+$BJ47)</f>
        <v>0</v>
      </c>
      <c r="CX47" s="46">
        <f>BI47/($BF47+$BG47+$BH47+$BI47+$BJ47)</f>
        <v>0</v>
      </c>
      <c r="CY47" s="46">
        <f>BJ47/($BF47+$BG47+$BH47+$BI47+$BJ47)</f>
        <v>0</v>
      </c>
      <c r="CZ47" s="46">
        <f>BK47/($BF47+$BG47+$BH47+$BI47+$BJ47)</f>
        <v>0</v>
      </c>
      <c r="DA47" s="45">
        <f>BN47/(BL47+BN47+BM47)</f>
        <v>0.87481905720939024</v>
      </c>
      <c r="DB47" s="46">
        <f>CF47/($BO47+$CF47+$CG47+$CH47+$CI47+$CJ47)</f>
        <v>0</v>
      </c>
      <c r="DC47" s="46">
        <f>CG47/($BO47+$CF47+$CG47+$CH47+$CI47+$CJ47)</f>
        <v>0.75274725274725285</v>
      </c>
      <c r="DD47" s="46">
        <f>CH47/($BO47+$CF47+$CG47+$CH47+$CI47+$CJ47)</f>
        <v>6.043956043956044E-2</v>
      </c>
      <c r="DE47" s="46">
        <f>CI47/($BO47+$CF47+$CG47+$CH47+$CI47+$CJ47)</f>
        <v>1.6483516483516484E-2</v>
      </c>
      <c r="DF47" s="46">
        <f>CJ47/($BO47+$CF47+$CG47+$CH47+$CI47+$CJ47)</f>
        <v>3.8461538461538464E-2</v>
      </c>
      <c r="DG47" s="46">
        <f>CK47/($BO47+$CF47+$CG47+$CH47+$CI47+$CJ47)</f>
        <v>0.7362637362637362</v>
      </c>
      <c r="DH47" s="45">
        <f>CN47/(CL47+CN47+CM47)</f>
        <v>0.26139410187667561</v>
      </c>
      <c r="DI47" s="46">
        <f>CP47/($CO47+$CP47+$CQ47+$CR47+$CS47)</f>
        <v>0.78351206434316356</v>
      </c>
      <c r="DJ47" s="46">
        <f>CQ47/($CO47+$CP47+$CQ47+$CR47+$CS47)</f>
        <v>4.6916890080428965E-2</v>
      </c>
      <c r="DK47" s="46">
        <f>CR47/($CO47+$CP47+$CQ47+$CR47+$CS47)</f>
        <v>4.423592493297588E-2</v>
      </c>
      <c r="DL47" s="46">
        <f>CS47/($CO47+$CP47+$CQ47+$CR47+$CS47)</f>
        <v>0.12533512064343166</v>
      </c>
      <c r="DM47" s="46">
        <f>CT47/($CO47+$CP47+$CQ47+$CR47+$CS47)</f>
        <v>2.6809651474530836E-3</v>
      </c>
      <c r="DN47" s="50">
        <f>IF(CU47*$Z$3&gt;1,1,CU47*$Z$3)</f>
        <v>0</v>
      </c>
      <c r="DO47" s="51">
        <f>IF(DN47*(1+CZ47)&gt;1,1,DN47*(1+CZ47))</f>
        <v>0</v>
      </c>
      <c r="DP47" s="52">
        <f>IF(DA47*$AA$3&gt;1,1,DA47*$AA$3)</f>
        <v>0.90901861091847225</v>
      </c>
      <c r="DQ47" s="53">
        <f>IF(DP47*(1+DD47+DG47)&gt;1,1,DP47*(1+DD47+DG47))</f>
        <v>1</v>
      </c>
      <c r="DR47" s="50">
        <f>DH47</f>
        <v>0.26139410187667561</v>
      </c>
      <c r="DS47" s="53">
        <f>IF(DR47*(1+DM47)&gt;1,1,DR47*(1+DM47))</f>
        <v>0.26209489035355676</v>
      </c>
      <c r="DT47" s="57">
        <f>100*(DO47*$H$3+DQ47*$K$3+DS47*$N$3)/($Q$3)</f>
        <v>72.852401497572757</v>
      </c>
    </row>
    <row r="48" spans="2:124" hidden="1" x14ac:dyDescent="0.3">
      <c r="B48" s="1">
        <v>29704</v>
      </c>
      <c r="C48" s="68" t="s">
        <v>275</v>
      </c>
      <c r="D48" s="1" t="s">
        <v>15</v>
      </c>
      <c r="E48" s="1" t="s">
        <v>122</v>
      </c>
      <c r="F48" s="1" t="s">
        <v>154</v>
      </c>
      <c r="G48" s="1">
        <v>2010</v>
      </c>
      <c r="H48" s="1" t="s">
        <v>18</v>
      </c>
      <c r="I48" s="4">
        <v>528.79605437999999</v>
      </c>
      <c r="J48" s="71">
        <v>4.05</v>
      </c>
      <c r="K48" s="74">
        <v>0</v>
      </c>
      <c r="L48" s="75">
        <v>10</v>
      </c>
      <c r="M48" s="75">
        <v>1</v>
      </c>
      <c r="N48" s="75">
        <v>0</v>
      </c>
      <c r="O48" s="75">
        <v>7</v>
      </c>
      <c r="P48" s="75">
        <v>3</v>
      </c>
      <c r="Q48" s="75">
        <v>0</v>
      </c>
      <c r="R48" s="75">
        <v>1</v>
      </c>
      <c r="S48" s="5">
        <f>P48-Q48</f>
        <v>3</v>
      </c>
      <c r="T48" s="75">
        <v>4.05</v>
      </c>
      <c r="U48" s="75">
        <v>1</v>
      </c>
      <c r="V48" s="75">
        <v>33</v>
      </c>
      <c r="W48" s="75">
        <v>11</v>
      </c>
      <c r="X48" s="75">
        <v>2</v>
      </c>
      <c r="Y48" s="75">
        <v>36</v>
      </c>
      <c r="Z48" s="75">
        <v>4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1</v>
      </c>
      <c r="AL48" s="75">
        <v>0</v>
      </c>
      <c r="AM48" s="75">
        <v>0</v>
      </c>
      <c r="AN48" s="75">
        <v>0</v>
      </c>
      <c r="AO48" s="5">
        <f>Y48+AA48+AE48</f>
        <v>36</v>
      </c>
      <c r="AP48" s="5">
        <f>AC48+AD48+AG48+AH48</f>
        <v>0</v>
      </c>
      <c r="AQ48" s="5">
        <f>AF48+AJ48+AL48</f>
        <v>0</v>
      </c>
      <c r="AR48" s="5">
        <f>AI48+AK48+AM48</f>
        <v>1</v>
      </c>
      <c r="AS48" s="5">
        <f>AO48-AQ48</f>
        <v>36</v>
      </c>
      <c r="AT48" s="75">
        <v>54</v>
      </c>
      <c r="AU48" s="75">
        <v>309</v>
      </c>
      <c r="AV48" s="75">
        <v>45</v>
      </c>
      <c r="AW48" s="75">
        <v>0</v>
      </c>
      <c r="AX48" s="75">
        <v>231</v>
      </c>
      <c r="AY48" s="75">
        <v>86</v>
      </c>
      <c r="AZ48" s="75">
        <v>72</v>
      </c>
      <c r="BA48" s="75">
        <v>19</v>
      </c>
      <c r="BB48" s="27">
        <f>AY48-AZ48</f>
        <v>14</v>
      </c>
      <c r="BC48" s="76">
        <f>K48*$B$3</f>
        <v>0</v>
      </c>
      <c r="BD48" s="8">
        <f>L48*$B$3</f>
        <v>3.5999999999999996</v>
      </c>
      <c r="BE48" s="8">
        <f>M48*$B$3</f>
        <v>0.36</v>
      </c>
      <c r="BF48" s="8">
        <f>N48*$B$3</f>
        <v>0</v>
      </c>
      <c r="BG48" s="8">
        <f>O48*$B$3</f>
        <v>2.52</v>
      </c>
      <c r="BH48" s="8">
        <f>P48*$B$3</f>
        <v>1.08</v>
      </c>
      <c r="BI48" s="8">
        <f>Q48*$B$3</f>
        <v>0</v>
      </c>
      <c r="BJ48" s="8">
        <f>R48*$B$3</f>
        <v>0.36</v>
      </c>
      <c r="BK48" s="8">
        <f>S48*$B$3</f>
        <v>1.08</v>
      </c>
      <c r="BL48" s="8">
        <f>T48*$C$3</f>
        <v>0.36449999999999999</v>
      </c>
      <c r="BM48" s="8">
        <f>U48*$C$3</f>
        <v>0.09</v>
      </c>
      <c r="BN48" s="8">
        <f>V48*$C$3</f>
        <v>2.9699999999999998</v>
      </c>
      <c r="BO48" s="8">
        <f>W48*$C$3</f>
        <v>0.99</v>
      </c>
      <c r="BP48" s="8">
        <f>X48*$C$3</f>
        <v>0.18</v>
      </c>
      <c r="BQ48" s="8">
        <f>Y48*$C$3</f>
        <v>3.2399999999999998</v>
      </c>
      <c r="BR48" s="8">
        <f>Z48*$C$3</f>
        <v>0.36</v>
      </c>
      <c r="BS48" s="8">
        <f>AA48*$C$3</f>
        <v>0</v>
      </c>
      <c r="BT48" s="8">
        <f>AB48*$C$3</f>
        <v>0</v>
      </c>
      <c r="BU48" s="8">
        <f>AC48*$C$3</f>
        <v>0</v>
      </c>
      <c r="BV48" s="8">
        <f>AD48*$C$3</f>
        <v>0</v>
      </c>
      <c r="BW48" s="8">
        <f>AE48*$C$3</f>
        <v>0</v>
      </c>
      <c r="BX48" s="8">
        <f>AF48*$C$3</f>
        <v>0</v>
      </c>
      <c r="BY48" s="8">
        <f>AG48*$C$3</f>
        <v>0</v>
      </c>
      <c r="BZ48" s="8">
        <f>AH48*$C$3</f>
        <v>0</v>
      </c>
      <c r="CA48" s="8">
        <f>AI48*$C$3</f>
        <v>0</v>
      </c>
      <c r="CB48" s="8">
        <f>AJ48*$C$3</f>
        <v>0</v>
      </c>
      <c r="CC48" s="8">
        <f>AK48*$C$3</f>
        <v>0.09</v>
      </c>
      <c r="CD48" s="8">
        <f>AL48*$C$3</f>
        <v>0</v>
      </c>
      <c r="CE48" s="8">
        <f>AM48*$C$3</f>
        <v>0</v>
      </c>
      <c r="CF48" s="8">
        <f>AN48*$C$3</f>
        <v>0</v>
      </c>
      <c r="CG48" s="8">
        <f>AO48*$C$3</f>
        <v>3.2399999999999998</v>
      </c>
      <c r="CH48" s="8">
        <f>AP48*$C$3</f>
        <v>0</v>
      </c>
      <c r="CI48" s="8">
        <f>AQ48*$C$3</f>
        <v>0</v>
      </c>
      <c r="CJ48" s="8">
        <f>AR48*$C$3</f>
        <v>0.09</v>
      </c>
      <c r="CK48" s="8">
        <f>AS48*$C$3</f>
        <v>3.2399999999999998</v>
      </c>
      <c r="CL48" s="8">
        <f>AT48*$D$3</f>
        <v>0.54</v>
      </c>
      <c r="CM48" s="8">
        <f>AU48*$D$3</f>
        <v>3.09</v>
      </c>
      <c r="CN48" s="8">
        <f>AV48*$D$3</f>
        <v>0.45</v>
      </c>
      <c r="CO48" s="8">
        <f>AW48*$D$3</f>
        <v>0</v>
      </c>
      <c r="CP48" s="8">
        <f>AX48*$D$3</f>
        <v>2.31</v>
      </c>
      <c r="CQ48" s="8">
        <f>AY48*$D$3</f>
        <v>0.86</v>
      </c>
      <c r="CR48" s="8">
        <f>AZ48*$D$3</f>
        <v>0.72</v>
      </c>
      <c r="CS48" s="8">
        <f>BA48*$D$3</f>
        <v>0.19</v>
      </c>
      <c r="CT48" s="44">
        <f>BB48*$D$3</f>
        <v>0.14000000000000001</v>
      </c>
      <c r="CU48" s="46">
        <f>BE48/(BE48+BD48+BC48)</f>
        <v>9.0909090909090912E-2</v>
      </c>
      <c r="CV48" s="46">
        <f>BG48/($BF48+$BG48+$BH48+$BI48+$BJ48)</f>
        <v>0.63636363636363635</v>
      </c>
      <c r="CW48" s="46">
        <f>BH48/($BF48+$BG48+$BH48+$BI48+$BJ48)</f>
        <v>0.27272727272727276</v>
      </c>
      <c r="CX48" s="46">
        <f>BI48/($BF48+$BG48+$BH48+$BI48+$BJ48)</f>
        <v>0</v>
      </c>
      <c r="CY48" s="46">
        <f>BJ48/($BF48+$BG48+$BH48+$BI48+$BJ48)</f>
        <v>9.0909090909090912E-2</v>
      </c>
      <c r="CZ48" s="46">
        <f>BK48/($BF48+$BG48+$BH48+$BI48+$BJ48)</f>
        <v>0.27272727272727276</v>
      </c>
      <c r="DA48" s="45">
        <f>BN48/(BL48+BN48+BM48)</f>
        <v>0.86727989487516433</v>
      </c>
      <c r="DB48" s="46">
        <f>CF48/($BO48+$CF48+$CG48+$CH48+$CI48+$CJ48)</f>
        <v>0</v>
      </c>
      <c r="DC48" s="46">
        <f>CG48/($BO48+$CF48+$CG48+$CH48+$CI48+$CJ48)</f>
        <v>0.75</v>
      </c>
      <c r="DD48" s="46">
        <f>CH48/($BO48+$CF48+$CG48+$CH48+$CI48+$CJ48)</f>
        <v>0</v>
      </c>
      <c r="DE48" s="46">
        <f>CI48/($BO48+$CF48+$CG48+$CH48+$CI48+$CJ48)</f>
        <v>0</v>
      </c>
      <c r="DF48" s="46">
        <f>CJ48/($BO48+$CF48+$CG48+$CH48+$CI48+$CJ48)</f>
        <v>2.0833333333333336E-2</v>
      </c>
      <c r="DG48" s="46">
        <f>CK48/($BO48+$CF48+$CG48+$CH48+$CI48+$CJ48)</f>
        <v>0.75</v>
      </c>
      <c r="DH48" s="45">
        <f>CN48/(CL48+CN48+CM48)</f>
        <v>0.11029411764705882</v>
      </c>
      <c r="DI48" s="46">
        <f>CP48/($CO48+$CP48+$CQ48+$CR48+$CS48)</f>
        <v>0.56617647058823528</v>
      </c>
      <c r="DJ48" s="46">
        <f>CQ48/($CO48+$CP48+$CQ48+$CR48+$CS48)</f>
        <v>0.2107843137254902</v>
      </c>
      <c r="DK48" s="46">
        <f>CR48/($CO48+$CP48+$CQ48+$CR48+$CS48)</f>
        <v>0.1764705882352941</v>
      </c>
      <c r="DL48" s="46">
        <f>CS48/($CO48+$CP48+$CQ48+$CR48+$CS48)</f>
        <v>4.6568627450980393E-2</v>
      </c>
      <c r="DM48" s="46">
        <f>CT48/($CO48+$CP48+$CQ48+$CR48+$CS48)</f>
        <v>3.4313725490196081E-2</v>
      </c>
      <c r="DN48" s="50">
        <f>IF(CU48*$Z$3&gt;1,1,CU48*$Z$3)</f>
        <v>0.14988892772812476</v>
      </c>
      <c r="DO48" s="51">
        <f>IF(DN48*(1+CZ48)&gt;1,1,DN48*(1+CZ48))</f>
        <v>0.1907677261994315</v>
      </c>
      <c r="DP48" s="52">
        <f>IF(DA48*$AA$3&gt;1,1,DA48*$AA$3)</f>
        <v>0.90118471793675303</v>
      </c>
      <c r="DQ48" s="53">
        <f>IF(DP48*(1+DD48+DG48)&gt;1,1,DP48*(1+DD48+DG48))</f>
        <v>1</v>
      </c>
      <c r="DR48" s="50">
        <f>DH48</f>
        <v>0.11029411764705882</v>
      </c>
      <c r="DS48" s="53">
        <f>IF(DR48*(1+DM48)&gt;1,1,DR48*(1+DM48))</f>
        <v>0.1140787197231834</v>
      </c>
      <c r="DT48" s="57">
        <f>100*(DO48*$H$3+DQ48*$K$3+DS48*$N$3)/($Q$3)</f>
        <v>73.244801214961413</v>
      </c>
    </row>
    <row r="49" spans="2:124" hidden="1" x14ac:dyDescent="0.3">
      <c r="B49" s="1">
        <v>29707</v>
      </c>
      <c r="C49" s="68" t="s">
        <v>275</v>
      </c>
      <c r="D49" s="1" t="s">
        <v>15</v>
      </c>
      <c r="E49" s="1" t="s">
        <v>122</v>
      </c>
      <c r="F49" s="1" t="s">
        <v>157</v>
      </c>
      <c r="G49" s="1">
        <v>2010</v>
      </c>
      <c r="H49" s="1" t="s">
        <v>18</v>
      </c>
      <c r="I49" s="4">
        <v>694.15585453799997</v>
      </c>
      <c r="J49" s="71">
        <v>2.2200000000000002</v>
      </c>
      <c r="K49" s="74">
        <v>0</v>
      </c>
      <c r="L49" s="75">
        <v>5</v>
      </c>
      <c r="M49" s="75">
        <v>1</v>
      </c>
      <c r="N49" s="75">
        <v>0</v>
      </c>
      <c r="O49" s="75">
        <v>4</v>
      </c>
      <c r="P49" s="75">
        <v>1</v>
      </c>
      <c r="Q49" s="75">
        <v>1</v>
      </c>
      <c r="R49" s="75">
        <v>0</v>
      </c>
      <c r="S49" s="5">
        <f>P49-Q49</f>
        <v>0</v>
      </c>
      <c r="T49" s="75">
        <v>2.2200000000000002</v>
      </c>
      <c r="U49" s="75">
        <v>0</v>
      </c>
      <c r="V49" s="75">
        <v>4</v>
      </c>
      <c r="W49" s="75">
        <v>22</v>
      </c>
      <c r="X49" s="75">
        <v>0</v>
      </c>
      <c r="Y49" s="75">
        <v>9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7</v>
      </c>
      <c r="AJ49" s="75">
        <v>4</v>
      </c>
      <c r="AK49" s="75">
        <v>1</v>
      </c>
      <c r="AL49" s="75">
        <v>0</v>
      </c>
      <c r="AM49" s="75">
        <v>3</v>
      </c>
      <c r="AN49" s="75">
        <v>1</v>
      </c>
      <c r="AO49" s="5">
        <f>Y49+AA49+AE49</f>
        <v>9</v>
      </c>
      <c r="AP49" s="5">
        <f>AC49+AD49+AG49+AH49</f>
        <v>0</v>
      </c>
      <c r="AQ49" s="5">
        <f>AF49+AJ49+AL49</f>
        <v>4</v>
      </c>
      <c r="AR49" s="5">
        <f>AI49+AK49+AM49</f>
        <v>11</v>
      </c>
      <c r="AS49" s="5">
        <f>AO49-AQ49</f>
        <v>5</v>
      </c>
      <c r="AT49" s="75">
        <v>15</v>
      </c>
      <c r="AU49" s="75">
        <v>28</v>
      </c>
      <c r="AV49" s="75">
        <v>184</v>
      </c>
      <c r="AW49" s="75">
        <v>0</v>
      </c>
      <c r="AX49" s="75">
        <v>35</v>
      </c>
      <c r="AY49" s="75">
        <v>0</v>
      </c>
      <c r="AZ49" s="75">
        <v>0</v>
      </c>
      <c r="BA49" s="75">
        <v>192</v>
      </c>
      <c r="BB49" s="27">
        <f>AY49-AZ49</f>
        <v>0</v>
      </c>
      <c r="BC49" s="76">
        <f>K49*$B$3</f>
        <v>0</v>
      </c>
      <c r="BD49" s="8">
        <f>L49*$B$3</f>
        <v>1.7999999999999998</v>
      </c>
      <c r="BE49" s="8">
        <f>M49*$B$3</f>
        <v>0.36</v>
      </c>
      <c r="BF49" s="8">
        <f>N49*$B$3</f>
        <v>0</v>
      </c>
      <c r="BG49" s="8">
        <f>O49*$B$3</f>
        <v>1.44</v>
      </c>
      <c r="BH49" s="8">
        <f>P49*$B$3</f>
        <v>0.36</v>
      </c>
      <c r="BI49" s="8">
        <f>Q49*$B$3</f>
        <v>0.36</v>
      </c>
      <c r="BJ49" s="8">
        <f>R49*$B$3</f>
        <v>0</v>
      </c>
      <c r="BK49" s="8">
        <f>S49*$B$3</f>
        <v>0</v>
      </c>
      <c r="BL49" s="8">
        <f>T49*$C$3</f>
        <v>0.19980000000000001</v>
      </c>
      <c r="BM49" s="8">
        <f>U49*$C$3</f>
        <v>0</v>
      </c>
      <c r="BN49" s="8">
        <f>V49*$C$3</f>
        <v>0.36</v>
      </c>
      <c r="BO49" s="8">
        <f>W49*$C$3</f>
        <v>1.98</v>
      </c>
      <c r="BP49" s="8">
        <f>X49*$C$3</f>
        <v>0</v>
      </c>
      <c r="BQ49" s="8">
        <f>Y49*$C$3</f>
        <v>0.80999999999999994</v>
      </c>
      <c r="BR49" s="8">
        <f>Z49*$C$3</f>
        <v>0</v>
      </c>
      <c r="BS49" s="8">
        <f>AA49*$C$3</f>
        <v>0</v>
      </c>
      <c r="BT49" s="8">
        <f>AB49*$C$3</f>
        <v>0</v>
      </c>
      <c r="BU49" s="8">
        <f>AC49*$C$3</f>
        <v>0</v>
      </c>
      <c r="BV49" s="8">
        <f>AD49*$C$3</f>
        <v>0</v>
      </c>
      <c r="BW49" s="8">
        <f>AE49*$C$3</f>
        <v>0</v>
      </c>
      <c r="BX49" s="8">
        <f>AF49*$C$3</f>
        <v>0</v>
      </c>
      <c r="BY49" s="8">
        <f>AG49*$C$3</f>
        <v>0</v>
      </c>
      <c r="BZ49" s="8">
        <f>AH49*$C$3</f>
        <v>0</v>
      </c>
      <c r="CA49" s="8">
        <f>AI49*$C$3</f>
        <v>0.63</v>
      </c>
      <c r="CB49" s="8">
        <f>AJ49*$C$3</f>
        <v>0.36</v>
      </c>
      <c r="CC49" s="8">
        <f>AK49*$C$3</f>
        <v>0.09</v>
      </c>
      <c r="CD49" s="8">
        <f>AL49*$C$3</f>
        <v>0</v>
      </c>
      <c r="CE49" s="8">
        <f>AM49*$C$3</f>
        <v>0.27</v>
      </c>
      <c r="CF49" s="8">
        <f>AN49*$C$3</f>
        <v>0.09</v>
      </c>
      <c r="CG49" s="8">
        <f>AO49*$C$3</f>
        <v>0.80999999999999994</v>
      </c>
      <c r="CH49" s="8">
        <f>AP49*$C$3</f>
        <v>0</v>
      </c>
      <c r="CI49" s="8">
        <f>AQ49*$C$3</f>
        <v>0.36</v>
      </c>
      <c r="CJ49" s="8">
        <f>AR49*$C$3</f>
        <v>0.99</v>
      </c>
      <c r="CK49" s="8">
        <f>AS49*$C$3</f>
        <v>0.44999999999999996</v>
      </c>
      <c r="CL49" s="8">
        <f>AT49*$D$3</f>
        <v>0.15</v>
      </c>
      <c r="CM49" s="8">
        <f>AU49*$D$3</f>
        <v>0.28000000000000003</v>
      </c>
      <c r="CN49" s="8">
        <f>AV49*$D$3</f>
        <v>1.84</v>
      </c>
      <c r="CO49" s="8">
        <f>AW49*$D$3</f>
        <v>0</v>
      </c>
      <c r="CP49" s="8">
        <f>AX49*$D$3</f>
        <v>0.35000000000000003</v>
      </c>
      <c r="CQ49" s="8">
        <f>AY49*$D$3</f>
        <v>0</v>
      </c>
      <c r="CR49" s="8">
        <f>AZ49*$D$3</f>
        <v>0</v>
      </c>
      <c r="CS49" s="8">
        <f>BA49*$D$3</f>
        <v>1.92</v>
      </c>
      <c r="CT49" s="44">
        <f>BB49*$D$3</f>
        <v>0</v>
      </c>
      <c r="CU49" s="46">
        <f>BE49/(BE49+BD49+BC49)</f>
        <v>0.16666666666666669</v>
      </c>
      <c r="CV49" s="46">
        <f>BG49/($BF49+$BG49+$BH49+$BI49+$BJ49)</f>
        <v>0.66666666666666674</v>
      </c>
      <c r="CW49" s="46">
        <f>BH49/($BF49+$BG49+$BH49+$BI49+$BJ49)</f>
        <v>0.16666666666666669</v>
      </c>
      <c r="CX49" s="46">
        <f>BI49/($BF49+$BG49+$BH49+$BI49+$BJ49)</f>
        <v>0.16666666666666669</v>
      </c>
      <c r="CY49" s="46">
        <f>BJ49/($BF49+$BG49+$BH49+$BI49+$BJ49)</f>
        <v>0</v>
      </c>
      <c r="CZ49" s="46">
        <f>BK49/($BF49+$BG49+$BH49+$BI49+$BJ49)</f>
        <v>0</v>
      </c>
      <c r="DA49" s="45">
        <f>BN49/(BL49+BN49+BM49)</f>
        <v>0.64308681672025725</v>
      </c>
      <c r="DB49" s="46">
        <f>CF49/($BO49+$CF49+$CG49+$CH49+$CI49+$CJ49)</f>
        <v>2.1276595744680854E-2</v>
      </c>
      <c r="DC49" s="46">
        <f>CG49/($BO49+$CF49+$CG49+$CH49+$CI49+$CJ49)</f>
        <v>0.19148936170212766</v>
      </c>
      <c r="DD49" s="46">
        <f>CH49/($BO49+$CF49+$CG49+$CH49+$CI49+$CJ49)</f>
        <v>0</v>
      </c>
      <c r="DE49" s="46">
        <f>CI49/($BO49+$CF49+$CG49+$CH49+$CI49+$CJ49)</f>
        <v>8.5106382978723416E-2</v>
      </c>
      <c r="DF49" s="46">
        <f>CJ49/($BO49+$CF49+$CG49+$CH49+$CI49+$CJ49)</f>
        <v>0.23404255319148939</v>
      </c>
      <c r="DG49" s="46">
        <f>CK49/($BO49+$CF49+$CG49+$CH49+$CI49+$CJ49)</f>
        <v>0.10638297872340426</v>
      </c>
      <c r="DH49" s="45">
        <f>CN49/(CL49+CN49+CM49)</f>
        <v>0.81057268722466969</v>
      </c>
      <c r="DI49" s="46">
        <f>CP49/($CO49+$CP49+$CQ49+$CR49+$CS49)</f>
        <v>0.15418502202643172</v>
      </c>
      <c r="DJ49" s="46">
        <f>CQ49/($CO49+$CP49+$CQ49+$CR49+$CS49)</f>
        <v>0</v>
      </c>
      <c r="DK49" s="46">
        <f>CR49/($CO49+$CP49+$CQ49+$CR49+$CS49)</f>
        <v>0</v>
      </c>
      <c r="DL49" s="46">
        <f>CS49/($CO49+$CP49+$CQ49+$CR49+$CS49)</f>
        <v>0.84581497797356819</v>
      </c>
      <c r="DM49" s="46">
        <f>CT49/($CO49+$CP49+$CQ49+$CR49+$CS49)</f>
        <v>0</v>
      </c>
      <c r="DN49" s="50">
        <f>IF(CU49*$Z$3&gt;1,1,CU49*$Z$3)</f>
        <v>0.27479636750156211</v>
      </c>
      <c r="DO49" s="51">
        <f>IF(DN49*(1+CZ49)&gt;1,1,DN49*(1+CZ49))</f>
        <v>0.27479636750156211</v>
      </c>
      <c r="DP49" s="52">
        <f>IF(DA49*$AA$3&gt;1,1,DA49*$AA$3)</f>
        <v>0.66822719511825879</v>
      </c>
      <c r="DQ49" s="53">
        <f>IF(DP49*(1+DD49+DG49)&gt;1,1,DP49*(1+DD49+DG49))</f>
        <v>0.7393151945989247</v>
      </c>
      <c r="DR49" s="50">
        <f>DH49</f>
        <v>0.81057268722466969</v>
      </c>
      <c r="DS49" s="53">
        <f>IF(DR49*(1+DM49)&gt;1,1,DR49*(1+DM49))</f>
        <v>0.81057268722466969</v>
      </c>
      <c r="DT49" s="57">
        <f>100*(DO49*$H$3+DQ49*$K$3+DS49*$N$3)/($Q$3)</f>
        <v>68.18329650251323</v>
      </c>
    </row>
    <row r="50" spans="2:124" hidden="1" x14ac:dyDescent="0.3">
      <c r="B50" s="1">
        <v>29708</v>
      </c>
      <c r="C50" s="68" t="s">
        <v>221</v>
      </c>
      <c r="D50" s="1" t="s">
        <v>15</v>
      </c>
      <c r="E50" s="1" t="s">
        <v>122</v>
      </c>
      <c r="F50" s="1" t="s">
        <v>125</v>
      </c>
      <c r="G50" s="1">
        <v>2010</v>
      </c>
      <c r="H50" s="1" t="s">
        <v>18</v>
      </c>
      <c r="I50" s="4">
        <v>889.33733091600004</v>
      </c>
      <c r="J50" s="10">
        <v>0.03</v>
      </c>
      <c r="K50" s="26">
        <v>1</v>
      </c>
      <c r="L50" s="5">
        <v>1</v>
      </c>
      <c r="M50" s="5">
        <v>0</v>
      </c>
      <c r="N50" s="5">
        <v>2</v>
      </c>
      <c r="O50" s="5">
        <v>0</v>
      </c>
      <c r="P50" s="5">
        <v>0</v>
      </c>
      <c r="Q50" s="5">
        <v>0</v>
      </c>
      <c r="R50" s="5">
        <v>0</v>
      </c>
      <c r="S50" s="5">
        <f>P50-Q50</f>
        <v>0</v>
      </c>
      <c r="T50" s="5">
        <v>0</v>
      </c>
      <c r="U50" s="5">
        <v>5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f>X50+Z50+AB50</f>
        <v>1</v>
      </c>
      <c r="AO50" s="5">
        <f>Y50+AA50+AE50</f>
        <v>0</v>
      </c>
      <c r="AP50" s="5">
        <f>AC50+AD50+AG50+AH50</f>
        <v>0</v>
      </c>
      <c r="AQ50" s="5">
        <f>AF50+AJ50+AL50</f>
        <v>0</v>
      </c>
      <c r="AR50" s="5">
        <f>AI50+AK50+AM50</f>
        <v>0</v>
      </c>
      <c r="AS50" s="5">
        <f>AO50-AQ50</f>
        <v>0</v>
      </c>
      <c r="AT50" s="5">
        <v>0</v>
      </c>
      <c r="AU50" s="5">
        <v>4</v>
      </c>
      <c r="AV50" s="5">
        <v>0</v>
      </c>
      <c r="AW50" s="5">
        <v>0</v>
      </c>
      <c r="AX50" s="5">
        <v>4</v>
      </c>
      <c r="AY50" s="5">
        <v>0</v>
      </c>
      <c r="AZ50" s="5">
        <v>0</v>
      </c>
      <c r="BA50" s="5">
        <v>0</v>
      </c>
      <c r="BB50" s="27">
        <f>AY50-AZ50</f>
        <v>0</v>
      </c>
      <c r="BC50" s="43">
        <f>K50*$B$3</f>
        <v>0.36</v>
      </c>
      <c r="BD50" s="8">
        <f>L50*$B$3</f>
        <v>0.36</v>
      </c>
      <c r="BE50" s="8">
        <f>M50*$B$3</f>
        <v>0</v>
      </c>
      <c r="BF50" s="8">
        <f>N50*$B$3</f>
        <v>0.72</v>
      </c>
      <c r="BG50" s="8">
        <f>O50*$B$3</f>
        <v>0</v>
      </c>
      <c r="BH50" s="8">
        <f>P50*$B$3</f>
        <v>0</v>
      </c>
      <c r="BI50" s="8">
        <f>Q50*$B$3</f>
        <v>0</v>
      </c>
      <c r="BJ50" s="8">
        <f>R50*$B$3</f>
        <v>0</v>
      </c>
      <c r="BK50" s="8">
        <f>S50*$B$3</f>
        <v>0</v>
      </c>
      <c r="BL50" s="8">
        <f>T50*$C$3</f>
        <v>0</v>
      </c>
      <c r="BM50" s="8">
        <f>U50*$C$3</f>
        <v>0.44999999999999996</v>
      </c>
      <c r="BN50" s="8">
        <f>V50*$C$3</f>
        <v>0</v>
      </c>
      <c r="BO50" s="8">
        <f>W50*$C$3</f>
        <v>0</v>
      </c>
      <c r="BP50" s="8">
        <f>X50*$C$3</f>
        <v>0.09</v>
      </c>
      <c r="BQ50" s="8">
        <f>Y50*$C$3</f>
        <v>0</v>
      </c>
      <c r="BR50" s="8">
        <f>Z50*$C$3</f>
        <v>0</v>
      </c>
      <c r="BS50" s="8">
        <f>AA50*$C$3</f>
        <v>0</v>
      </c>
      <c r="BT50" s="8">
        <f>AB50*$C$3</f>
        <v>0</v>
      </c>
      <c r="BU50" s="8">
        <f>AC50*$C$3</f>
        <v>0</v>
      </c>
      <c r="BV50" s="8">
        <f>AD50*$C$3</f>
        <v>0</v>
      </c>
      <c r="BW50" s="8">
        <f>AE50*$C$3</f>
        <v>0</v>
      </c>
      <c r="BX50" s="8">
        <f>AF50*$C$3</f>
        <v>0</v>
      </c>
      <c r="BY50" s="8">
        <f>AG50*$C$3</f>
        <v>0</v>
      </c>
      <c r="BZ50" s="8">
        <f>AH50*$C$3</f>
        <v>0</v>
      </c>
      <c r="CA50" s="8">
        <f>AI50*$C$3</f>
        <v>0</v>
      </c>
      <c r="CB50" s="8">
        <f>AJ50*$C$3</f>
        <v>0</v>
      </c>
      <c r="CC50" s="8">
        <f>AK50*$C$3</f>
        <v>0</v>
      </c>
      <c r="CD50" s="8">
        <f>AL50*$C$3</f>
        <v>0</v>
      </c>
      <c r="CE50" s="8">
        <f>AM50*$C$3</f>
        <v>0</v>
      </c>
      <c r="CF50" s="8">
        <f>AN50*$C$3</f>
        <v>0.09</v>
      </c>
      <c r="CG50" s="8">
        <f>AO50*$C$3</f>
        <v>0</v>
      </c>
      <c r="CH50" s="8">
        <f>AP50*$C$3</f>
        <v>0</v>
      </c>
      <c r="CI50" s="8">
        <f>AQ50*$C$3</f>
        <v>0</v>
      </c>
      <c r="CJ50" s="8">
        <f>AR50*$C$3</f>
        <v>0</v>
      </c>
      <c r="CK50" s="8">
        <f>AS50*$C$3</f>
        <v>0</v>
      </c>
      <c r="CL50" s="8">
        <f>AT50*$D$3</f>
        <v>0</v>
      </c>
      <c r="CM50" s="8">
        <f>AU50*$D$3</f>
        <v>0.04</v>
      </c>
      <c r="CN50" s="8">
        <f>AV50*$D$3</f>
        <v>0</v>
      </c>
      <c r="CO50" s="8">
        <f>AW50*$D$3</f>
        <v>0</v>
      </c>
      <c r="CP50" s="8">
        <f>AX50*$D$3</f>
        <v>0.04</v>
      </c>
      <c r="CQ50" s="8">
        <f>AY50*$D$3</f>
        <v>0</v>
      </c>
      <c r="CR50" s="8">
        <f>AZ50*$D$3</f>
        <v>0</v>
      </c>
      <c r="CS50" s="8">
        <f>BA50*$D$3</f>
        <v>0</v>
      </c>
      <c r="CT50" s="44">
        <f>BB50*$D$3</f>
        <v>0</v>
      </c>
      <c r="CU50" s="46">
        <f>BE50/(BE50+BD50+BC50)</f>
        <v>0</v>
      </c>
      <c r="CV50" s="46">
        <f>BG50/($BF50+$BG50+$BH50+$BI50+$BJ50)</f>
        <v>0</v>
      </c>
      <c r="CW50" s="46">
        <f>BH50/($BF50+$BG50+$BH50+$BI50+$BJ50)</f>
        <v>0</v>
      </c>
      <c r="CX50" s="46">
        <f>BI50/($BF50+$BG50+$BH50+$BI50+$BJ50)</f>
        <v>0</v>
      </c>
      <c r="CY50" s="46">
        <f>BJ50/($BF50+$BG50+$BH50+$BI50+$BJ50)</f>
        <v>0</v>
      </c>
      <c r="CZ50" s="46">
        <f>BK50/($BF50+$BG50+$BH50+$BI50+$BJ50)</f>
        <v>0</v>
      </c>
      <c r="DA50" s="45">
        <f>BN50/(BL50+BN50+BM50)</f>
        <v>0</v>
      </c>
      <c r="DB50" s="46">
        <f>CF50/($BO50+$CF50+$CG50+$CH50+$CI50+$CJ50)</f>
        <v>1</v>
      </c>
      <c r="DC50" s="46">
        <f>CG50/($BO50+$CF50+$CG50+$CH50+$CI50+$CJ50)</f>
        <v>0</v>
      </c>
      <c r="DD50" s="46">
        <f>CH50/($BO50+$CF50+$CG50+$CH50+$CI50+$CJ50)</f>
        <v>0</v>
      </c>
      <c r="DE50" s="46">
        <f>CI50/($BO50+$CF50+$CG50+$CH50+$CI50+$CJ50)</f>
        <v>0</v>
      </c>
      <c r="DF50" s="46">
        <f>CJ50/($BO50+$CF50+$CG50+$CH50+$CI50+$CJ50)</f>
        <v>0</v>
      </c>
      <c r="DG50" s="46">
        <f>CK50/($BO50+$CF50+$CG50+$CH50+$CI50+$CJ50)</f>
        <v>0</v>
      </c>
      <c r="DH50" s="45">
        <f>CN50/(CL50+CN50+CM50)</f>
        <v>0</v>
      </c>
      <c r="DI50" s="46">
        <f>CP50/($CO50+$CP50+$CQ50+$CR50+$CS50)</f>
        <v>1</v>
      </c>
      <c r="DJ50" s="46">
        <f>CQ50/($CO50+$CP50+$CQ50+$CR50+$CS50)</f>
        <v>0</v>
      </c>
      <c r="DK50" s="46">
        <f>CR50/($CO50+$CP50+$CQ50+$CR50+$CS50)</f>
        <v>0</v>
      </c>
      <c r="DL50" s="46">
        <f>CS50/($CO50+$CP50+$CQ50+$CR50+$CS50)</f>
        <v>0</v>
      </c>
      <c r="DM50" s="46">
        <f>CT50/($CO50+$CP50+$CQ50+$CR50+$CS50)</f>
        <v>0</v>
      </c>
      <c r="DN50" s="50">
        <f>IF(CU50*$T$3&gt;1,1,CU50*$T$3)</f>
        <v>0</v>
      </c>
      <c r="DO50" s="51">
        <f>IF(DN50*(1+CZ50)&gt;1,1,DN50*(1+CZ50))</f>
        <v>0</v>
      </c>
      <c r="DP50" s="52">
        <f>IF(DA50*$U$3&gt;1,1,DA50*$U$3)</f>
        <v>0</v>
      </c>
      <c r="DQ50" s="53">
        <f>IF(DP50*(1+DD50+DG50)&gt;1,1,DP50*(1+DD50+DG50))</f>
        <v>0</v>
      </c>
      <c r="DR50" s="50">
        <f>DH50</f>
        <v>0</v>
      </c>
      <c r="DS50" s="53">
        <f>IF(DR50*(1+DM50)&gt;1,1,DR50*(1+DM50))</f>
        <v>0</v>
      </c>
      <c r="DT50" s="57">
        <f>100*(DO50*$H$3+DQ50*$K$3+DS50*$N$3)/($Q$3)</f>
        <v>0</v>
      </c>
    </row>
    <row r="51" spans="2:124" x14ac:dyDescent="0.3">
      <c r="B51" s="1">
        <v>29568</v>
      </c>
      <c r="C51" s="68" t="s">
        <v>221</v>
      </c>
      <c r="D51" s="1" t="s">
        <v>15</v>
      </c>
      <c r="E51" s="1" t="s">
        <v>93</v>
      </c>
      <c r="F51" s="1" t="s">
        <v>106</v>
      </c>
      <c r="G51" s="1">
        <v>2012</v>
      </c>
      <c r="H51" s="1" t="s">
        <v>18</v>
      </c>
      <c r="I51" s="4">
        <v>842.95652037399998</v>
      </c>
      <c r="J51" s="10">
        <v>353.74</v>
      </c>
      <c r="K51" s="26">
        <v>46</v>
      </c>
      <c r="L51" s="5">
        <v>263</v>
      </c>
      <c r="M51" s="5">
        <v>667</v>
      </c>
      <c r="N51" s="5">
        <v>116</v>
      </c>
      <c r="O51" s="5">
        <v>162</v>
      </c>
      <c r="P51" s="5">
        <v>83</v>
      </c>
      <c r="Q51" s="5">
        <v>232</v>
      </c>
      <c r="R51" s="5">
        <v>383</v>
      </c>
      <c r="S51" s="5">
        <f>P51-Q51</f>
        <v>-149</v>
      </c>
      <c r="T51" s="5">
        <v>104</v>
      </c>
      <c r="U51" s="5">
        <v>687</v>
      </c>
      <c r="V51" s="5">
        <v>3131</v>
      </c>
      <c r="W51" s="5">
        <v>20</v>
      </c>
      <c r="X51" s="5">
        <v>564</v>
      </c>
      <c r="Y51" s="5">
        <v>77</v>
      </c>
      <c r="Z51" s="5">
        <v>35</v>
      </c>
      <c r="AA51" s="5">
        <v>60</v>
      </c>
      <c r="AB51" s="5">
        <v>37</v>
      </c>
      <c r="AC51" s="5">
        <v>59</v>
      </c>
      <c r="AD51" s="5">
        <v>12</v>
      </c>
      <c r="AE51" s="5">
        <v>117</v>
      </c>
      <c r="AF51" s="5">
        <v>123</v>
      </c>
      <c r="AG51" s="5">
        <v>52</v>
      </c>
      <c r="AH51" s="5">
        <v>15</v>
      </c>
      <c r="AI51" s="5">
        <v>69</v>
      </c>
      <c r="AJ51" s="5">
        <v>49</v>
      </c>
      <c r="AK51" s="5">
        <v>121</v>
      </c>
      <c r="AL51" s="5">
        <v>25</v>
      </c>
      <c r="AM51" s="5">
        <v>2492</v>
      </c>
      <c r="AN51" s="5">
        <f>X51+Z51+AB51</f>
        <v>636</v>
      </c>
      <c r="AO51" s="5">
        <f>Y51+AA51+AE51</f>
        <v>254</v>
      </c>
      <c r="AP51" s="5">
        <f>AC51+AD51+AG51+AH51</f>
        <v>138</v>
      </c>
      <c r="AQ51" s="5">
        <f>AF51+AJ51+AL51</f>
        <v>197</v>
      </c>
      <c r="AR51" s="5">
        <f>AI51+AK51+AM51</f>
        <v>2682</v>
      </c>
      <c r="AS51" s="5">
        <f>AO51-AQ51</f>
        <v>57</v>
      </c>
      <c r="AT51" s="5">
        <v>1303</v>
      </c>
      <c r="AU51" s="5">
        <v>6348</v>
      </c>
      <c r="AV51" s="5">
        <v>27698</v>
      </c>
      <c r="AW51" s="5">
        <v>36</v>
      </c>
      <c r="AX51" s="5">
        <v>8078</v>
      </c>
      <c r="AY51" s="5">
        <v>1149</v>
      </c>
      <c r="AZ51" s="5">
        <v>1175</v>
      </c>
      <c r="BA51" s="5">
        <v>24911</v>
      </c>
      <c r="BB51" s="27">
        <f>AY51-AZ51</f>
        <v>-26</v>
      </c>
      <c r="BC51" s="43">
        <f>K51*$B$3</f>
        <v>16.559999999999999</v>
      </c>
      <c r="BD51" s="8">
        <f>L51*$B$3</f>
        <v>94.679999999999993</v>
      </c>
      <c r="BE51" s="8">
        <f>M51*$B$3</f>
        <v>240.12</v>
      </c>
      <c r="BF51" s="8">
        <f>N51*$B$3</f>
        <v>41.76</v>
      </c>
      <c r="BG51" s="8">
        <f>O51*$B$3</f>
        <v>58.32</v>
      </c>
      <c r="BH51" s="8">
        <f>P51*$B$3</f>
        <v>29.88</v>
      </c>
      <c r="BI51" s="8">
        <f>Q51*$B$3</f>
        <v>83.52</v>
      </c>
      <c r="BJ51" s="8">
        <f>R51*$B$3</f>
        <v>137.88</v>
      </c>
      <c r="BK51" s="8">
        <f>S51*$B$3</f>
        <v>-53.64</v>
      </c>
      <c r="BL51" s="8">
        <f>T51*$C$3</f>
        <v>9.36</v>
      </c>
      <c r="BM51" s="8">
        <f>U51*$C$3</f>
        <v>61.83</v>
      </c>
      <c r="BN51" s="8">
        <f>V51*$C$3</f>
        <v>281.78999999999996</v>
      </c>
      <c r="BO51" s="8">
        <f>W51*$C$3</f>
        <v>1.7999999999999998</v>
      </c>
      <c r="BP51" s="8">
        <f>X51*$C$3</f>
        <v>50.76</v>
      </c>
      <c r="BQ51" s="8">
        <f>Y51*$C$3</f>
        <v>6.93</v>
      </c>
      <c r="BR51" s="8">
        <f>Z51*$C$3</f>
        <v>3.15</v>
      </c>
      <c r="BS51" s="8">
        <f>AA51*$C$3</f>
        <v>5.3999999999999995</v>
      </c>
      <c r="BT51" s="8">
        <f>AB51*$C$3</f>
        <v>3.33</v>
      </c>
      <c r="BU51" s="8">
        <f>AC51*$C$3</f>
        <v>5.31</v>
      </c>
      <c r="BV51" s="8">
        <f>AD51*$C$3</f>
        <v>1.08</v>
      </c>
      <c r="BW51" s="8">
        <f>AE51*$C$3</f>
        <v>10.53</v>
      </c>
      <c r="BX51" s="8">
        <f>AF51*$C$3</f>
        <v>11.07</v>
      </c>
      <c r="BY51" s="8">
        <f>AG51*$C$3</f>
        <v>4.68</v>
      </c>
      <c r="BZ51" s="8">
        <f>AH51*$C$3</f>
        <v>1.3499999999999999</v>
      </c>
      <c r="CA51" s="8">
        <f>AI51*$C$3</f>
        <v>6.21</v>
      </c>
      <c r="CB51" s="8">
        <f>AJ51*$C$3</f>
        <v>4.41</v>
      </c>
      <c r="CC51" s="8">
        <f>AK51*$C$3</f>
        <v>10.889999999999999</v>
      </c>
      <c r="CD51" s="8">
        <f>AL51*$C$3</f>
        <v>2.25</v>
      </c>
      <c r="CE51" s="8">
        <f>AM51*$C$3</f>
        <v>224.28</v>
      </c>
      <c r="CF51" s="8">
        <f>AN51*$C$3</f>
        <v>57.239999999999995</v>
      </c>
      <c r="CG51" s="8">
        <f>AO51*$C$3</f>
        <v>22.86</v>
      </c>
      <c r="CH51" s="8">
        <f>AP51*$C$3</f>
        <v>12.42</v>
      </c>
      <c r="CI51" s="8">
        <f>AQ51*$C$3</f>
        <v>17.73</v>
      </c>
      <c r="CJ51" s="8">
        <f>AR51*$C$3</f>
        <v>241.38</v>
      </c>
      <c r="CK51" s="8">
        <f>AS51*$C$3</f>
        <v>5.13</v>
      </c>
      <c r="CL51" s="8">
        <f>AT51*$D$3</f>
        <v>13.030000000000001</v>
      </c>
      <c r="CM51" s="8">
        <f>AU51*$D$3</f>
        <v>63.480000000000004</v>
      </c>
      <c r="CN51" s="8">
        <f>AV51*$D$3</f>
        <v>276.98</v>
      </c>
      <c r="CO51" s="8">
        <f>AW51*$D$3</f>
        <v>0.36</v>
      </c>
      <c r="CP51" s="8">
        <f>AX51*$D$3</f>
        <v>80.78</v>
      </c>
      <c r="CQ51" s="8">
        <f>AY51*$D$3</f>
        <v>11.49</v>
      </c>
      <c r="CR51" s="8">
        <f>AZ51*$D$3</f>
        <v>11.75</v>
      </c>
      <c r="CS51" s="8">
        <f>BA51*$D$3</f>
        <v>249.11</v>
      </c>
      <c r="CT51" s="44">
        <f>BB51*$D$3</f>
        <v>-0.26</v>
      </c>
      <c r="CU51" s="46">
        <f>BE51/(BE51+BD51+BC51)</f>
        <v>0.68340163934426224</v>
      </c>
      <c r="CV51" s="46">
        <f>BG51/($BF51+$BG51+$BH51+$BI51+$BJ51)</f>
        <v>0.16598360655737704</v>
      </c>
      <c r="CW51" s="46">
        <f>BH51/($BF51+$BG51+$BH51+$BI51+$BJ51)</f>
        <v>8.5040983606557374E-2</v>
      </c>
      <c r="CX51" s="46">
        <f>BI51/($BF51+$BG51+$BH51+$BI51+$BJ51)</f>
        <v>0.23770491803278687</v>
      </c>
      <c r="CY51" s="46">
        <f>BJ51/($BF51+$BG51+$BH51+$BI51+$BJ51)</f>
        <v>0.3924180327868852</v>
      </c>
      <c r="CZ51" s="46">
        <f>BK51/($BF51+$BG51+$BH51+$BI51+$BJ51)</f>
        <v>-0.1526639344262295</v>
      </c>
      <c r="DA51" s="45">
        <f>BN51/(BL51+BN51+BM51)</f>
        <v>0.79831718510963789</v>
      </c>
      <c r="DB51" s="46">
        <f>CF51/($BO51+$CF51+$CG51+$CH51+$CI51+$CJ51)</f>
        <v>0.16195569136745605</v>
      </c>
      <c r="DC51" s="46">
        <f>CG51/($BO51+$CF51+$CG51+$CH51+$CI51+$CJ51)</f>
        <v>6.4680417621594086E-2</v>
      </c>
      <c r="DD51" s="46">
        <f>CH51/($BO51+$CF51+$CG51+$CH51+$CI51+$CJ51)</f>
        <v>3.5141329258976318E-2</v>
      </c>
      <c r="DE51" s="46">
        <f>CI51/($BO51+$CF51+$CG51+$CH51+$CI51+$CJ51)</f>
        <v>5.0165520753756049E-2</v>
      </c>
      <c r="DF51" s="46">
        <f>CJ51/($BO51+$CF51+$CG51+$CH51+$CI51+$CJ51)</f>
        <v>0.6829640947288006</v>
      </c>
      <c r="DG51" s="46">
        <f>CK51/($BO51+$CF51+$CG51+$CH51+$CI51+$CJ51)</f>
        <v>1.4514896867838044E-2</v>
      </c>
      <c r="DH51" s="45">
        <f>CN51/(CL51+CN51+CM51)</f>
        <v>0.78355823361339783</v>
      </c>
      <c r="DI51" s="46">
        <f>CP51/($CO51+$CP51+$CQ51+$CR51+$CS51)</f>
        <v>0.22852131602025516</v>
      </c>
      <c r="DJ51" s="46">
        <f>CQ51/($CO51+$CP51+$CQ51+$CR51+$CS51)</f>
        <v>3.2504455571586183E-2</v>
      </c>
      <c r="DK51" s="46">
        <f>CR51/($CO51+$CP51+$CQ51+$CR51+$CS51)</f>
        <v>3.3239978500099014E-2</v>
      </c>
      <c r="DL51" s="46">
        <f>CS51/($CO51+$CP51+$CQ51+$CR51+$CS51)</f>
        <v>0.70471583354550338</v>
      </c>
      <c r="DM51" s="46">
        <f>CT51/($CO51+$CP51+$CQ51+$CR51+$CS51)</f>
        <v>-7.3552292851282919E-4</v>
      </c>
      <c r="DN51" s="50">
        <f>IF(CU51*$T$3&gt;1,1,CU51*$T$3)</f>
        <v>1</v>
      </c>
      <c r="DO51" s="51">
        <f>IF(DN51*(1+CZ51)&gt;1,1,DN51*(1+CZ51))</f>
        <v>0.8473360655737705</v>
      </c>
      <c r="DP51" s="52">
        <f>IF(DA51*$U$3&gt;1,1,DA51*$U$3)</f>
        <v>0.89021782984226561</v>
      </c>
      <c r="DQ51" s="53">
        <f>IF(DP51*(1+DD51+DG51)&gt;1,1,DP51*(1+DD51+DG51))</f>
        <v>0.93442268770303527</v>
      </c>
      <c r="DR51" s="50">
        <f>DH51</f>
        <v>0.78355823361339783</v>
      </c>
      <c r="DS51" s="53">
        <f>IF(DR51*(1+DM51)&gt;1,1,DR51*(1+DM51))</f>
        <v>0.7829819085667501</v>
      </c>
      <c r="DT51" s="57">
        <f>100*(DO51*$H$3+DQ51*$K$3+DS51*$N$3)/($Q$3)</f>
        <v>89.63311839926557</v>
      </c>
    </row>
    <row r="52" spans="2:124" x14ac:dyDescent="0.3">
      <c r="B52" s="1">
        <v>29574</v>
      </c>
      <c r="C52" s="68" t="s">
        <v>221</v>
      </c>
      <c r="D52" s="1" t="s">
        <v>15</v>
      </c>
      <c r="E52" s="1" t="s">
        <v>93</v>
      </c>
      <c r="F52" s="1" t="s">
        <v>100</v>
      </c>
      <c r="G52" s="1">
        <v>2012</v>
      </c>
      <c r="H52" s="1" t="s">
        <v>18</v>
      </c>
      <c r="I52" s="4">
        <v>839.19584862299996</v>
      </c>
      <c r="J52" s="10">
        <v>333.17</v>
      </c>
      <c r="K52" s="26">
        <v>27</v>
      </c>
      <c r="L52" s="5">
        <v>651</v>
      </c>
      <c r="M52" s="5">
        <v>243</v>
      </c>
      <c r="N52" s="5">
        <v>76</v>
      </c>
      <c r="O52" s="5">
        <v>538</v>
      </c>
      <c r="P52" s="5">
        <v>81</v>
      </c>
      <c r="Q52" s="5">
        <v>93</v>
      </c>
      <c r="R52" s="5">
        <v>133</v>
      </c>
      <c r="S52" s="5">
        <f>P52-Q52</f>
        <v>-12</v>
      </c>
      <c r="T52" s="5">
        <v>83</v>
      </c>
      <c r="U52" s="5">
        <v>1901</v>
      </c>
      <c r="V52" s="5">
        <v>1697</v>
      </c>
      <c r="W52" s="5">
        <v>21</v>
      </c>
      <c r="X52" s="5">
        <v>1975</v>
      </c>
      <c r="Y52" s="5">
        <v>51</v>
      </c>
      <c r="Z52" s="5">
        <v>20</v>
      </c>
      <c r="AA52" s="5">
        <v>14</v>
      </c>
      <c r="AB52" s="5">
        <v>31</v>
      </c>
      <c r="AC52" s="5">
        <v>16</v>
      </c>
      <c r="AD52" s="5">
        <v>2</v>
      </c>
      <c r="AE52" s="5">
        <v>16</v>
      </c>
      <c r="AF52" s="5">
        <v>206</v>
      </c>
      <c r="AG52" s="5">
        <v>43</v>
      </c>
      <c r="AH52" s="5">
        <v>13</v>
      </c>
      <c r="AI52" s="5">
        <v>60</v>
      </c>
      <c r="AJ52" s="5">
        <v>96</v>
      </c>
      <c r="AK52" s="5">
        <v>105</v>
      </c>
      <c r="AL52" s="5">
        <v>57</v>
      </c>
      <c r="AM52" s="5">
        <v>989</v>
      </c>
      <c r="AN52" s="5">
        <f>X52+Z52+AB52</f>
        <v>2026</v>
      </c>
      <c r="AO52" s="5">
        <f>Y52+AA52+AE52</f>
        <v>81</v>
      </c>
      <c r="AP52" s="5">
        <f>AC52+AD52+AG52+AH52</f>
        <v>74</v>
      </c>
      <c r="AQ52" s="5">
        <f>AF52+AJ52+AL52</f>
        <v>359</v>
      </c>
      <c r="AR52" s="5">
        <f>AI52+AK52+AM52</f>
        <v>1154</v>
      </c>
      <c r="AS52" s="5">
        <f>AO52-AQ52</f>
        <v>-278</v>
      </c>
      <c r="AT52" s="5">
        <v>1294</v>
      </c>
      <c r="AU52" s="5">
        <v>14815</v>
      </c>
      <c r="AV52" s="5">
        <v>17181</v>
      </c>
      <c r="AW52" s="5">
        <v>0</v>
      </c>
      <c r="AX52" s="5">
        <v>17476</v>
      </c>
      <c r="AY52" s="5">
        <v>1354</v>
      </c>
      <c r="AZ52" s="5">
        <v>1276</v>
      </c>
      <c r="BA52" s="5">
        <v>13184</v>
      </c>
      <c r="BB52" s="27">
        <f>AY52-AZ52</f>
        <v>78</v>
      </c>
      <c r="BC52" s="43">
        <f>K52*$B$3</f>
        <v>9.7199999999999989</v>
      </c>
      <c r="BD52" s="8">
        <f>L52*$B$3</f>
        <v>234.35999999999999</v>
      </c>
      <c r="BE52" s="8">
        <f>M52*$B$3</f>
        <v>87.47999999999999</v>
      </c>
      <c r="BF52" s="8">
        <f>N52*$B$3</f>
        <v>27.36</v>
      </c>
      <c r="BG52" s="8">
        <f>O52*$B$3</f>
        <v>193.68</v>
      </c>
      <c r="BH52" s="8">
        <f>P52*$B$3</f>
        <v>29.16</v>
      </c>
      <c r="BI52" s="8">
        <f>Q52*$B$3</f>
        <v>33.479999999999997</v>
      </c>
      <c r="BJ52" s="8">
        <f>R52*$B$3</f>
        <v>47.879999999999995</v>
      </c>
      <c r="BK52" s="8">
        <f>S52*$B$3</f>
        <v>-4.32</v>
      </c>
      <c r="BL52" s="8">
        <f>T52*$C$3</f>
        <v>7.47</v>
      </c>
      <c r="BM52" s="8">
        <f>U52*$C$3</f>
        <v>171.09</v>
      </c>
      <c r="BN52" s="8">
        <f>V52*$C$3</f>
        <v>152.72999999999999</v>
      </c>
      <c r="BO52" s="8">
        <f>W52*$C$3</f>
        <v>1.89</v>
      </c>
      <c r="BP52" s="8">
        <f>X52*$C$3</f>
        <v>177.75</v>
      </c>
      <c r="BQ52" s="8">
        <f>Y52*$C$3</f>
        <v>4.59</v>
      </c>
      <c r="BR52" s="8">
        <f>Z52*$C$3</f>
        <v>1.7999999999999998</v>
      </c>
      <c r="BS52" s="8">
        <f>AA52*$C$3</f>
        <v>1.26</v>
      </c>
      <c r="BT52" s="8">
        <f>AB52*$C$3</f>
        <v>2.79</v>
      </c>
      <c r="BU52" s="8">
        <f>AC52*$C$3</f>
        <v>1.44</v>
      </c>
      <c r="BV52" s="8">
        <f>AD52*$C$3</f>
        <v>0.18</v>
      </c>
      <c r="BW52" s="8">
        <f>AE52*$C$3</f>
        <v>1.44</v>
      </c>
      <c r="BX52" s="8">
        <f>AF52*$C$3</f>
        <v>18.54</v>
      </c>
      <c r="BY52" s="8">
        <f>AG52*$C$3</f>
        <v>3.8699999999999997</v>
      </c>
      <c r="BZ52" s="8">
        <f>AH52*$C$3</f>
        <v>1.17</v>
      </c>
      <c r="CA52" s="8">
        <f>AI52*$C$3</f>
        <v>5.3999999999999995</v>
      </c>
      <c r="CB52" s="8">
        <f>AJ52*$C$3</f>
        <v>8.64</v>
      </c>
      <c r="CC52" s="8">
        <f>AK52*$C$3</f>
        <v>9.4499999999999993</v>
      </c>
      <c r="CD52" s="8">
        <f>AL52*$C$3</f>
        <v>5.13</v>
      </c>
      <c r="CE52" s="8">
        <f>AM52*$C$3</f>
        <v>89.009999999999991</v>
      </c>
      <c r="CF52" s="8">
        <f>AN52*$C$3</f>
        <v>182.34</v>
      </c>
      <c r="CG52" s="8">
        <f>AO52*$C$3</f>
        <v>7.29</v>
      </c>
      <c r="CH52" s="8">
        <f>AP52*$C$3</f>
        <v>6.66</v>
      </c>
      <c r="CI52" s="8">
        <f>AQ52*$C$3</f>
        <v>32.31</v>
      </c>
      <c r="CJ52" s="8">
        <f>AR52*$C$3</f>
        <v>103.86</v>
      </c>
      <c r="CK52" s="8">
        <f>AS52*$C$3</f>
        <v>-25.02</v>
      </c>
      <c r="CL52" s="8">
        <f>AT52*$D$3</f>
        <v>12.94</v>
      </c>
      <c r="CM52" s="8">
        <f>AU52*$D$3</f>
        <v>148.15</v>
      </c>
      <c r="CN52" s="8">
        <f>AV52*$D$3</f>
        <v>171.81</v>
      </c>
      <c r="CO52" s="8">
        <f>AW52*$D$3</f>
        <v>0</v>
      </c>
      <c r="CP52" s="8">
        <f>AX52*$D$3</f>
        <v>174.76</v>
      </c>
      <c r="CQ52" s="8">
        <f>AY52*$D$3</f>
        <v>13.540000000000001</v>
      </c>
      <c r="CR52" s="8">
        <f>AZ52*$D$3</f>
        <v>12.76</v>
      </c>
      <c r="CS52" s="8">
        <f>BA52*$D$3</f>
        <v>131.84</v>
      </c>
      <c r="CT52" s="44">
        <f>BB52*$D$3</f>
        <v>0.78</v>
      </c>
      <c r="CU52" s="46">
        <f>BE52/(BE52+BD52+BC52)</f>
        <v>0.26384364820846906</v>
      </c>
      <c r="CV52" s="46">
        <f>BG52/($BF52+$BG52+$BH52+$BI52+$BJ52)</f>
        <v>0.58414766558089037</v>
      </c>
      <c r="CW52" s="46">
        <f>BH52/($BF52+$BG52+$BH52+$BI52+$BJ52)</f>
        <v>8.7947882736156349E-2</v>
      </c>
      <c r="CX52" s="46">
        <f>BI52/($BF52+$BG52+$BH52+$BI52+$BJ52)</f>
        <v>0.10097719869706839</v>
      </c>
      <c r="CY52" s="46">
        <f>BJ52/($BF52+$BG52+$BH52+$BI52+$BJ52)</f>
        <v>0.14440825190010856</v>
      </c>
      <c r="CZ52" s="46">
        <f>BK52/($BF52+$BG52+$BH52+$BI52+$BJ52)</f>
        <v>-1.3029315960912053E-2</v>
      </c>
      <c r="DA52" s="45">
        <f>BN52/(BL52+BN52+BM52)</f>
        <v>0.4610160282531921</v>
      </c>
      <c r="DB52" s="46">
        <f>CF52/($BO52+$CF52+$CG52+$CH52+$CI52+$CJ52)</f>
        <v>0.54535666218034995</v>
      </c>
      <c r="DC52" s="46">
        <f>CG52/($BO52+$CF52+$CG52+$CH52+$CI52+$CJ52)</f>
        <v>2.1803499327052493E-2</v>
      </c>
      <c r="DD52" s="46">
        <f>CH52/($BO52+$CF52+$CG52+$CH52+$CI52+$CJ52)</f>
        <v>1.9919246298788697E-2</v>
      </c>
      <c r="DE52" s="46">
        <f>CI52/($BO52+$CF52+$CG52+$CH52+$CI52+$CJ52)</f>
        <v>9.6635262449528955E-2</v>
      </c>
      <c r="DF52" s="46">
        <f>CJ52/($BO52+$CF52+$CG52+$CH52+$CI52+$CJ52)</f>
        <v>0.31063257065948857</v>
      </c>
      <c r="DG52" s="46">
        <f>CK52/($BO52+$CF52+$CG52+$CH52+$CI52+$CJ52)</f>
        <v>-7.4831763122476455E-2</v>
      </c>
      <c r="DH52" s="45">
        <f>CN52/(CL52+CN52+CM52)</f>
        <v>0.51610093121057377</v>
      </c>
      <c r="DI52" s="46">
        <f>CP52/($CO52+$CP52+$CQ52+$CR52+$CS52)</f>
        <v>0.5249624511865425</v>
      </c>
      <c r="DJ52" s="46">
        <f>CQ52/($CO52+$CP52+$CQ52+$CR52+$CS52)</f>
        <v>4.0672874737158311E-2</v>
      </c>
      <c r="DK52" s="46">
        <f>CR52/($CO52+$CP52+$CQ52+$CR52+$CS52)</f>
        <v>3.8329828777410639E-2</v>
      </c>
      <c r="DL52" s="46">
        <f>CS52/($CO52+$CP52+$CQ52+$CR52+$CS52)</f>
        <v>0.3960348452988886</v>
      </c>
      <c r="DM52" s="46">
        <f>CT52/($CO52+$CP52+$CQ52+$CR52+$CS52)</f>
        <v>2.3430459597476722E-3</v>
      </c>
      <c r="DN52" s="50">
        <f>IF(CU52*$T$3&gt;1,1,CU52*$T$3)</f>
        <v>0.41921970903366057</v>
      </c>
      <c r="DO52" s="51">
        <f>IF(DN52*(1+CZ52)&gt;1,1,DN52*(1+CZ52))</f>
        <v>0.4137575629876194</v>
      </c>
      <c r="DP52" s="52">
        <f>IF(DA52*$U$3&gt;1,1,DA52*$U$3)</f>
        <v>0.51408725234656427</v>
      </c>
      <c r="DQ52" s="53">
        <f>IF(DP52*(1+DD52+DG52)&gt;1,1,DP52*(1+DD52+DG52))</f>
        <v>0.48585742745324018</v>
      </c>
      <c r="DR52" s="50">
        <f>DH52</f>
        <v>0.51610093121057377</v>
      </c>
      <c r="DS52" s="53">
        <f>IF(DR52*(1+DM52)&gt;1,1,DR52*(1+DM52))</f>
        <v>0.51731017941226876</v>
      </c>
      <c r="DT52" s="57">
        <f>100*(DO52*$H$3+DQ52*$K$3+DS52*$N$3)/($Q$3)</f>
        <v>48.031536236041752</v>
      </c>
    </row>
    <row r="53" spans="2:124" hidden="1" x14ac:dyDescent="0.3">
      <c r="B53" s="1">
        <v>29882</v>
      </c>
      <c r="C53" s="68" t="s">
        <v>221</v>
      </c>
      <c r="D53" s="1" t="s">
        <v>15</v>
      </c>
      <c r="E53" s="1" t="s">
        <v>119</v>
      </c>
      <c r="F53" s="1" t="s">
        <v>123</v>
      </c>
      <c r="G53" s="1">
        <v>2010</v>
      </c>
      <c r="H53" s="1" t="s">
        <v>18</v>
      </c>
      <c r="I53" s="4">
        <v>1846.11649599</v>
      </c>
      <c r="J53" s="10">
        <v>18.62</v>
      </c>
      <c r="K53" s="26">
        <v>4</v>
      </c>
      <c r="L53" s="5">
        <v>36</v>
      </c>
      <c r="M53" s="5">
        <v>14</v>
      </c>
      <c r="N53" s="5">
        <v>5</v>
      </c>
      <c r="O53" s="5">
        <v>34</v>
      </c>
      <c r="P53" s="5">
        <v>2</v>
      </c>
      <c r="Q53" s="5">
        <v>12</v>
      </c>
      <c r="R53" s="5">
        <v>1</v>
      </c>
      <c r="S53" s="5">
        <f>P53-Q53</f>
        <v>-10</v>
      </c>
      <c r="T53" s="5">
        <v>10</v>
      </c>
      <c r="U53" s="5">
        <v>109</v>
      </c>
      <c r="V53" s="5">
        <v>91</v>
      </c>
      <c r="W53" s="5">
        <v>4</v>
      </c>
      <c r="X53" s="5">
        <v>108</v>
      </c>
      <c r="Y53" s="5">
        <v>6</v>
      </c>
      <c r="Z53" s="5">
        <v>8</v>
      </c>
      <c r="AA53" s="5">
        <v>6</v>
      </c>
      <c r="AB53" s="5">
        <v>12</v>
      </c>
      <c r="AC53" s="5">
        <v>4</v>
      </c>
      <c r="AD53" s="5">
        <v>0</v>
      </c>
      <c r="AE53" s="5">
        <v>4</v>
      </c>
      <c r="AF53" s="5">
        <v>21</v>
      </c>
      <c r="AG53" s="5">
        <v>4</v>
      </c>
      <c r="AH53" s="5">
        <v>3</v>
      </c>
      <c r="AI53" s="5">
        <v>3</v>
      </c>
      <c r="AJ53" s="5">
        <v>4</v>
      </c>
      <c r="AK53" s="5">
        <v>2</v>
      </c>
      <c r="AL53" s="5">
        <v>0</v>
      </c>
      <c r="AM53" s="5">
        <v>19</v>
      </c>
      <c r="AN53" s="5">
        <f>X53+Z53+AB53</f>
        <v>128</v>
      </c>
      <c r="AO53" s="5">
        <f>Y53+AA53+AE53</f>
        <v>16</v>
      </c>
      <c r="AP53" s="5">
        <f>AC53+AD53+AG53+AH53</f>
        <v>11</v>
      </c>
      <c r="AQ53" s="5">
        <f>AF53+AJ53+AL53</f>
        <v>25</v>
      </c>
      <c r="AR53" s="5">
        <f>AI53+AK53+AM53</f>
        <v>24</v>
      </c>
      <c r="AS53" s="5">
        <f>AO53-AQ53</f>
        <v>-9</v>
      </c>
      <c r="AT53" s="5">
        <v>158</v>
      </c>
      <c r="AU53" s="5">
        <v>941</v>
      </c>
      <c r="AV53" s="5">
        <v>760</v>
      </c>
      <c r="AW53" s="5">
        <v>0</v>
      </c>
      <c r="AX53" s="5">
        <v>1302</v>
      </c>
      <c r="AY53" s="5">
        <v>243</v>
      </c>
      <c r="AZ53" s="5">
        <v>47</v>
      </c>
      <c r="BA53" s="5">
        <v>267</v>
      </c>
      <c r="BB53" s="27">
        <f>AY53-AZ53</f>
        <v>196</v>
      </c>
      <c r="BC53" s="43">
        <f>K53*$B$3</f>
        <v>1.44</v>
      </c>
      <c r="BD53" s="8">
        <f>L53*$B$3</f>
        <v>12.959999999999999</v>
      </c>
      <c r="BE53" s="8">
        <f>M53*$B$3</f>
        <v>5.04</v>
      </c>
      <c r="BF53" s="8">
        <f>N53*$B$3</f>
        <v>1.7999999999999998</v>
      </c>
      <c r="BG53" s="8">
        <f>O53*$B$3</f>
        <v>12.24</v>
      </c>
      <c r="BH53" s="8">
        <f>P53*$B$3</f>
        <v>0.72</v>
      </c>
      <c r="BI53" s="8">
        <f>Q53*$B$3</f>
        <v>4.32</v>
      </c>
      <c r="BJ53" s="8">
        <f>R53*$B$3</f>
        <v>0.36</v>
      </c>
      <c r="BK53" s="8">
        <f>S53*$B$3</f>
        <v>-3.5999999999999996</v>
      </c>
      <c r="BL53" s="8">
        <f>T53*$C$3</f>
        <v>0.89999999999999991</v>
      </c>
      <c r="BM53" s="8">
        <f>U53*$C$3</f>
        <v>9.81</v>
      </c>
      <c r="BN53" s="8">
        <f>V53*$C$3</f>
        <v>8.19</v>
      </c>
      <c r="BO53" s="8">
        <f>W53*$C$3</f>
        <v>0.36</v>
      </c>
      <c r="BP53" s="8">
        <f>X53*$C$3</f>
        <v>9.7199999999999989</v>
      </c>
      <c r="BQ53" s="8">
        <f>Y53*$C$3</f>
        <v>0.54</v>
      </c>
      <c r="BR53" s="8">
        <f>Z53*$C$3</f>
        <v>0.72</v>
      </c>
      <c r="BS53" s="8">
        <f>AA53*$C$3</f>
        <v>0.54</v>
      </c>
      <c r="BT53" s="8">
        <f>AB53*$C$3</f>
        <v>1.08</v>
      </c>
      <c r="BU53" s="8">
        <f>AC53*$C$3</f>
        <v>0.36</v>
      </c>
      <c r="BV53" s="8">
        <f>AD53*$C$3</f>
        <v>0</v>
      </c>
      <c r="BW53" s="8">
        <f>AE53*$C$3</f>
        <v>0.36</v>
      </c>
      <c r="BX53" s="8">
        <f>AF53*$C$3</f>
        <v>1.89</v>
      </c>
      <c r="BY53" s="8">
        <f>AG53*$C$3</f>
        <v>0.36</v>
      </c>
      <c r="BZ53" s="8">
        <f>AH53*$C$3</f>
        <v>0.27</v>
      </c>
      <c r="CA53" s="8">
        <f>AI53*$C$3</f>
        <v>0.27</v>
      </c>
      <c r="CB53" s="8">
        <f>AJ53*$C$3</f>
        <v>0.36</v>
      </c>
      <c r="CC53" s="8">
        <f>AK53*$C$3</f>
        <v>0.18</v>
      </c>
      <c r="CD53" s="8">
        <f>AL53*$C$3</f>
        <v>0</v>
      </c>
      <c r="CE53" s="8">
        <f>AM53*$C$3</f>
        <v>1.71</v>
      </c>
      <c r="CF53" s="8">
        <f>AN53*$C$3</f>
        <v>11.52</v>
      </c>
      <c r="CG53" s="8">
        <f>AO53*$C$3</f>
        <v>1.44</v>
      </c>
      <c r="CH53" s="8">
        <f>AP53*$C$3</f>
        <v>0.99</v>
      </c>
      <c r="CI53" s="8">
        <f>AQ53*$C$3</f>
        <v>2.25</v>
      </c>
      <c r="CJ53" s="8">
        <f>AR53*$C$3</f>
        <v>2.16</v>
      </c>
      <c r="CK53" s="8">
        <f>AS53*$C$3</f>
        <v>-0.80999999999999994</v>
      </c>
      <c r="CL53" s="8">
        <f>AT53*$D$3</f>
        <v>1.58</v>
      </c>
      <c r="CM53" s="8">
        <f>AU53*$D$3</f>
        <v>9.41</v>
      </c>
      <c r="CN53" s="8">
        <f>AV53*$D$3</f>
        <v>7.6000000000000005</v>
      </c>
      <c r="CO53" s="8">
        <f>AW53*$D$3</f>
        <v>0</v>
      </c>
      <c r="CP53" s="8">
        <f>AX53*$D$3</f>
        <v>13.02</v>
      </c>
      <c r="CQ53" s="8">
        <f>AY53*$D$3</f>
        <v>2.4300000000000002</v>
      </c>
      <c r="CR53" s="8">
        <f>AZ53*$D$3</f>
        <v>0.47000000000000003</v>
      </c>
      <c r="CS53" s="8">
        <f>BA53*$D$3</f>
        <v>2.67</v>
      </c>
      <c r="CT53" s="44">
        <f>BB53*$D$3</f>
        <v>1.96</v>
      </c>
      <c r="CU53" s="46">
        <f>BE53/(BE53+BD53+BC53)</f>
        <v>0.25925925925925924</v>
      </c>
      <c r="CV53" s="46">
        <f>BG53/($BF53+$BG53+$BH53+$BI53+$BJ53)</f>
        <v>0.62962962962962976</v>
      </c>
      <c r="CW53" s="46">
        <f>BH53/($BF53+$BG53+$BH53+$BI53+$BJ53)</f>
        <v>3.7037037037037042E-2</v>
      </c>
      <c r="CX53" s="46">
        <f>BI53/($BF53+$BG53+$BH53+$BI53+$BJ53)</f>
        <v>0.22222222222222227</v>
      </c>
      <c r="CY53" s="46">
        <f>BJ53/($BF53+$BG53+$BH53+$BI53+$BJ53)</f>
        <v>1.8518518518518521E-2</v>
      </c>
      <c r="CZ53" s="46">
        <f>BK53/($BF53+$BG53+$BH53+$BI53+$BJ53)</f>
        <v>-0.18518518518518517</v>
      </c>
      <c r="DA53" s="45">
        <f>BN53/(BL53+BN53+BM53)</f>
        <v>0.43333333333333335</v>
      </c>
      <c r="DB53" s="46">
        <f>CF53/($BO53+$CF53+$CG53+$CH53+$CI53+$CJ53)</f>
        <v>0.61538461538461542</v>
      </c>
      <c r="DC53" s="46">
        <f>CG53/($BO53+$CF53+$CG53+$CH53+$CI53+$CJ53)</f>
        <v>7.6923076923076927E-2</v>
      </c>
      <c r="DD53" s="46">
        <f>CH53/($BO53+$CF53+$CG53+$CH53+$CI53+$CJ53)</f>
        <v>5.2884615384615384E-2</v>
      </c>
      <c r="DE53" s="46">
        <f>CI53/($BO53+$CF53+$CG53+$CH53+$CI53+$CJ53)</f>
        <v>0.1201923076923077</v>
      </c>
      <c r="DF53" s="46">
        <f>CJ53/($BO53+$CF53+$CG53+$CH53+$CI53+$CJ53)</f>
        <v>0.1153846153846154</v>
      </c>
      <c r="DG53" s="46">
        <f>CK53/($BO53+$CF53+$CG53+$CH53+$CI53+$CJ53)</f>
        <v>-4.3269230769230768E-2</v>
      </c>
      <c r="DH53" s="45">
        <f>CN53/(CL53+CN53+CM53)</f>
        <v>0.40882194728348575</v>
      </c>
      <c r="DI53" s="46">
        <f>CP53/($CO53+$CP53+$CQ53+$CR53+$CS53)</f>
        <v>0.70037654653039272</v>
      </c>
      <c r="DJ53" s="46">
        <f>CQ53/($CO53+$CP53+$CQ53+$CR53+$CS53)</f>
        <v>0.1307154384077461</v>
      </c>
      <c r="DK53" s="46">
        <f>CR53/($CO53+$CP53+$CQ53+$CR53+$CS53)</f>
        <v>2.5282409897794515E-2</v>
      </c>
      <c r="DL53" s="46">
        <f>CS53/($CO53+$CP53+$CQ53+$CR53+$CS53)</f>
        <v>0.14362560516406669</v>
      </c>
      <c r="DM53" s="46">
        <f>CT53/($CO53+$CP53+$CQ53+$CR53+$CS53)</f>
        <v>0.10543302850995158</v>
      </c>
      <c r="DN53" s="50">
        <f>IF(CU53*$T$3&gt;1,1,CU53*$T$3)</f>
        <v>0.41193559886297965</v>
      </c>
      <c r="DO53" s="51">
        <f>IF(DN53*(1+CZ53)&gt;1,1,DN53*(1+CZ53))</f>
        <v>0.3356512287031686</v>
      </c>
      <c r="DP53" s="52">
        <f>IF(DA53*$U$3&gt;1,1,DA53*$U$3)</f>
        <v>0.4832177820966439</v>
      </c>
      <c r="DQ53" s="53">
        <f>IF(DP53*(1+DD53+DG53)&gt;1,1,DP53*(1+DD53+DG53))</f>
        <v>0.48786410692449622</v>
      </c>
      <c r="DR53" s="50">
        <f>DH53</f>
        <v>0.40882194728348575</v>
      </c>
      <c r="DS53" s="53">
        <f>IF(DR53*(1+DM53)&gt;1,1,DR53*(1+DM53))</f>
        <v>0.45192528330691945</v>
      </c>
      <c r="DT53" s="57">
        <f>100*(DO53*$H$3+DQ53*$K$3+DS53*$N$3)/($Q$3)</f>
        <v>45.920160736370534</v>
      </c>
    </row>
    <row r="54" spans="2:124" x14ac:dyDescent="0.3">
      <c r="B54" s="1">
        <v>28724</v>
      </c>
      <c r="C54" s="68" t="s">
        <v>221</v>
      </c>
      <c r="D54" s="1" t="s">
        <v>15</v>
      </c>
      <c r="E54" s="1" t="s">
        <v>52</v>
      </c>
      <c r="F54" s="1" t="s">
        <v>113</v>
      </c>
      <c r="G54" s="1">
        <v>2010</v>
      </c>
      <c r="H54" s="1" t="s">
        <v>18</v>
      </c>
      <c r="I54" s="4">
        <v>1848.12498704</v>
      </c>
      <c r="J54" s="10">
        <v>332.59</v>
      </c>
      <c r="K54" s="26">
        <v>29</v>
      </c>
      <c r="L54" s="5">
        <v>719</v>
      </c>
      <c r="M54" s="5">
        <v>169</v>
      </c>
      <c r="N54" s="5">
        <v>59</v>
      </c>
      <c r="O54" s="5">
        <v>659</v>
      </c>
      <c r="P54" s="5">
        <v>41</v>
      </c>
      <c r="Q54" s="5">
        <v>50</v>
      </c>
      <c r="R54" s="5">
        <v>108</v>
      </c>
      <c r="S54" s="5">
        <f>P54-Q54</f>
        <v>-9</v>
      </c>
      <c r="T54" s="5">
        <v>94</v>
      </c>
      <c r="U54" s="5">
        <v>2826</v>
      </c>
      <c r="V54" s="5">
        <v>765</v>
      </c>
      <c r="W54" s="5">
        <v>1656</v>
      </c>
      <c r="X54" s="5">
        <v>1492</v>
      </c>
      <c r="Y54" s="5">
        <v>61</v>
      </c>
      <c r="Z54" s="5">
        <v>4</v>
      </c>
      <c r="AA54" s="5">
        <v>16</v>
      </c>
      <c r="AB54" s="5">
        <v>27</v>
      </c>
      <c r="AC54" s="5">
        <v>34</v>
      </c>
      <c r="AD54" s="5">
        <v>4</v>
      </c>
      <c r="AE54" s="5">
        <v>110</v>
      </c>
      <c r="AF54" s="5">
        <v>42</v>
      </c>
      <c r="AG54" s="5">
        <v>0</v>
      </c>
      <c r="AH54" s="5">
        <v>4</v>
      </c>
      <c r="AI54" s="5">
        <v>20</v>
      </c>
      <c r="AJ54" s="5">
        <v>0</v>
      </c>
      <c r="AK54" s="5">
        <v>16</v>
      </c>
      <c r="AL54" s="5">
        <v>8</v>
      </c>
      <c r="AM54" s="5">
        <v>196</v>
      </c>
      <c r="AN54" s="5">
        <f>X54+Z54+AB54</f>
        <v>1523</v>
      </c>
      <c r="AO54" s="5">
        <f>Y54+AA54+AE54</f>
        <v>187</v>
      </c>
      <c r="AP54" s="5">
        <f>AC54+AD54+AG54+AH54</f>
        <v>42</v>
      </c>
      <c r="AQ54" s="5">
        <f>AF54+AJ54+AL54</f>
        <v>50</v>
      </c>
      <c r="AR54" s="5">
        <f>AI54+AK54+AM54</f>
        <v>232</v>
      </c>
      <c r="AS54" s="5">
        <f>AO54-AQ54</f>
        <v>137</v>
      </c>
      <c r="AT54" s="5">
        <v>1730</v>
      </c>
      <c r="AU54" s="5">
        <v>17445</v>
      </c>
      <c r="AV54" s="5">
        <v>14080</v>
      </c>
      <c r="AW54" s="5">
        <v>0</v>
      </c>
      <c r="AX54" s="5">
        <v>20437</v>
      </c>
      <c r="AY54" s="5">
        <v>1142</v>
      </c>
      <c r="AZ54" s="5">
        <v>1797</v>
      </c>
      <c r="BA54" s="5">
        <v>9879</v>
      </c>
      <c r="BB54" s="27">
        <f>AY54-AZ54</f>
        <v>-655</v>
      </c>
      <c r="BC54" s="43">
        <f>K54*$B$3</f>
        <v>10.44</v>
      </c>
      <c r="BD54" s="8">
        <f>L54*$B$3</f>
        <v>258.83999999999997</v>
      </c>
      <c r="BE54" s="8">
        <f>M54*$B$3</f>
        <v>60.839999999999996</v>
      </c>
      <c r="BF54" s="8">
        <f>N54*$B$3</f>
        <v>21.24</v>
      </c>
      <c r="BG54" s="8">
        <f>O54*$B$3</f>
        <v>237.23999999999998</v>
      </c>
      <c r="BH54" s="8">
        <f>P54*$B$3</f>
        <v>14.76</v>
      </c>
      <c r="BI54" s="8">
        <f>Q54*$B$3</f>
        <v>18</v>
      </c>
      <c r="BJ54" s="8">
        <f>R54*$B$3</f>
        <v>38.879999999999995</v>
      </c>
      <c r="BK54" s="8">
        <f>S54*$B$3</f>
        <v>-3.2399999999999998</v>
      </c>
      <c r="BL54" s="8">
        <f>T54*$C$3</f>
        <v>8.4599999999999991</v>
      </c>
      <c r="BM54" s="8">
        <f>U54*$C$3</f>
        <v>254.34</v>
      </c>
      <c r="BN54" s="8">
        <f>V54*$C$3</f>
        <v>68.849999999999994</v>
      </c>
      <c r="BO54" s="8">
        <f>W54*$C$3</f>
        <v>149.04</v>
      </c>
      <c r="BP54" s="8">
        <f>X54*$C$3</f>
        <v>134.28</v>
      </c>
      <c r="BQ54" s="8">
        <f>Y54*$C$3</f>
        <v>5.49</v>
      </c>
      <c r="BR54" s="8">
        <f>Z54*$C$3</f>
        <v>0.36</v>
      </c>
      <c r="BS54" s="8">
        <f>AA54*$C$3</f>
        <v>1.44</v>
      </c>
      <c r="BT54" s="8">
        <f>AB54*$C$3</f>
        <v>2.4299999999999997</v>
      </c>
      <c r="BU54" s="8">
        <f>AC54*$C$3</f>
        <v>3.06</v>
      </c>
      <c r="BV54" s="8">
        <f>AD54*$C$3</f>
        <v>0.36</v>
      </c>
      <c r="BW54" s="8">
        <f>AE54*$C$3</f>
        <v>9.9</v>
      </c>
      <c r="BX54" s="8">
        <f>AF54*$C$3</f>
        <v>3.78</v>
      </c>
      <c r="BY54" s="8">
        <f>AG54*$C$3</f>
        <v>0</v>
      </c>
      <c r="BZ54" s="8">
        <f>AH54*$C$3</f>
        <v>0.36</v>
      </c>
      <c r="CA54" s="8">
        <f>AI54*$C$3</f>
        <v>1.7999999999999998</v>
      </c>
      <c r="CB54" s="8">
        <f>AJ54*$C$3</f>
        <v>0</v>
      </c>
      <c r="CC54" s="8">
        <f>AK54*$C$3</f>
        <v>1.44</v>
      </c>
      <c r="CD54" s="8">
        <f>AL54*$C$3</f>
        <v>0.72</v>
      </c>
      <c r="CE54" s="8">
        <f>AM54*$C$3</f>
        <v>17.64</v>
      </c>
      <c r="CF54" s="8">
        <f>AN54*$C$3</f>
        <v>137.07</v>
      </c>
      <c r="CG54" s="8">
        <f>AO54*$C$3</f>
        <v>16.829999999999998</v>
      </c>
      <c r="CH54" s="8">
        <f>AP54*$C$3</f>
        <v>3.78</v>
      </c>
      <c r="CI54" s="8">
        <f>AQ54*$C$3</f>
        <v>4.5</v>
      </c>
      <c r="CJ54" s="8">
        <f>AR54*$C$3</f>
        <v>20.88</v>
      </c>
      <c r="CK54" s="8">
        <f>AS54*$C$3</f>
        <v>12.33</v>
      </c>
      <c r="CL54" s="8">
        <f>AT54*$D$3</f>
        <v>17.3</v>
      </c>
      <c r="CM54" s="8">
        <f>AU54*$D$3</f>
        <v>174.45000000000002</v>
      </c>
      <c r="CN54" s="8">
        <f>AV54*$D$3</f>
        <v>140.80000000000001</v>
      </c>
      <c r="CO54" s="8">
        <f>AW54*$D$3</f>
        <v>0</v>
      </c>
      <c r="CP54" s="8">
        <f>AX54*$D$3</f>
        <v>204.37</v>
      </c>
      <c r="CQ54" s="8">
        <f>AY54*$D$3</f>
        <v>11.42</v>
      </c>
      <c r="CR54" s="8">
        <f>AZ54*$D$3</f>
        <v>17.97</v>
      </c>
      <c r="CS54" s="8">
        <f>BA54*$D$3</f>
        <v>98.79</v>
      </c>
      <c r="CT54" s="44">
        <f>BB54*$D$3</f>
        <v>-6.55</v>
      </c>
      <c r="CU54" s="46">
        <f>BE54/(BE54+BD54+BC54)</f>
        <v>0.18429661941112324</v>
      </c>
      <c r="CV54" s="46">
        <f>BG54/($BF54+$BG54+$BH54+$BI54+$BJ54)</f>
        <v>0.71864776444929124</v>
      </c>
      <c r="CW54" s="46">
        <f>BH54/($BF54+$BG54+$BH54+$BI54+$BJ54)</f>
        <v>4.4711014176663039E-2</v>
      </c>
      <c r="CX54" s="46">
        <f>BI54/($BF54+$BG54+$BH54+$BI54+$BJ54)</f>
        <v>5.452562704471102E-2</v>
      </c>
      <c r="CY54" s="46">
        <f>BJ54/($BF54+$BG54+$BH54+$BI54+$BJ54)</f>
        <v>0.1177753544165758</v>
      </c>
      <c r="CZ54" s="46">
        <f>BK54/($BF54+$BG54+$BH54+$BI54+$BJ54)</f>
        <v>-9.8146128680479828E-3</v>
      </c>
      <c r="DA54" s="45">
        <f>BN54/(BL54+BN54+BM54)</f>
        <v>0.20759837177747625</v>
      </c>
      <c r="DB54" s="46">
        <f>CF54/($BO54+$CF54+$CG54+$CH54+$CI54+$CJ54)</f>
        <v>0.41273712737127372</v>
      </c>
      <c r="DC54" s="46">
        <f>CG54/($BO54+$CF54+$CG54+$CH54+$CI54+$CJ54)</f>
        <v>5.067750677506775E-2</v>
      </c>
      <c r="DD54" s="46">
        <f>CH54/($BO54+$CF54+$CG54+$CH54+$CI54+$CJ54)</f>
        <v>1.1382113821138212E-2</v>
      </c>
      <c r="DE54" s="46">
        <f>CI54/($BO54+$CF54+$CG54+$CH54+$CI54+$CJ54)</f>
        <v>1.3550135501355014E-2</v>
      </c>
      <c r="DF54" s="46">
        <f>CJ54/($BO54+$CF54+$CG54+$CH54+$CI54+$CJ54)</f>
        <v>6.2872628726287266E-2</v>
      </c>
      <c r="DG54" s="46">
        <f>CK54/($BO54+$CF54+$CG54+$CH54+$CI54+$CJ54)</f>
        <v>3.7127371273712739E-2</v>
      </c>
      <c r="DH54" s="45">
        <f>CN54/(CL54+CN54+CM54)</f>
        <v>0.42339497819876704</v>
      </c>
      <c r="DI54" s="46">
        <f>CP54/($CO54+$CP54+$CQ54+$CR54+$CS54)</f>
        <v>0.61455420237558256</v>
      </c>
      <c r="DJ54" s="46">
        <f>CQ54/($CO54+$CP54+$CQ54+$CR54+$CS54)</f>
        <v>3.4340700646519319E-2</v>
      </c>
      <c r="DK54" s="46">
        <f>CR54/($CO54+$CP54+$CQ54+$CR54+$CS54)</f>
        <v>5.4036986919260253E-2</v>
      </c>
      <c r="DL54" s="46">
        <f>CS54/($CO54+$CP54+$CQ54+$CR54+$CS54)</f>
        <v>0.29706811005863781</v>
      </c>
      <c r="DM54" s="46">
        <f>CT54/($CO54+$CP54+$CQ54+$CR54+$CS54)</f>
        <v>-1.9696286272740941E-2</v>
      </c>
      <c r="DN54" s="50">
        <f>IF(CU54*$T$3&gt;1,1,CU54*$T$3)</f>
        <v>0.29282787624423995</v>
      </c>
      <c r="DO54" s="51">
        <f>IF(DN54*(1+CZ54)&gt;1,1,DN54*(1+CZ54))</f>
        <v>0.28995388400193006</v>
      </c>
      <c r="DP54" s="52">
        <f>IF(DA54*$U$3&gt;1,1,DA54*$U$3)</f>
        <v>0.23149667256273826</v>
      </c>
      <c r="DQ54" s="53">
        <f>IF(DP54*(1+DD54+DG54)&gt;1,1,DP54*(1+DD54+DG54))</f>
        <v>0.24272645694992803</v>
      </c>
      <c r="DR54" s="50">
        <f>DH54</f>
        <v>0.42339497819876704</v>
      </c>
      <c r="DS54" s="53">
        <f>IF(DR54*(1+DM54)&gt;1,1,DR54*(1+DM54))</f>
        <v>0.41505566950172323</v>
      </c>
      <c r="DT54" s="57">
        <f>100*(DO54*$H$3+DQ54*$K$3+DS54*$N$3)/($Q$3)</f>
        <v>27.833428516516509</v>
      </c>
    </row>
    <row r="55" spans="2:124" x14ac:dyDescent="0.3">
      <c r="B55" s="1">
        <v>28116</v>
      </c>
      <c r="C55" s="68" t="s">
        <v>221</v>
      </c>
      <c r="D55" s="1" t="s">
        <v>15</v>
      </c>
      <c r="E55" s="1" t="s">
        <v>23</v>
      </c>
      <c r="F55" s="1" t="s">
        <v>29</v>
      </c>
      <c r="G55" s="1">
        <v>2010</v>
      </c>
      <c r="H55" s="1" t="s">
        <v>18</v>
      </c>
      <c r="I55" s="4">
        <v>350.68372488599999</v>
      </c>
      <c r="J55" s="10">
        <v>291.8</v>
      </c>
      <c r="K55" s="26">
        <v>33</v>
      </c>
      <c r="L55" s="5">
        <v>674</v>
      </c>
      <c r="M55" s="5">
        <v>101</v>
      </c>
      <c r="N55" s="5">
        <v>68</v>
      </c>
      <c r="O55" s="5">
        <v>493</v>
      </c>
      <c r="P55" s="5">
        <v>148</v>
      </c>
      <c r="Q55" s="5">
        <v>7</v>
      </c>
      <c r="R55" s="5">
        <v>92</v>
      </c>
      <c r="S55" s="5">
        <f>P55-Q55</f>
        <v>141</v>
      </c>
      <c r="T55" s="5">
        <v>142</v>
      </c>
      <c r="U55" s="5">
        <v>1984</v>
      </c>
      <c r="V55" s="5">
        <v>1117</v>
      </c>
      <c r="W55" s="5">
        <v>85</v>
      </c>
      <c r="X55" s="5">
        <v>1993</v>
      </c>
      <c r="Y55" s="5">
        <v>42</v>
      </c>
      <c r="Z55" s="5">
        <v>42</v>
      </c>
      <c r="AA55" s="5">
        <v>57</v>
      </c>
      <c r="AB55" s="5">
        <v>28</v>
      </c>
      <c r="AC55" s="5">
        <v>20</v>
      </c>
      <c r="AD55" s="5">
        <v>4</v>
      </c>
      <c r="AE55" s="5">
        <v>40</v>
      </c>
      <c r="AF55" s="5">
        <v>221</v>
      </c>
      <c r="AG55" s="5">
        <v>59</v>
      </c>
      <c r="AH55" s="5">
        <v>25</v>
      </c>
      <c r="AI55" s="5">
        <v>45</v>
      </c>
      <c r="AJ55" s="5">
        <v>70</v>
      </c>
      <c r="AK55" s="5">
        <v>118</v>
      </c>
      <c r="AL55" s="5">
        <v>12</v>
      </c>
      <c r="AM55" s="5">
        <v>372</v>
      </c>
      <c r="AN55" s="5">
        <f>X55+Z55+AB55</f>
        <v>2063</v>
      </c>
      <c r="AO55" s="5">
        <f>Y55+AA55+AE55</f>
        <v>139</v>
      </c>
      <c r="AP55" s="5">
        <f>AC55+AD55+AG55+AH55</f>
        <v>108</v>
      </c>
      <c r="AQ55" s="5">
        <f>AF55+AJ55+AL55</f>
        <v>303</v>
      </c>
      <c r="AR55" s="5">
        <f>AI55+AK55+AM55</f>
        <v>535</v>
      </c>
      <c r="AS55" s="5">
        <f>AO55-AQ55</f>
        <v>-164</v>
      </c>
      <c r="AT55" s="5">
        <v>1606</v>
      </c>
      <c r="AU55" s="5">
        <v>11939</v>
      </c>
      <c r="AV55" s="5">
        <v>15621</v>
      </c>
      <c r="AW55" s="5">
        <v>0</v>
      </c>
      <c r="AX55" s="5">
        <v>13332</v>
      </c>
      <c r="AY55" s="5">
        <v>1215</v>
      </c>
      <c r="AZ55" s="5">
        <v>756</v>
      </c>
      <c r="BA55" s="5">
        <v>13863</v>
      </c>
      <c r="BB55" s="27">
        <f>AY55-AZ55</f>
        <v>459</v>
      </c>
      <c r="BC55" s="43">
        <f>K55*$B$3</f>
        <v>11.879999999999999</v>
      </c>
      <c r="BD55" s="8">
        <f>L55*$B$3</f>
        <v>242.64</v>
      </c>
      <c r="BE55" s="8">
        <f>M55*$B$3</f>
        <v>36.36</v>
      </c>
      <c r="BF55" s="8">
        <f>N55*$B$3</f>
        <v>24.48</v>
      </c>
      <c r="BG55" s="8">
        <f>O55*$B$3</f>
        <v>177.48</v>
      </c>
      <c r="BH55" s="8">
        <f>P55*$B$3</f>
        <v>53.28</v>
      </c>
      <c r="BI55" s="8">
        <f>Q55*$B$3</f>
        <v>2.52</v>
      </c>
      <c r="BJ55" s="8">
        <f>R55*$B$3</f>
        <v>33.119999999999997</v>
      </c>
      <c r="BK55" s="8">
        <f>S55*$B$3</f>
        <v>50.76</v>
      </c>
      <c r="BL55" s="8">
        <f>T55*$C$3</f>
        <v>12.78</v>
      </c>
      <c r="BM55" s="8">
        <f>U55*$C$3</f>
        <v>178.56</v>
      </c>
      <c r="BN55" s="8">
        <f>V55*$C$3</f>
        <v>100.53</v>
      </c>
      <c r="BO55" s="8">
        <f>W55*$C$3</f>
        <v>7.6499999999999995</v>
      </c>
      <c r="BP55" s="8">
        <f>X55*$C$3</f>
        <v>179.37</v>
      </c>
      <c r="BQ55" s="8">
        <f>Y55*$C$3</f>
        <v>3.78</v>
      </c>
      <c r="BR55" s="8">
        <f>Z55*$C$3</f>
        <v>3.78</v>
      </c>
      <c r="BS55" s="8">
        <f>AA55*$C$3</f>
        <v>5.13</v>
      </c>
      <c r="BT55" s="8">
        <f>AB55*$C$3</f>
        <v>2.52</v>
      </c>
      <c r="BU55" s="8">
        <f>AC55*$C$3</f>
        <v>1.7999999999999998</v>
      </c>
      <c r="BV55" s="8">
        <f>AD55*$C$3</f>
        <v>0.36</v>
      </c>
      <c r="BW55" s="8">
        <f>AE55*$C$3</f>
        <v>3.5999999999999996</v>
      </c>
      <c r="BX55" s="8">
        <f>AF55*$C$3</f>
        <v>19.89</v>
      </c>
      <c r="BY55" s="8">
        <f>AG55*$C$3</f>
        <v>5.31</v>
      </c>
      <c r="BZ55" s="8">
        <f>AH55*$C$3</f>
        <v>2.25</v>
      </c>
      <c r="CA55" s="8">
        <f>AI55*$C$3</f>
        <v>4.05</v>
      </c>
      <c r="CB55" s="8">
        <f>AJ55*$C$3</f>
        <v>6.3</v>
      </c>
      <c r="CC55" s="8">
        <f>AK55*$C$3</f>
        <v>10.62</v>
      </c>
      <c r="CD55" s="8">
        <f>AL55*$C$3</f>
        <v>1.08</v>
      </c>
      <c r="CE55" s="8">
        <f>AM55*$C$3</f>
        <v>33.479999999999997</v>
      </c>
      <c r="CF55" s="8">
        <f>AN55*$C$3</f>
        <v>185.67</v>
      </c>
      <c r="CG55" s="8">
        <f>AO55*$C$3</f>
        <v>12.51</v>
      </c>
      <c r="CH55" s="8">
        <f>AP55*$C$3</f>
        <v>9.7199999999999989</v>
      </c>
      <c r="CI55" s="8">
        <f>AQ55*$C$3</f>
        <v>27.27</v>
      </c>
      <c r="CJ55" s="8">
        <f>AR55*$C$3</f>
        <v>48.15</v>
      </c>
      <c r="CK55" s="8">
        <f>AS55*$C$3</f>
        <v>-14.76</v>
      </c>
      <c r="CL55" s="8">
        <f>AT55*$D$3</f>
        <v>16.059999999999999</v>
      </c>
      <c r="CM55" s="8">
        <f>AU55*$D$3</f>
        <v>119.39</v>
      </c>
      <c r="CN55" s="8">
        <f>AV55*$D$3</f>
        <v>156.21</v>
      </c>
      <c r="CO55" s="8">
        <f>AW55*$D$3</f>
        <v>0</v>
      </c>
      <c r="CP55" s="8">
        <f>AX55*$D$3</f>
        <v>133.32</v>
      </c>
      <c r="CQ55" s="8">
        <f>AY55*$D$3</f>
        <v>12.15</v>
      </c>
      <c r="CR55" s="8">
        <f>AZ55*$D$3</f>
        <v>7.5600000000000005</v>
      </c>
      <c r="CS55" s="8">
        <f>BA55*$D$3</f>
        <v>138.63</v>
      </c>
      <c r="CT55" s="44">
        <f>BB55*$D$3</f>
        <v>4.59</v>
      </c>
      <c r="CU55" s="46">
        <f>BE55/(BE55+BD55+BC55)</f>
        <v>0.125</v>
      </c>
      <c r="CV55" s="46">
        <f>BG55/($BF55+$BG55+$BH55+$BI55+$BJ55)</f>
        <v>0.61014851485148514</v>
      </c>
      <c r="CW55" s="46">
        <f>BH55/($BF55+$BG55+$BH55+$BI55+$BJ55)</f>
        <v>0.18316831683168316</v>
      </c>
      <c r="CX55" s="46">
        <f>BI55/($BF55+$BG55+$BH55+$BI55+$BJ55)</f>
        <v>8.6633663366336641E-3</v>
      </c>
      <c r="CY55" s="46">
        <f>BJ55/($BF55+$BG55+$BH55+$BI55+$BJ55)</f>
        <v>0.11386138613861385</v>
      </c>
      <c r="CZ55" s="46">
        <f>BK55/($BF55+$BG55+$BH55+$BI55+$BJ55)</f>
        <v>0.17450495049504949</v>
      </c>
      <c r="DA55" s="45">
        <f>BN55/(BL55+BN55+BM55)</f>
        <v>0.34443416589577552</v>
      </c>
      <c r="DB55" s="46">
        <f>CF55/($BO55+$CF55+$CG55+$CH55+$CI55+$CJ55)</f>
        <v>0.63810702134240649</v>
      </c>
      <c r="DC55" s="46">
        <f>CG55/($BO55+$CF55+$CG55+$CH55+$CI55+$CJ55)</f>
        <v>4.2994123105474798E-2</v>
      </c>
      <c r="DD55" s="46">
        <f>CH55/($BO55+$CF55+$CG55+$CH55+$CI55+$CJ55)</f>
        <v>3.3405505722239402E-2</v>
      </c>
      <c r="DE55" s="46">
        <f>CI55/($BO55+$CF55+$CG55+$CH55+$CI55+$CJ55)</f>
        <v>9.372100216517168E-2</v>
      </c>
      <c r="DF55" s="46">
        <f>CJ55/($BO55+$CF55+$CG55+$CH55+$CI55+$CJ55)</f>
        <v>0.16548097742035262</v>
      </c>
      <c r="DG55" s="46">
        <f>CK55/($BO55+$CF55+$CG55+$CH55+$CI55+$CJ55)</f>
        <v>-5.0726879059696882E-2</v>
      </c>
      <c r="DH55" s="45">
        <f>CN55/(CL55+CN55+CM55)</f>
        <v>0.53558938490022623</v>
      </c>
      <c r="DI55" s="46">
        <f>CP55/($CO55+$CP55+$CQ55+$CR55+$CS55)</f>
        <v>0.45710759103065218</v>
      </c>
      <c r="DJ55" s="46">
        <f>CQ55/($CO55+$CP55+$CQ55+$CR55+$CS55)</f>
        <v>4.1658095042172397E-2</v>
      </c>
      <c r="DK55" s="46">
        <f>CR55/($CO55+$CP55+$CQ55+$CR55+$CS55)</f>
        <v>2.5920592470685049E-2</v>
      </c>
      <c r="DL55" s="46">
        <f>CS55/($CO55+$CP55+$CQ55+$CR55+$CS55)</f>
        <v>0.47531372145649048</v>
      </c>
      <c r="DM55" s="46">
        <f>CT55/($CO55+$CP55+$CQ55+$CR55+$CS55)</f>
        <v>1.5737502571487351E-2</v>
      </c>
      <c r="DN55" s="50">
        <f>IF(CU55*$T$3&gt;1,1,CU55*$T$3)</f>
        <v>0.19861180659465091</v>
      </c>
      <c r="DO55" s="51">
        <f>IF(DN55*(1+CZ55)&gt;1,1,DN55*(1+CZ55))</f>
        <v>0.23327055007218284</v>
      </c>
      <c r="DP55" s="52">
        <f>IF(DA55*$U$3&gt;1,1,DA55*$U$3)</f>
        <v>0.38408472397491722</v>
      </c>
      <c r="DQ55" s="53">
        <f>IF(DP55*(1+DD55+DG55)&gt;1,1,DP55*(1+DD55+DG55))</f>
        <v>0.37743184907773336</v>
      </c>
      <c r="DR55" s="50">
        <f>DH55</f>
        <v>0.53558938490022623</v>
      </c>
      <c r="DS55" s="53">
        <f>IF(DR55*(1+DM55)&gt;1,1,DR55*(1+DM55))</f>
        <v>0.54401822422235491</v>
      </c>
      <c r="DT55" s="57">
        <f>100*(DO55*$H$3+DQ55*$K$3+DS55*$N$3)/($Q$3)</f>
        <v>38.353812632187022</v>
      </c>
    </row>
    <row r="56" spans="2:124" x14ac:dyDescent="0.3">
      <c r="B56" s="1">
        <v>28157</v>
      </c>
      <c r="C56" s="68" t="s">
        <v>221</v>
      </c>
      <c r="D56" s="1" t="s">
        <v>15</v>
      </c>
      <c r="E56" s="1" t="s">
        <v>72</v>
      </c>
      <c r="F56" s="1" t="s">
        <v>76</v>
      </c>
      <c r="G56" s="1">
        <v>2012</v>
      </c>
      <c r="H56" s="1" t="s">
        <v>74</v>
      </c>
      <c r="I56" s="4">
        <v>3143.4711474300002</v>
      </c>
      <c r="J56" s="10">
        <v>290.26</v>
      </c>
      <c r="K56" s="26">
        <v>10</v>
      </c>
      <c r="L56" s="5">
        <v>804</v>
      </c>
      <c r="M56" s="5">
        <v>0</v>
      </c>
      <c r="N56" s="5">
        <v>33</v>
      </c>
      <c r="O56" s="5">
        <v>764</v>
      </c>
      <c r="P56" s="5">
        <v>17</v>
      </c>
      <c r="Q56" s="5">
        <v>0</v>
      </c>
      <c r="R56" s="5">
        <v>0</v>
      </c>
      <c r="S56" s="5">
        <f>P56-Q56</f>
        <v>17</v>
      </c>
      <c r="T56" s="5">
        <v>48</v>
      </c>
      <c r="U56" s="5">
        <v>3134</v>
      </c>
      <c r="V56" s="5">
        <v>47</v>
      </c>
      <c r="W56" s="5">
        <v>48</v>
      </c>
      <c r="X56" s="5">
        <v>2991</v>
      </c>
      <c r="Y56" s="5">
        <v>47</v>
      </c>
      <c r="Z56" s="5">
        <v>29</v>
      </c>
      <c r="AA56" s="5">
        <v>10</v>
      </c>
      <c r="AB56" s="5">
        <v>58</v>
      </c>
      <c r="AC56" s="5">
        <v>4</v>
      </c>
      <c r="AD56" s="5">
        <v>0</v>
      </c>
      <c r="AE56" s="5">
        <v>0</v>
      </c>
      <c r="AF56" s="5">
        <v>30</v>
      </c>
      <c r="AG56" s="5">
        <v>0</v>
      </c>
      <c r="AH56" s="5">
        <v>0</v>
      </c>
      <c r="AI56" s="5">
        <v>0</v>
      </c>
      <c r="AJ56" s="5">
        <v>2</v>
      </c>
      <c r="AK56" s="5">
        <v>0</v>
      </c>
      <c r="AL56" s="5">
        <v>0</v>
      </c>
      <c r="AM56" s="5">
        <v>2</v>
      </c>
      <c r="AN56" s="5">
        <f>X56+Z56+AB56</f>
        <v>3078</v>
      </c>
      <c r="AO56" s="5">
        <f>Y56+AA56+AE56</f>
        <v>57</v>
      </c>
      <c r="AP56" s="5">
        <f>AC56+AD56+AG56+AH56</f>
        <v>4</v>
      </c>
      <c r="AQ56" s="5">
        <f>AF56+AJ56+AL56</f>
        <v>32</v>
      </c>
      <c r="AR56" s="5">
        <f>AI56+AK56+AM56</f>
        <v>2</v>
      </c>
      <c r="AS56" s="5">
        <f>AO56-AQ56</f>
        <v>25</v>
      </c>
      <c r="AT56" s="5">
        <v>2118</v>
      </c>
      <c r="AU56" s="5">
        <v>19047</v>
      </c>
      <c r="AV56" s="5">
        <v>7834</v>
      </c>
      <c r="AW56" s="5">
        <v>36</v>
      </c>
      <c r="AX56" s="5">
        <v>19960</v>
      </c>
      <c r="AY56" s="5">
        <v>2671</v>
      </c>
      <c r="AZ56" s="5">
        <v>2752</v>
      </c>
      <c r="BA56" s="5">
        <v>3580</v>
      </c>
      <c r="BB56" s="27">
        <f>AY56-AZ56</f>
        <v>-81</v>
      </c>
      <c r="BC56" s="43">
        <f>K56*$B$3</f>
        <v>3.5999999999999996</v>
      </c>
      <c r="BD56" s="8">
        <f>L56*$B$3</f>
        <v>289.44</v>
      </c>
      <c r="BE56" s="8">
        <f>M56*$B$3</f>
        <v>0</v>
      </c>
      <c r="BF56" s="8">
        <f>N56*$B$3</f>
        <v>11.879999999999999</v>
      </c>
      <c r="BG56" s="8">
        <f>O56*$B$3</f>
        <v>275.03999999999996</v>
      </c>
      <c r="BH56" s="8">
        <f>P56*$B$3</f>
        <v>6.12</v>
      </c>
      <c r="BI56" s="8">
        <f>Q56*$B$3</f>
        <v>0</v>
      </c>
      <c r="BJ56" s="8">
        <f>R56*$B$3</f>
        <v>0</v>
      </c>
      <c r="BK56" s="8">
        <f>S56*$B$3</f>
        <v>6.12</v>
      </c>
      <c r="BL56" s="8">
        <f>T56*$C$3</f>
        <v>4.32</v>
      </c>
      <c r="BM56" s="8">
        <f>U56*$C$3</f>
        <v>282.06</v>
      </c>
      <c r="BN56" s="8">
        <f>V56*$C$3</f>
        <v>4.2299999999999995</v>
      </c>
      <c r="BO56" s="8">
        <f>W56*$C$3</f>
        <v>4.32</v>
      </c>
      <c r="BP56" s="8">
        <f>X56*$C$3</f>
        <v>269.19</v>
      </c>
      <c r="BQ56" s="8">
        <f>Y56*$C$3</f>
        <v>4.2299999999999995</v>
      </c>
      <c r="BR56" s="8">
        <f>Z56*$C$3</f>
        <v>2.61</v>
      </c>
      <c r="BS56" s="8">
        <f>AA56*$C$3</f>
        <v>0.89999999999999991</v>
      </c>
      <c r="BT56" s="8">
        <f>AB56*$C$3</f>
        <v>5.22</v>
      </c>
      <c r="BU56" s="8">
        <f>AC56*$C$3</f>
        <v>0.36</v>
      </c>
      <c r="BV56" s="8">
        <f>AD56*$C$3</f>
        <v>0</v>
      </c>
      <c r="BW56" s="8">
        <f>AE56*$C$3</f>
        <v>0</v>
      </c>
      <c r="BX56" s="8">
        <f>AF56*$C$3</f>
        <v>2.6999999999999997</v>
      </c>
      <c r="BY56" s="8">
        <f>AG56*$C$3</f>
        <v>0</v>
      </c>
      <c r="BZ56" s="8">
        <f>AH56*$C$3</f>
        <v>0</v>
      </c>
      <c r="CA56" s="8">
        <f>AI56*$C$3</f>
        <v>0</v>
      </c>
      <c r="CB56" s="8">
        <f>AJ56*$C$3</f>
        <v>0.18</v>
      </c>
      <c r="CC56" s="8">
        <f>AK56*$C$3</f>
        <v>0</v>
      </c>
      <c r="CD56" s="8">
        <f>AL56*$C$3</f>
        <v>0</v>
      </c>
      <c r="CE56" s="8">
        <f>AM56*$C$3</f>
        <v>0.18</v>
      </c>
      <c r="CF56" s="8">
        <f>AN56*$C$3</f>
        <v>277.02</v>
      </c>
      <c r="CG56" s="8">
        <f>AO56*$C$3</f>
        <v>5.13</v>
      </c>
      <c r="CH56" s="8">
        <f>AP56*$C$3</f>
        <v>0.36</v>
      </c>
      <c r="CI56" s="8">
        <f>AQ56*$C$3</f>
        <v>2.88</v>
      </c>
      <c r="CJ56" s="8">
        <f>AR56*$C$3</f>
        <v>0.18</v>
      </c>
      <c r="CK56" s="8">
        <f>AS56*$C$3</f>
        <v>2.25</v>
      </c>
      <c r="CL56" s="8">
        <f>AT56*$D$3</f>
        <v>21.18</v>
      </c>
      <c r="CM56" s="8">
        <f>AU56*$D$3</f>
        <v>190.47</v>
      </c>
      <c r="CN56" s="8">
        <f>AV56*$D$3</f>
        <v>78.34</v>
      </c>
      <c r="CO56" s="8">
        <f>AW56*$D$3</f>
        <v>0.36</v>
      </c>
      <c r="CP56" s="8">
        <f>AX56*$D$3</f>
        <v>199.6</v>
      </c>
      <c r="CQ56" s="8">
        <f>AY56*$D$3</f>
        <v>26.71</v>
      </c>
      <c r="CR56" s="8">
        <f>AZ56*$D$3</f>
        <v>27.52</v>
      </c>
      <c r="CS56" s="8">
        <f>BA56*$D$3</f>
        <v>35.800000000000004</v>
      </c>
      <c r="CT56" s="44">
        <f>BB56*$D$3</f>
        <v>-0.81</v>
      </c>
      <c r="CU56" s="46">
        <f>BE56/(BE56+BD56+BC56)</f>
        <v>0</v>
      </c>
      <c r="CV56" s="46">
        <f>BG56/($BF56+$BG56+$BH56+$BI56+$BJ56)</f>
        <v>0.93857493857493857</v>
      </c>
      <c r="CW56" s="46">
        <f>BH56/($BF56+$BG56+$BH56+$BI56+$BJ56)</f>
        <v>2.0884520884520887E-2</v>
      </c>
      <c r="CX56" s="46">
        <f>BI56/($BF56+$BG56+$BH56+$BI56+$BJ56)</f>
        <v>0</v>
      </c>
      <c r="CY56" s="46">
        <f>BJ56/($BF56+$BG56+$BH56+$BI56+$BJ56)</f>
        <v>0</v>
      </c>
      <c r="CZ56" s="46">
        <f>BK56/($BF56+$BG56+$BH56+$BI56+$BJ56)</f>
        <v>2.0884520884520887E-2</v>
      </c>
      <c r="DA56" s="45">
        <f>BN56/(BL56+BN56+BM56)</f>
        <v>1.4555589965933723E-2</v>
      </c>
      <c r="DB56" s="46">
        <f>CF56/($BO56+$CF56+$CG56+$CH56+$CI56+$CJ56)</f>
        <v>0.95560384973610679</v>
      </c>
      <c r="DC56" s="46">
        <f>CG56/($BO56+$CF56+$CG56+$CH56+$CI56+$CJ56)</f>
        <v>1.769636758770568E-2</v>
      </c>
      <c r="DD56" s="46">
        <f>CH56/($BO56+$CF56+$CG56+$CH56+$CI56+$CJ56)</f>
        <v>1.2418503570319776E-3</v>
      </c>
      <c r="DE56" s="46">
        <f>CI56/($BO56+$CF56+$CG56+$CH56+$CI56+$CJ56)</f>
        <v>9.934802856255821E-3</v>
      </c>
      <c r="DF56" s="46">
        <f>CJ56/($BO56+$CF56+$CG56+$CH56+$CI56+$CJ56)</f>
        <v>6.2092517851598881E-4</v>
      </c>
      <c r="DG56" s="46">
        <f>CK56/($BO56+$CF56+$CG56+$CH56+$CI56+$CJ56)</f>
        <v>7.7615647314498611E-3</v>
      </c>
      <c r="DH56" s="45">
        <f>CN56/(CL56+CN56+CM56)</f>
        <v>0.27014724645677435</v>
      </c>
      <c r="DI56" s="46">
        <f>CP56/($CO56+$CP56+$CQ56+$CR56+$CS56)</f>
        <v>0.68829959653781159</v>
      </c>
      <c r="DJ56" s="46">
        <f>CQ56/($CO56+$CP56+$CQ56+$CR56+$CS56)</f>
        <v>9.2106624366357456E-2</v>
      </c>
      <c r="DK56" s="46">
        <f>CR56/($CO56+$CP56+$CQ56+$CR56+$CS56)</f>
        <v>9.4899824131866609E-2</v>
      </c>
      <c r="DL56" s="46">
        <f>CS56/($CO56+$CP56+$CQ56+$CR56+$CS56)</f>
        <v>0.12345253284596022</v>
      </c>
      <c r="DM56" s="46">
        <f>CT56/($CO56+$CP56+$CQ56+$CR56+$CS56)</f>
        <v>-2.7931997655091557E-3</v>
      </c>
      <c r="DN56" s="50">
        <f>IF(CU56*$T$3&gt;1,1,CU56*$T$3)</f>
        <v>0</v>
      </c>
      <c r="DO56" s="51">
        <f>IF(DN56*(1+CZ56)&gt;1,1,DN56*(1+CZ56))</f>
        <v>0</v>
      </c>
      <c r="DP56" s="52">
        <f>IF(DA56*$U$3&gt;1,1,DA56*$U$3)</f>
        <v>1.6231199770261516E-2</v>
      </c>
      <c r="DQ56" s="53">
        <f>IF(DP56*(1+DD56+DG56)&gt;1,1,DP56*(1+DD56+DG56))</f>
        <v>1.6377335999177251E-2</v>
      </c>
      <c r="DR56" s="50">
        <f>DH56</f>
        <v>0.27014724645677435</v>
      </c>
      <c r="DS56" s="53">
        <f>IF(DR56*(1+DM56)&gt;1,1,DR56*(1+DM56))</f>
        <v>0.26939267123131833</v>
      </c>
      <c r="DT56" s="57">
        <f>100*(DO56*$H$3+DQ56*$K$3+DS56*$N$3)/($Q$3)</f>
        <v>5.5870551385842697</v>
      </c>
    </row>
    <row r="57" spans="2:124" x14ac:dyDescent="0.3">
      <c r="B57" s="1">
        <v>29681</v>
      </c>
      <c r="C57" s="68" t="s">
        <v>275</v>
      </c>
      <c r="D57" s="1" t="s">
        <v>15</v>
      </c>
      <c r="E57" s="1" t="s">
        <v>152</v>
      </c>
      <c r="F57" s="1" t="s">
        <v>155</v>
      </c>
      <c r="G57" s="1">
        <v>2010</v>
      </c>
      <c r="H57" s="1" t="s">
        <v>18</v>
      </c>
      <c r="I57" s="4">
        <v>1035.19545543</v>
      </c>
      <c r="J57" s="71">
        <v>252.31</v>
      </c>
      <c r="K57" s="74">
        <v>41</v>
      </c>
      <c r="L57" s="75">
        <v>371</v>
      </c>
      <c r="M57" s="75">
        <v>297</v>
      </c>
      <c r="N57" s="75">
        <v>112</v>
      </c>
      <c r="O57" s="75">
        <v>229</v>
      </c>
      <c r="P57" s="75">
        <v>97</v>
      </c>
      <c r="Q57" s="75">
        <v>137</v>
      </c>
      <c r="R57" s="75">
        <v>134</v>
      </c>
      <c r="S57" s="5">
        <f>P57-Q57</f>
        <v>-40</v>
      </c>
      <c r="T57" s="75">
        <v>252.31</v>
      </c>
      <c r="U57" s="75">
        <v>47</v>
      </c>
      <c r="V57" s="75">
        <v>347</v>
      </c>
      <c r="W57" s="75">
        <v>2411</v>
      </c>
      <c r="X57" s="75">
        <v>36</v>
      </c>
      <c r="Y57" s="75">
        <v>326</v>
      </c>
      <c r="Z57" s="75">
        <v>6</v>
      </c>
      <c r="AA57" s="75">
        <v>32</v>
      </c>
      <c r="AB57" s="75">
        <v>39</v>
      </c>
      <c r="AC57" s="75">
        <v>21</v>
      </c>
      <c r="AD57" s="75">
        <v>4</v>
      </c>
      <c r="AE57" s="75">
        <v>12</v>
      </c>
      <c r="AF57" s="75">
        <v>15</v>
      </c>
      <c r="AG57" s="75">
        <v>95</v>
      </c>
      <c r="AH57" s="75">
        <v>36</v>
      </c>
      <c r="AI57" s="75">
        <v>43</v>
      </c>
      <c r="AJ57" s="75">
        <v>109</v>
      </c>
      <c r="AK57" s="75">
        <v>45</v>
      </c>
      <c r="AL57" s="75">
        <v>137</v>
      </c>
      <c r="AM57" s="75">
        <v>96</v>
      </c>
      <c r="AN57" s="75">
        <v>1746</v>
      </c>
      <c r="AO57" s="5">
        <f>Y57+AA57+AE57</f>
        <v>370</v>
      </c>
      <c r="AP57" s="5">
        <f>AC57+AD57+AG57+AH57</f>
        <v>156</v>
      </c>
      <c r="AQ57" s="5">
        <f>AF57+AJ57+AL57</f>
        <v>261</v>
      </c>
      <c r="AR57" s="5">
        <f>AI57+AK57+AM57</f>
        <v>184</v>
      </c>
      <c r="AS57" s="5">
        <f>AO57-AQ57</f>
        <v>109</v>
      </c>
      <c r="AT57" s="75">
        <v>837</v>
      </c>
      <c r="AU57" s="75">
        <v>2489</v>
      </c>
      <c r="AV57" s="75">
        <v>21891</v>
      </c>
      <c r="AW57" s="75">
        <v>72</v>
      </c>
      <c r="AX57" s="75">
        <v>2362</v>
      </c>
      <c r="AY57" s="75">
        <v>965</v>
      </c>
      <c r="AZ57" s="75">
        <v>668</v>
      </c>
      <c r="BA57" s="75">
        <v>21150</v>
      </c>
      <c r="BB57" s="27">
        <f>AY57-AZ57</f>
        <v>297</v>
      </c>
      <c r="BC57" s="76">
        <f>K57*$B$3</f>
        <v>14.76</v>
      </c>
      <c r="BD57" s="8">
        <f>L57*$B$3</f>
        <v>133.56</v>
      </c>
      <c r="BE57" s="8">
        <f>M57*$B$3</f>
        <v>106.92</v>
      </c>
      <c r="BF57" s="8">
        <f>N57*$B$3</f>
        <v>40.32</v>
      </c>
      <c r="BG57" s="8">
        <f>O57*$B$3</f>
        <v>82.44</v>
      </c>
      <c r="BH57" s="8">
        <f>P57*$B$3</f>
        <v>34.92</v>
      </c>
      <c r="BI57" s="8">
        <f>Q57*$B$3</f>
        <v>49.32</v>
      </c>
      <c r="BJ57" s="8">
        <f>R57*$B$3</f>
        <v>48.239999999999995</v>
      </c>
      <c r="BK57" s="8">
        <f>S57*$B$3</f>
        <v>-14.399999999999999</v>
      </c>
      <c r="BL57" s="8">
        <f>T57*$C$3</f>
        <v>22.707899999999999</v>
      </c>
      <c r="BM57" s="8">
        <f>U57*$C$3</f>
        <v>4.2299999999999995</v>
      </c>
      <c r="BN57" s="8">
        <f>V57*$C$3</f>
        <v>31.23</v>
      </c>
      <c r="BO57" s="8">
        <f>W57*$C$3</f>
        <v>216.98999999999998</v>
      </c>
      <c r="BP57" s="8">
        <f>X57*$C$3</f>
        <v>3.2399999999999998</v>
      </c>
      <c r="BQ57" s="8">
        <f>Y57*$C$3</f>
        <v>29.34</v>
      </c>
      <c r="BR57" s="8">
        <f>Z57*$C$3</f>
        <v>0.54</v>
      </c>
      <c r="BS57" s="8">
        <f>AA57*$C$3</f>
        <v>2.88</v>
      </c>
      <c r="BT57" s="8">
        <f>AB57*$C$3</f>
        <v>3.51</v>
      </c>
      <c r="BU57" s="8">
        <f>AC57*$C$3</f>
        <v>1.89</v>
      </c>
      <c r="BV57" s="8">
        <f>AD57*$C$3</f>
        <v>0.36</v>
      </c>
      <c r="BW57" s="8">
        <f>AE57*$C$3</f>
        <v>1.08</v>
      </c>
      <c r="BX57" s="8">
        <f>AF57*$C$3</f>
        <v>1.3499999999999999</v>
      </c>
      <c r="BY57" s="8">
        <f>AG57*$C$3</f>
        <v>8.5499999999999989</v>
      </c>
      <c r="BZ57" s="8">
        <f>AH57*$C$3</f>
        <v>3.2399999999999998</v>
      </c>
      <c r="CA57" s="8">
        <f>AI57*$C$3</f>
        <v>3.8699999999999997</v>
      </c>
      <c r="CB57" s="8">
        <f>AJ57*$C$3</f>
        <v>9.81</v>
      </c>
      <c r="CC57" s="8">
        <f>AK57*$C$3</f>
        <v>4.05</v>
      </c>
      <c r="CD57" s="8">
        <f>AL57*$C$3</f>
        <v>12.33</v>
      </c>
      <c r="CE57" s="8">
        <f>AM57*$C$3</f>
        <v>8.64</v>
      </c>
      <c r="CF57" s="8">
        <f>AN57*$C$3</f>
        <v>157.13999999999999</v>
      </c>
      <c r="CG57" s="8">
        <f>AO57*$C$3</f>
        <v>33.299999999999997</v>
      </c>
      <c r="CH57" s="8">
        <f>AP57*$C$3</f>
        <v>14.04</v>
      </c>
      <c r="CI57" s="8">
        <f>AQ57*$C$3</f>
        <v>23.49</v>
      </c>
      <c r="CJ57" s="8">
        <f>AR57*$C$3</f>
        <v>16.559999999999999</v>
      </c>
      <c r="CK57" s="8">
        <f>AS57*$C$3</f>
        <v>9.81</v>
      </c>
      <c r="CL57" s="8">
        <f>AT57*$D$3</f>
        <v>8.370000000000001</v>
      </c>
      <c r="CM57" s="8">
        <f>AU57*$D$3</f>
        <v>24.89</v>
      </c>
      <c r="CN57" s="8">
        <f>AV57*$D$3</f>
        <v>218.91</v>
      </c>
      <c r="CO57" s="8">
        <f>AW57*$D$3</f>
        <v>0.72</v>
      </c>
      <c r="CP57" s="8">
        <f>AX57*$D$3</f>
        <v>23.62</v>
      </c>
      <c r="CQ57" s="8">
        <f>AY57*$D$3</f>
        <v>9.65</v>
      </c>
      <c r="CR57" s="8">
        <f>AZ57*$D$3</f>
        <v>6.68</v>
      </c>
      <c r="CS57" s="8">
        <f>BA57*$D$3</f>
        <v>211.5</v>
      </c>
      <c r="CT57" s="44">
        <f>BB57*$D$3</f>
        <v>2.97</v>
      </c>
      <c r="CU57" s="46">
        <f>BE57/(BE57+BD57+BC57)</f>
        <v>0.41889985895627646</v>
      </c>
      <c r="CV57" s="46">
        <f>BG57/($BF57+$BG57+$BH57+$BI57+$BJ57)</f>
        <v>0.3229901269393512</v>
      </c>
      <c r="CW57" s="46">
        <f>BH57/($BF57+$BG57+$BH57+$BI57+$BJ57)</f>
        <v>0.13681241184767279</v>
      </c>
      <c r="CX57" s="46">
        <f>BI57/($BF57+$BG57+$BH57+$BI57+$BJ57)</f>
        <v>0.19322990126939352</v>
      </c>
      <c r="CY57" s="46">
        <f>BJ57/($BF57+$BG57+$BH57+$BI57+$BJ57)</f>
        <v>0.18899858956276444</v>
      </c>
      <c r="CZ57" s="46">
        <f>BK57/($BF57+$BG57+$BH57+$BI57+$BJ57)</f>
        <v>-5.6417489421720729E-2</v>
      </c>
      <c r="DA57" s="45">
        <f>BN57/(BL57+BN57+BM57)</f>
        <v>0.53689406012594576</v>
      </c>
      <c r="DB57" s="46">
        <f>CF57/($BO57+$CF57+$CG57+$CH57+$CI57+$CJ57)</f>
        <v>0.34048361934477372</v>
      </c>
      <c r="DC57" s="46">
        <f>CG57/($BO57+$CF57+$CG57+$CH57+$CI57+$CJ57)</f>
        <v>7.2152886115444612E-2</v>
      </c>
      <c r="DD57" s="46">
        <f>CH57/($BO57+$CF57+$CG57+$CH57+$CI57+$CJ57)</f>
        <v>3.0421216848673941E-2</v>
      </c>
      <c r="DE57" s="46">
        <f>CI57/($BO57+$CF57+$CG57+$CH57+$CI57+$CJ57)</f>
        <v>5.0897035881435251E-2</v>
      </c>
      <c r="DF57" s="46">
        <f>CJ57/($BO57+$CF57+$CG57+$CH57+$CI57+$CJ57)</f>
        <v>3.5881435257410291E-2</v>
      </c>
      <c r="DG57" s="46">
        <f>CK57/($BO57+$CF57+$CG57+$CH57+$CI57+$CJ57)</f>
        <v>2.125585023400936E-2</v>
      </c>
      <c r="DH57" s="45">
        <f>CN57/(CL57+CN57+CM57)</f>
        <v>0.8681048499028432</v>
      </c>
      <c r="DI57" s="46">
        <f>CP57/($CO57+$CP57+$CQ57+$CR57+$CS57)</f>
        <v>9.3666970694372839E-2</v>
      </c>
      <c r="DJ57" s="46">
        <f>CQ57/($CO57+$CP57+$CQ57+$CR57+$CS57)</f>
        <v>3.8267835190546058E-2</v>
      </c>
      <c r="DK57" s="46">
        <f>CR57/($CO57+$CP57+$CQ57+$CR57+$CS57)</f>
        <v>2.6490066225165559E-2</v>
      </c>
      <c r="DL57" s="46">
        <f>CS57/($CO57+$CP57+$CQ57+$CR57+$CS57)</f>
        <v>0.83871991117103539</v>
      </c>
      <c r="DM57" s="46">
        <f>CT57/($CO57+$CP57+$CQ57+$CR57+$CS57)</f>
        <v>1.1777768965380497E-2</v>
      </c>
      <c r="DN57" s="50">
        <f>IF(CU57*$Z$3&gt;1,1,CU57*$Z$3)</f>
        <v>0.6906729575286088</v>
      </c>
      <c r="DO57" s="51">
        <f>IF(DN57*(1+CZ57)&gt;1,1,DN57*(1+CZ57))</f>
        <v>0.65170692325336987</v>
      </c>
      <c r="DP57" s="52">
        <f>IF(DA57*$AA$3&gt;1,1,DA57*$AA$3)</f>
        <v>0.55788301446347055</v>
      </c>
      <c r="DQ57" s="53">
        <f>IF(DP57*(1+DD57+DG57)&gt;1,1,DP57*(1+DD57+DG57))</f>
        <v>0.58671277242618891</v>
      </c>
      <c r="DR57" s="50">
        <f>DH57</f>
        <v>0.8681048499028432</v>
      </c>
      <c r="DS57" s="53">
        <f>IF(DR57*(1+DM57)&gt;1,1,DR57*(1+DM57))</f>
        <v>0.8783291882627251</v>
      </c>
      <c r="DT57" s="57">
        <f>100*(DO57*$H$3+DQ57*$K$3+DS57*$N$3)/($Q$3)</f>
        <v>64.47422450639236</v>
      </c>
    </row>
    <row r="58" spans="2:124" hidden="1" x14ac:dyDescent="0.3">
      <c r="B58" s="1">
        <v>28814</v>
      </c>
      <c r="C58" s="68" t="s">
        <v>274</v>
      </c>
      <c r="D58" s="1" t="s">
        <v>15</v>
      </c>
      <c r="E58" s="1" t="s">
        <v>141</v>
      </c>
      <c r="F58" s="1" t="s">
        <v>142</v>
      </c>
      <c r="G58" s="1">
        <v>2010</v>
      </c>
      <c r="H58" s="1" t="s">
        <v>18</v>
      </c>
      <c r="I58" s="4">
        <v>643.00356108699998</v>
      </c>
      <c r="J58" s="9">
        <v>2.99</v>
      </c>
      <c r="K58" s="26">
        <v>0</v>
      </c>
      <c r="L58" s="5">
        <v>10</v>
      </c>
      <c r="M58" s="5">
        <v>0</v>
      </c>
      <c r="N58" s="5">
        <v>1</v>
      </c>
      <c r="O58" s="5">
        <v>9</v>
      </c>
      <c r="P58" s="5">
        <v>0</v>
      </c>
      <c r="Q58" s="5">
        <v>0</v>
      </c>
      <c r="R58" s="5">
        <v>0</v>
      </c>
      <c r="S58" s="5">
        <f>P58-Q58</f>
        <v>0</v>
      </c>
      <c r="T58" s="5">
        <v>1</v>
      </c>
      <c r="U58" s="5">
        <v>34</v>
      </c>
      <c r="V58" s="5">
        <v>0</v>
      </c>
      <c r="W58" s="5">
        <v>7</v>
      </c>
      <c r="X58" s="5">
        <v>8</v>
      </c>
      <c r="Y58" s="5">
        <v>2</v>
      </c>
      <c r="Z58" s="5">
        <v>15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1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>X58+Z58+AB58</f>
        <v>23</v>
      </c>
      <c r="AO58" s="5">
        <f>Y58+AA58+AE58</f>
        <v>2</v>
      </c>
      <c r="AP58" s="5">
        <f>AC58+AD58+AG58+AH58</f>
        <v>0</v>
      </c>
      <c r="AQ58" s="5">
        <f>AF58+AJ58+AL58</f>
        <v>1</v>
      </c>
      <c r="AR58" s="5">
        <f>AI58+AK58+AM58</f>
        <v>0</v>
      </c>
      <c r="AS58" s="5">
        <f>AO58-AQ58</f>
        <v>1</v>
      </c>
      <c r="AT58" s="5">
        <v>106</v>
      </c>
      <c r="AU58" s="5">
        <v>143</v>
      </c>
      <c r="AV58" s="5">
        <v>50</v>
      </c>
      <c r="AW58" s="5">
        <v>0</v>
      </c>
      <c r="AX58" s="5">
        <v>292</v>
      </c>
      <c r="AY58" s="5">
        <v>0</v>
      </c>
      <c r="AZ58" s="5">
        <v>7</v>
      </c>
      <c r="BA58" s="5">
        <v>0</v>
      </c>
      <c r="BB58" s="27">
        <f>AY58-AZ58</f>
        <v>-7</v>
      </c>
      <c r="BC58" s="76">
        <f>K58*$B$3</f>
        <v>0</v>
      </c>
      <c r="BD58" s="8">
        <f>L58*$B$3</f>
        <v>3.5999999999999996</v>
      </c>
      <c r="BE58" s="8">
        <f>M58*$B$3</f>
        <v>0</v>
      </c>
      <c r="BF58" s="8">
        <f>N58*$B$3</f>
        <v>0.36</v>
      </c>
      <c r="BG58" s="8">
        <f>O58*$B$3</f>
        <v>3.2399999999999998</v>
      </c>
      <c r="BH58" s="8">
        <f>P58*$B$3</f>
        <v>0</v>
      </c>
      <c r="BI58" s="8">
        <f>Q58*$B$3</f>
        <v>0</v>
      </c>
      <c r="BJ58" s="8">
        <f>R58*$B$3</f>
        <v>0</v>
      </c>
      <c r="BK58" s="8">
        <f>S58*$B$3</f>
        <v>0</v>
      </c>
      <c r="BL58" s="8">
        <f>T58*$C$3</f>
        <v>0.09</v>
      </c>
      <c r="BM58" s="8">
        <f>U58*$C$3</f>
        <v>3.06</v>
      </c>
      <c r="BN58" s="8">
        <f>V58*$C$3</f>
        <v>0</v>
      </c>
      <c r="BO58" s="8">
        <f>W58*$C$3</f>
        <v>0.63</v>
      </c>
      <c r="BP58" s="8">
        <f>X58*$C$3</f>
        <v>0.72</v>
      </c>
      <c r="BQ58" s="8">
        <f>Y58*$C$3</f>
        <v>0.18</v>
      </c>
      <c r="BR58" s="8">
        <f>Z58*$C$3</f>
        <v>1.3499999999999999</v>
      </c>
      <c r="BS58" s="8">
        <f>AA58*$C$3</f>
        <v>0</v>
      </c>
      <c r="BT58" s="8">
        <f>AB58*$C$3</f>
        <v>0</v>
      </c>
      <c r="BU58" s="8">
        <f>AC58*$C$3</f>
        <v>0</v>
      </c>
      <c r="BV58" s="8">
        <f>AD58*$C$3</f>
        <v>0</v>
      </c>
      <c r="BW58" s="8">
        <f>AE58*$C$3</f>
        <v>0</v>
      </c>
      <c r="BX58" s="8">
        <f>AF58*$C$3</f>
        <v>0.09</v>
      </c>
      <c r="BY58" s="8">
        <f>AG58*$C$3</f>
        <v>0</v>
      </c>
      <c r="BZ58" s="8">
        <f>AH58*$C$3</f>
        <v>0</v>
      </c>
      <c r="CA58" s="8">
        <f>AI58*$C$3</f>
        <v>0</v>
      </c>
      <c r="CB58" s="8">
        <f>AJ58*$C$3</f>
        <v>0</v>
      </c>
      <c r="CC58" s="8">
        <f>AK58*$C$3</f>
        <v>0</v>
      </c>
      <c r="CD58" s="8">
        <f>AL58*$C$3</f>
        <v>0</v>
      </c>
      <c r="CE58" s="8">
        <f>AM58*$C$3</f>
        <v>0</v>
      </c>
      <c r="CF58" s="8">
        <f>AN58*$C$3</f>
        <v>2.0699999999999998</v>
      </c>
      <c r="CG58" s="8">
        <f>AO58*$C$3</f>
        <v>0.18</v>
      </c>
      <c r="CH58" s="8">
        <f>AP58*$C$3</f>
        <v>0</v>
      </c>
      <c r="CI58" s="8">
        <f>AQ58*$C$3</f>
        <v>0.09</v>
      </c>
      <c r="CJ58" s="8">
        <f>AR58*$C$3</f>
        <v>0</v>
      </c>
      <c r="CK58" s="8">
        <f>AS58*$C$3</f>
        <v>0.09</v>
      </c>
      <c r="CL58" s="8">
        <f>AT58*$D$3</f>
        <v>1.06</v>
      </c>
      <c r="CM58" s="8">
        <f>AU58*$D$3</f>
        <v>1.43</v>
      </c>
      <c r="CN58" s="8">
        <f>AV58*$D$3</f>
        <v>0.5</v>
      </c>
      <c r="CO58" s="8">
        <f>AW58*$D$3</f>
        <v>0</v>
      </c>
      <c r="CP58" s="8">
        <f>AX58*$D$3</f>
        <v>2.92</v>
      </c>
      <c r="CQ58" s="8">
        <f>AY58*$D$3</f>
        <v>0</v>
      </c>
      <c r="CR58" s="8">
        <f>AZ58*$D$3</f>
        <v>7.0000000000000007E-2</v>
      </c>
      <c r="CS58" s="8">
        <f>BA58*$D$3</f>
        <v>0</v>
      </c>
      <c r="CT58" s="44">
        <f>BB58*$D$3</f>
        <v>-7.0000000000000007E-2</v>
      </c>
      <c r="CU58" s="46">
        <f>BE58/(BE58+BD58+BC58)</f>
        <v>0</v>
      </c>
      <c r="CV58" s="46">
        <f>BG58/($BF58+$BG58+$BH58+$BI58+$BJ58)</f>
        <v>0.9</v>
      </c>
      <c r="CW58" s="46">
        <f>BH58/($BF58+$BG58+$BH58+$BI58+$BJ58)</f>
        <v>0</v>
      </c>
      <c r="CX58" s="46">
        <f>BI58/($BF58+$BG58+$BH58+$BI58+$BJ58)</f>
        <v>0</v>
      </c>
      <c r="CY58" s="46">
        <f>BJ58/($BF58+$BG58+$BH58+$BI58+$BJ58)</f>
        <v>0</v>
      </c>
      <c r="CZ58" s="46">
        <f>BK58/($BF58+$BG58+$BH58+$BI58+$BJ58)</f>
        <v>0</v>
      </c>
      <c r="DA58" s="45">
        <f>BN58/(BL58+BN58+BM58)</f>
        <v>0</v>
      </c>
      <c r="DB58" s="46">
        <f>CF58/($BO58+$CF58+$CG58+$CH58+$CI58+$CJ58)</f>
        <v>0.69696969696969702</v>
      </c>
      <c r="DC58" s="46">
        <f>CG58/($BO58+$CF58+$CG58+$CH58+$CI58+$CJ58)</f>
        <v>6.0606060606060608E-2</v>
      </c>
      <c r="DD58" s="46">
        <f>CH58/($BO58+$CF58+$CG58+$CH58+$CI58+$CJ58)</f>
        <v>0</v>
      </c>
      <c r="DE58" s="46">
        <f>CI58/($BO58+$CF58+$CG58+$CH58+$CI58+$CJ58)</f>
        <v>3.0303030303030304E-2</v>
      </c>
      <c r="DF58" s="46">
        <f>CJ58/($BO58+$CF58+$CG58+$CH58+$CI58+$CJ58)</f>
        <v>0</v>
      </c>
      <c r="DG58" s="46">
        <f>CK58/($BO58+$CF58+$CG58+$CH58+$CI58+$CJ58)</f>
        <v>3.0303030303030304E-2</v>
      </c>
      <c r="DH58" s="45">
        <f>CN58/(CL58+CN58+CM58)</f>
        <v>0.16722408026755853</v>
      </c>
      <c r="DI58" s="46">
        <f>CP58/($CO58+$CP58+$CQ58+$CR58+$CS58)</f>
        <v>0.97658862876254182</v>
      </c>
      <c r="DJ58" s="46">
        <f>CQ58/($CO58+$CP58+$CQ58+$CR58+$CS58)</f>
        <v>0</v>
      </c>
      <c r="DK58" s="46">
        <f>CR58/($CO58+$CP58+$CQ58+$CR58+$CS58)</f>
        <v>2.3411371237458199E-2</v>
      </c>
      <c r="DL58" s="46">
        <f>CS58/($CO58+$CP58+$CQ58+$CR58+$CS58)</f>
        <v>0</v>
      </c>
      <c r="DM58" s="46">
        <f>CT58/($CO58+$CP58+$CQ58+$CR58+$CS58)</f>
        <v>-2.3411371237458199E-2</v>
      </c>
      <c r="DN58" s="50">
        <f>IF(CU58*$W$3&gt;1,1,CU58*$W$3)</f>
        <v>0</v>
      </c>
      <c r="DO58" s="51">
        <f>IF(DN58*(1+CZ58)&gt;1,1,DN58*(1+CZ58))</f>
        <v>0</v>
      </c>
      <c r="DP58" s="52">
        <f>IF(DA58*$X$3&gt;1,1,DA58*$X$3)</f>
        <v>0</v>
      </c>
      <c r="DQ58" s="53">
        <f>IF(DP58*(1+DD58+DG58)&gt;1,1,DP58*(1+DD58+DG58))</f>
        <v>0</v>
      </c>
      <c r="DR58" s="50">
        <f>DH58</f>
        <v>0.16722408026755853</v>
      </c>
      <c r="DS58" s="53">
        <f>IF(DR58*(1+DM58)&gt;1,1,DR58*(1+DM58))</f>
        <v>0.16330913524457222</v>
      </c>
      <c r="DT58" s="57">
        <f>100*(DO58*$H$3+DQ58*$K$3+DS58*$N$3)/($Q$3)</f>
        <v>2.7067812471476058</v>
      </c>
    </row>
    <row r="59" spans="2:124" x14ac:dyDescent="0.3">
      <c r="B59" s="1">
        <v>29569</v>
      </c>
      <c r="C59" s="68" t="s">
        <v>221</v>
      </c>
      <c r="D59" s="1" t="s">
        <v>15</v>
      </c>
      <c r="E59" s="1" t="s">
        <v>93</v>
      </c>
      <c r="F59" s="1" t="s">
        <v>103</v>
      </c>
      <c r="G59" s="1">
        <v>2012</v>
      </c>
      <c r="H59" s="1" t="s">
        <v>18</v>
      </c>
      <c r="I59" s="4">
        <v>2267.37088967</v>
      </c>
      <c r="J59" s="10">
        <v>237.42</v>
      </c>
      <c r="K59" s="26">
        <v>45</v>
      </c>
      <c r="L59" s="5">
        <v>609</v>
      </c>
      <c r="M59" s="5">
        <v>6</v>
      </c>
      <c r="N59" s="5">
        <v>92</v>
      </c>
      <c r="O59" s="5">
        <v>537</v>
      </c>
      <c r="P59" s="5">
        <v>25</v>
      </c>
      <c r="Q59" s="5">
        <v>2</v>
      </c>
      <c r="R59" s="5">
        <v>4</v>
      </c>
      <c r="S59" s="5">
        <f>P59-Q59</f>
        <v>23</v>
      </c>
      <c r="T59" s="5">
        <v>99</v>
      </c>
      <c r="U59" s="5">
        <v>2352</v>
      </c>
      <c r="V59" s="5">
        <v>202</v>
      </c>
      <c r="W59" s="5">
        <v>216</v>
      </c>
      <c r="X59" s="5">
        <v>1930</v>
      </c>
      <c r="Y59" s="5">
        <v>71</v>
      </c>
      <c r="Z59" s="5">
        <v>37</v>
      </c>
      <c r="AA59" s="5">
        <v>37</v>
      </c>
      <c r="AB59" s="5">
        <v>60</v>
      </c>
      <c r="AC59" s="5">
        <v>18</v>
      </c>
      <c r="AD59" s="5">
        <v>24</v>
      </c>
      <c r="AE59" s="5">
        <v>91</v>
      </c>
      <c r="AF59" s="5">
        <v>8</v>
      </c>
      <c r="AG59" s="5">
        <v>12</v>
      </c>
      <c r="AH59" s="5">
        <v>4</v>
      </c>
      <c r="AI59" s="5">
        <v>1</v>
      </c>
      <c r="AJ59" s="5">
        <v>4</v>
      </c>
      <c r="AK59" s="5">
        <v>13</v>
      </c>
      <c r="AL59" s="5">
        <v>3</v>
      </c>
      <c r="AM59" s="5">
        <v>106</v>
      </c>
      <c r="AN59" s="5">
        <f>X59+Z59+AB59</f>
        <v>2027</v>
      </c>
      <c r="AO59" s="5">
        <f>Y59+AA59+AE59</f>
        <v>199</v>
      </c>
      <c r="AP59" s="5">
        <f>AC59+AD59+AG59+AH59</f>
        <v>58</v>
      </c>
      <c r="AQ59" s="5">
        <f>AF59+AJ59+AL59</f>
        <v>15</v>
      </c>
      <c r="AR59" s="5">
        <f>AI59+AK59+AM59</f>
        <v>120</v>
      </c>
      <c r="AS59" s="5">
        <f>AO59-AQ59</f>
        <v>184</v>
      </c>
      <c r="AT59" s="5">
        <v>1523</v>
      </c>
      <c r="AU59" s="5">
        <v>15716</v>
      </c>
      <c r="AV59" s="5">
        <v>6502</v>
      </c>
      <c r="AW59" s="5">
        <v>0</v>
      </c>
      <c r="AX59" s="5">
        <v>15828</v>
      </c>
      <c r="AY59" s="5">
        <v>1620</v>
      </c>
      <c r="AZ59" s="5">
        <v>2166</v>
      </c>
      <c r="BA59" s="5">
        <v>4127</v>
      </c>
      <c r="BB59" s="27">
        <f>AY59-AZ59</f>
        <v>-546</v>
      </c>
      <c r="BC59" s="43">
        <f>K59*$B$3</f>
        <v>16.2</v>
      </c>
      <c r="BD59" s="8">
        <f>L59*$B$3</f>
        <v>219.23999999999998</v>
      </c>
      <c r="BE59" s="8">
        <f>M59*$B$3</f>
        <v>2.16</v>
      </c>
      <c r="BF59" s="8">
        <f>N59*$B$3</f>
        <v>33.119999999999997</v>
      </c>
      <c r="BG59" s="8">
        <f>O59*$B$3</f>
        <v>193.32</v>
      </c>
      <c r="BH59" s="8">
        <f>P59*$B$3</f>
        <v>9</v>
      </c>
      <c r="BI59" s="8">
        <f>Q59*$B$3</f>
        <v>0.72</v>
      </c>
      <c r="BJ59" s="8">
        <f>R59*$B$3</f>
        <v>1.44</v>
      </c>
      <c r="BK59" s="8">
        <f>S59*$B$3</f>
        <v>8.2799999999999994</v>
      </c>
      <c r="BL59" s="8">
        <f>T59*$C$3</f>
        <v>8.91</v>
      </c>
      <c r="BM59" s="8">
        <f>U59*$C$3</f>
        <v>211.67999999999998</v>
      </c>
      <c r="BN59" s="8">
        <f>V59*$C$3</f>
        <v>18.18</v>
      </c>
      <c r="BO59" s="8">
        <f>W59*$C$3</f>
        <v>19.439999999999998</v>
      </c>
      <c r="BP59" s="8">
        <f>X59*$C$3</f>
        <v>173.7</v>
      </c>
      <c r="BQ59" s="8">
        <f>Y59*$C$3</f>
        <v>6.39</v>
      </c>
      <c r="BR59" s="8">
        <f>Z59*$C$3</f>
        <v>3.33</v>
      </c>
      <c r="BS59" s="8">
        <f>AA59*$C$3</f>
        <v>3.33</v>
      </c>
      <c r="BT59" s="8">
        <f>AB59*$C$3</f>
        <v>5.3999999999999995</v>
      </c>
      <c r="BU59" s="8">
        <f>AC59*$C$3</f>
        <v>1.6199999999999999</v>
      </c>
      <c r="BV59" s="8">
        <f>AD59*$C$3</f>
        <v>2.16</v>
      </c>
      <c r="BW59" s="8">
        <f>AE59*$C$3</f>
        <v>8.19</v>
      </c>
      <c r="BX59" s="8">
        <f>AF59*$C$3</f>
        <v>0.72</v>
      </c>
      <c r="BY59" s="8">
        <f>AG59*$C$3</f>
        <v>1.08</v>
      </c>
      <c r="BZ59" s="8">
        <f>AH59*$C$3</f>
        <v>0.36</v>
      </c>
      <c r="CA59" s="8">
        <f>AI59*$C$3</f>
        <v>0.09</v>
      </c>
      <c r="CB59" s="8">
        <f>AJ59*$C$3</f>
        <v>0.36</v>
      </c>
      <c r="CC59" s="8">
        <f>AK59*$C$3</f>
        <v>1.17</v>
      </c>
      <c r="CD59" s="8">
        <f>AL59*$C$3</f>
        <v>0.27</v>
      </c>
      <c r="CE59" s="8">
        <f>AM59*$C$3</f>
        <v>9.5399999999999991</v>
      </c>
      <c r="CF59" s="8">
        <f>AN59*$C$3</f>
        <v>182.43</v>
      </c>
      <c r="CG59" s="8">
        <f>AO59*$C$3</f>
        <v>17.91</v>
      </c>
      <c r="CH59" s="8">
        <f>AP59*$C$3</f>
        <v>5.22</v>
      </c>
      <c r="CI59" s="8">
        <f>AQ59*$C$3</f>
        <v>1.3499999999999999</v>
      </c>
      <c r="CJ59" s="8">
        <f>AR59*$C$3</f>
        <v>10.799999999999999</v>
      </c>
      <c r="CK59" s="8">
        <f>AS59*$C$3</f>
        <v>16.559999999999999</v>
      </c>
      <c r="CL59" s="8">
        <f>AT59*$D$3</f>
        <v>15.23</v>
      </c>
      <c r="CM59" s="8">
        <f>AU59*$D$3</f>
        <v>157.16</v>
      </c>
      <c r="CN59" s="8">
        <f>AV59*$D$3</f>
        <v>65.02</v>
      </c>
      <c r="CO59" s="8">
        <f>AW59*$D$3</f>
        <v>0</v>
      </c>
      <c r="CP59" s="8">
        <f>AX59*$D$3</f>
        <v>158.28</v>
      </c>
      <c r="CQ59" s="8">
        <f>AY59*$D$3</f>
        <v>16.2</v>
      </c>
      <c r="CR59" s="8">
        <f>AZ59*$D$3</f>
        <v>21.66</v>
      </c>
      <c r="CS59" s="8">
        <f>BA59*$D$3</f>
        <v>41.27</v>
      </c>
      <c r="CT59" s="44">
        <f>BB59*$D$3</f>
        <v>-5.46</v>
      </c>
      <c r="CU59" s="46">
        <f>BE59/(BE59+BD59+BC59)</f>
        <v>9.0909090909090922E-3</v>
      </c>
      <c r="CV59" s="46">
        <f>BG59/($BF59+$BG59+$BH59+$BI59+$BJ59)</f>
        <v>0.8136363636363636</v>
      </c>
      <c r="CW59" s="46">
        <f>BH59/($BF59+$BG59+$BH59+$BI59+$BJ59)</f>
        <v>3.787878787878788E-2</v>
      </c>
      <c r="CX59" s="46">
        <f>BI59/($BF59+$BG59+$BH59+$BI59+$BJ59)</f>
        <v>3.0303030303030303E-3</v>
      </c>
      <c r="CY59" s="46">
        <f>BJ59/($BF59+$BG59+$BH59+$BI59+$BJ59)</f>
        <v>6.0606060606060606E-3</v>
      </c>
      <c r="CZ59" s="46">
        <f>BK59/($BF59+$BG59+$BH59+$BI59+$BJ59)</f>
        <v>3.4848484848484844E-2</v>
      </c>
      <c r="DA59" s="45">
        <f>BN59/(BL59+BN59+BM59)</f>
        <v>7.6140218620429703E-2</v>
      </c>
      <c r="DB59" s="46">
        <f>CF59/($BO59+$CF59+$CG59+$CH59+$CI59+$CJ59)</f>
        <v>0.76925996204933589</v>
      </c>
      <c r="DC59" s="46">
        <f>CG59/($BO59+$CF59+$CG59+$CH59+$CI59+$CJ59)</f>
        <v>7.5521821631878552E-2</v>
      </c>
      <c r="DD59" s="46">
        <f>CH59/($BO59+$CF59+$CG59+$CH59+$CI59+$CJ59)</f>
        <v>2.2011385199240986E-2</v>
      </c>
      <c r="DE59" s="46">
        <f>CI59/($BO59+$CF59+$CG59+$CH59+$CI59+$CJ59)</f>
        <v>5.6925996204933577E-3</v>
      </c>
      <c r="DF59" s="46">
        <f>CJ59/($BO59+$CF59+$CG59+$CH59+$CI59+$CJ59)</f>
        <v>4.5540796963946861E-2</v>
      </c>
      <c r="DG59" s="46">
        <f>CK59/($BO59+$CF59+$CG59+$CH59+$CI59+$CJ59)</f>
        <v>6.9829222011385195E-2</v>
      </c>
      <c r="DH59" s="45">
        <f>CN59/(CL59+CN59+CM59)</f>
        <v>0.27387220420369823</v>
      </c>
      <c r="DI59" s="46">
        <f>CP59/($CO59+$CP59+$CQ59+$CR59+$CS59)</f>
        <v>0.66669474748325686</v>
      </c>
      <c r="DJ59" s="46">
        <f>CQ59/($CO59+$CP59+$CQ59+$CR59+$CS59)</f>
        <v>6.8236384314055848E-2</v>
      </c>
      <c r="DK59" s="46">
        <f>CR59/($CO59+$CP59+$CQ59+$CR59+$CS59)</f>
        <v>9.1234573101385788E-2</v>
      </c>
      <c r="DL59" s="46">
        <f>CS59/($CO59+$CP59+$CQ59+$CR59+$CS59)</f>
        <v>0.17383429510130155</v>
      </c>
      <c r="DM59" s="46">
        <f>CT59/($CO59+$CP59+$CQ59+$CR59+$CS59)</f>
        <v>-2.2998188787329937E-2</v>
      </c>
      <c r="DN59" s="50">
        <f>IF(CU59*$T$3&gt;1,1,CU59*$T$3)</f>
        <v>1.4444495025065522E-2</v>
      </c>
      <c r="DO59" s="51">
        <f>IF(DN59*(1+CZ59)&gt;1,1,DN59*(1+CZ59))</f>
        <v>1.4947863791090534E-2</v>
      </c>
      <c r="DP59" s="52">
        <f>IF(DA59*$U$3&gt;1,1,DA59*$U$3)</f>
        <v>8.4905325161809903E-2</v>
      </c>
      <c r="DQ59" s="53">
        <f>IF(DP59*(1+DD59+DG59)&gt;1,1,DP59*(1+DD59+DG59))</f>
        <v>9.2703081780086183E-2</v>
      </c>
      <c r="DR59" s="50">
        <f>DH59</f>
        <v>0.27387220420369823</v>
      </c>
      <c r="DS59" s="53">
        <f>IF(DR59*(1+DM59)&gt;1,1,DR59*(1+DM59))</f>
        <v>0.26757363954781938</v>
      </c>
      <c r="DT59" s="57">
        <f>100*(DO59*$H$3+DQ59*$K$3+DS59*$N$3)/($Q$3)</f>
        <v>11.008830745593762</v>
      </c>
    </row>
    <row r="60" spans="2:124" x14ac:dyDescent="0.3">
      <c r="B60" s="1">
        <v>27583</v>
      </c>
      <c r="C60" s="68" t="s">
        <v>221</v>
      </c>
      <c r="D60" s="1" t="s">
        <v>15</v>
      </c>
      <c r="E60" s="1" t="s">
        <v>40</v>
      </c>
      <c r="F60" s="1" t="s">
        <v>43</v>
      </c>
      <c r="G60" s="1">
        <v>2010</v>
      </c>
      <c r="H60" s="1" t="s">
        <v>18</v>
      </c>
      <c r="I60" s="4">
        <v>1588.2308501</v>
      </c>
      <c r="J60" s="10">
        <v>233.34</v>
      </c>
      <c r="K60" s="26">
        <v>40</v>
      </c>
      <c r="L60" s="5">
        <v>443</v>
      </c>
      <c r="M60" s="5">
        <v>166</v>
      </c>
      <c r="N60" s="5">
        <v>85</v>
      </c>
      <c r="O60" s="5">
        <v>289</v>
      </c>
      <c r="P60" s="5">
        <v>116</v>
      </c>
      <c r="Q60" s="5">
        <v>81</v>
      </c>
      <c r="R60" s="5">
        <v>78</v>
      </c>
      <c r="S60" s="5">
        <f>P60-Q60</f>
        <v>35</v>
      </c>
      <c r="T60" s="5">
        <v>125</v>
      </c>
      <c r="U60" s="5">
        <v>1564</v>
      </c>
      <c r="V60" s="5">
        <v>907</v>
      </c>
      <c r="W60" s="5">
        <v>20</v>
      </c>
      <c r="X60" s="5">
        <v>1464</v>
      </c>
      <c r="Y60" s="5">
        <v>45</v>
      </c>
      <c r="Z60" s="5">
        <v>60</v>
      </c>
      <c r="AA60" s="5">
        <v>17</v>
      </c>
      <c r="AB60" s="5">
        <v>59</v>
      </c>
      <c r="AC60" s="5">
        <v>33</v>
      </c>
      <c r="AD60" s="5">
        <v>12</v>
      </c>
      <c r="AE60" s="5">
        <v>65</v>
      </c>
      <c r="AF60" s="5">
        <v>54</v>
      </c>
      <c r="AG60" s="5">
        <v>2</v>
      </c>
      <c r="AH60" s="5">
        <v>13</v>
      </c>
      <c r="AI60" s="5">
        <v>19</v>
      </c>
      <c r="AJ60" s="5">
        <v>24</v>
      </c>
      <c r="AK60" s="5">
        <v>16</v>
      </c>
      <c r="AL60" s="5">
        <v>23</v>
      </c>
      <c r="AM60" s="5">
        <v>653</v>
      </c>
      <c r="AN60" s="5">
        <f>X60+Z60+AB60</f>
        <v>1583</v>
      </c>
      <c r="AO60" s="5">
        <f>Y60+AA60+AE60</f>
        <v>127</v>
      </c>
      <c r="AP60" s="5">
        <f>AC60+AD60+AG60+AH60</f>
        <v>60</v>
      </c>
      <c r="AQ60" s="5">
        <f>AF60+AJ60+AL60</f>
        <v>101</v>
      </c>
      <c r="AR60" s="5">
        <f>AI60+AK60+AM60</f>
        <v>688</v>
      </c>
      <c r="AS60" s="5">
        <f>AO60-AQ60</f>
        <v>26</v>
      </c>
      <c r="AT60" s="5">
        <v>680</v>
      </c>
      <c r="AU60" s="5">
        <v>15636</v>
      </c>
      <c r="AV60" s="5">
        <v>7005</v>
      </c>
      <c r="AW60" s="5">
        <v>0</v>
      </c>
      <c r="AX60" s="5">
        <v>16411</v>
      </c>
      <c r="AY60" s="5">
        <v>490</v>
      </c>
      <c r="AZ60" s="5">
        <v>212</v>
      </c>
      <c r="BA60" s="5">
        <v>6208</v>
      </c>
      <c r="BB60" s="27">
        <f>AY60-AZ60</f>
        <v>278</v>
      </c>
      <c r="BC60" s="43">
        <f>K60*$B$3</f>
        <v>14.399999999999999</v>
      </c>
      <c r="BD60" s="8">
        <f>L60*$B$3</f>
        <v>159.47999999999999</v>
      </c>
      <c r="BE60" s="8">
        <f>M60*$B$3</f>
        <v>59.76</v>
      </c>
      <c r="BF60" s="8">
        <f>N60*$B$3</f>
        <v>30.599999999999998</v>
      </c>
      <c r="BG60" s="8">
        <f>O60*$B$3</f>
        <v>104.03999999999999</v>
      </c>
      <c r="BH60" s="8">
        <f>P60*$B$3</f>
        <v>41.76</v>
      </c>
      <c r="BI60" s="8">
        <f>Q60*$B$3</f>
        <v>29.16</v>
      </c>
      <c r="BJ60" s="8">
        <f>R60*$B$3</f>
        <v>28.08</v>
      </c>
      <c r="BK60" s="8">
        <f>S60*$B$3</f>
        <v>12.6</v>
      </c>
      <c r="BL60" s="8">
        <f>T60*$C$3</f>
        <v>11.25</v>
      </c>
      <c r="BM60" s="8">
        <f>U60*$C$3</f>
        <v>140.76</v>
      </c>
      <c r="BN60" s="8">
        <f>V60*$C$3</f>
        <v>81.63</v>
      </c>
      <c r="BO60" s="8">
        <f>W60*$C$3</f>
        <v>1.7999999999999998</v>
      </c>
      <c r="BP60" s="8">
        <f>X60*$C$3</f>
        <v>131.76</v>
      </c>
      <c r="BQ60" s="8">
        <f>Y60*$C$3</f>
        <v>4.05</v>
      </c>
      <c r="BR60" s="8">
        <f>Z60*$C$3</f>
        <v>5.3999999999999995</v>
      </c>
      <c r="BS60" s="8">
        <f>AA60*$C$3</f>
        <v>1.53</v>
      </c>
      <c r="BT60" s="8">
        <f>AB60*$C$3</f>
        <v>5.31</v>
      </c>
      <c r="BU60" s="8">
        <f>AC60*$C$3</f>
        <v>2.9699999999999998</v>
      </c>
      <c r="BV60" s="8">
        <f>AD60*$C$3</f>
        <v>1.08</v>
      </c>
      <c r="BW60" s="8">
        <f>AE60*$C$3</f>
        <v>5.85</v>
      </c>
      <c r="BX60" s="8">
        <f>AF60*$C$3</f>
        <v>4.8599999999999994</v>
      </c>
      <c r="BY60" s="8">
        <f>AG60*$C$3</f>
        <v>0.18</v>
      </c>
      <c r="BZ60" s="8">
        <f>AH60*$C$3</f>
        <v>1.17</v>
      </c>
      <c r="CA60" s="8">
        <f>AI60*$C$3</f>
        <v>1.71</v>
      </c>
      <c r="CB60" s="8">
        <f>AJ60*$C$3</f>
        <v>2.16</v>
      </c>
      <c r="CC60" s="8">
        <f>AK60*$C$3</f>
        <v>1.44</v>
      </c>
      <c r="CD60" s="8">
        <f>AL60*$C$3</f>
        <v>2.0699999999999998</v>
      </c>
      <c r="CE60" s="8">
        <f>AM60*$C$3</f>
        <v>58.769999999999996</v>
      </c>
      <c r="CF60" s="8">
        <f>AN60*$C$3</f>
        <v>142.47</v>
      </c>
      <c r="CG60" s="8">
        <f>AO60*$C$3</f>
        <v>11.43</v>
      </c>
      <c r="CH60" s="8">
        <f>AP60*$C$3</f>
        <v>5.3999999999999995</v>
      </c>
      <c r="CI60" s="8">
        <f>AQ60*$C$3</f>
        <v>9.09</v>
      </c>
      <c r="CJ60" s="8">
        <f>AR60*$C$3</f>
        <v>61.919999999999995</v>
      </c>
      <c r="CK60" s="8">
        <f>AS60*$C$3</f>
        <v>2.34</v>
      </c>
      <c r="CL60" s="8">
        <f>AT60*$D$3</f>
        <v>6.8</v>
      </c>
      <c r="CM60" s="8">
        <f>AU60*$D$3</f>
        <v>156.36000000000001</v>
      </c>
      <c r="CN60" s="8">
        <f>AV60*$D$3</f>
        <v>70.05</v>
      </c>
      <c r="CO60" s="8">
        <f>AW60*$D$3</f>
        <v>0</v>
      </c>
      <c r="CP60" s="8">
        <f>AX60*$D$3</f>
        <v>164.11</v>
      </c>
      <c r="CQ60" s="8">
        <f>AY60*$D$3</f>
        <v>4.9000000000000004</v>
      </c>
      <c r="CR60" s="8">
        <f>AZ60*$D$3</f>
        <v>2.12</v>
      </c>
      <c r="CS60" s="8">
        <f>BA60*$D$3</f>
        <v>62.08</v>
      </c>
      <c r="CT60" s="44">
        <f>BB60*$D$3</f>
        <v>2.7800000000000002</v>
      </c>
      <c r="CU60" s="46">
        <f>BE60/(BE60+BD60+BC60)</f>
        <v>0.25577812018489987</v>
      </c>
      <c r="CV60" s="46">
        <f>BG60/($BF60+$BG60+$BH60+$BI60+$BJ60)</f>
        <v>0.44530046224961478</v>
      </c>
      <c r="CW60" s="46">
        <f>BH60/($BF60+$BG60+$BH60+$BI60+$BJ60)</f>
        <v>0.17873651771956858</v>
      </c>
      <c r="CX60" s="46">
        <f>BI60/($BF60+$BG60+$BH60+$BI60+$BJ60)</f>
        <v>0.12480739599383668</v>
      </c>
      <c r="CY60" s="46">
        <f>BJ60/($BF60+$BG60+$BH60+$BI60+$BJ60)</f>
        <v>0.12018489984591679</v>
      </c>
      <c r="CZ60" s="46">
        <f>BK60/($BF60+$BG60+$BH60+$BI60+$BJ60)</f>
        <v>5.3929121725731895E-2</v>
      </c>
      <c r="DA60" s="45">
        <f>BN60/(BL60+BN60+BM60)</f>
        <v>0.34938366718027736</v>
      </c>
      <c r="DB60" s="46">
        <f>CF60/($BO60+$CF60+$CG60+$CH60+$CI60+$CJ60)</f>
        <v>0.61380379992245049</v>
      </c>
      <c r="DC60" s="46">
        <f>CG60/($BO60+$CF60+$CG60+$CH60+$CI60+$CJ60)</f>
        <v>4.924389298177588E-2</v>
      </c>
      <c r="DD60" s="46">
        <f>CH60/($BO60+$CF60+$CG60+$CH60+$CI60+$CJ60)</f>
        <v>2.3264831329972854E-2</v>
      </c>
      <c r="DE60" s="46">
        <f>CI60/($BO60+$CF60+$CG60+$CH60+$CI60+$CJ60)</f>
        <v>3.9162466072120976E-2</v>
      </c>
      <c r="DF60" s="46">
        <f>CJ60/($BO60+$CF60+$CG60+$CH60+$CI60+$CJ60)</f>
        <v>0.26677006591702207</v>
      </c>
      <c r="DG60" s="46">
        <f>CK60/($BO60+$CF60+$CG60+$CH60+$CI60+$CJ60)</f>
        <v>1.0081426909654904E-2</v>
      </c>
      <c r="DH60" s="45">
        <f>CN60/(CL60+CN60+CM60)</f>
        <v>0.30037305432871658</v>
      </c>
      <c r="DI60" s="46">
        <f>CP60/($CO60+$CP60+$CQ60+$CR60+$CS60)</f>
        <v>0.70370052742163713</v>
      </c>
      <c r="DJ60" s="46">
        <f>CQ60/($CO60+$CP60+$CQ60+$CR60+$CS60)</f>
        <v>2.1011105870245701E-2</v>
      </c>
      <c r="DK60" s="46">
        <f>CR60/($CO60+$CP60+$CQ60+$CR60+$CS60)</f>
        <v>9.0905192744736487E-3</v>
      </c>
      <c r="DL60" s="46">
        <f>CS60/($CO60+$CP60+$CQ60+$CR60+$CS60)</f>
        <v>0.26619784743364344</v>
      </c>
      <c r="DM60" s="46">
        <f>CT60/($CO60+$CP60+$CQ60+$CR60+$CS60)</f>
        <v>1.192058659577205E-2</v>
      </c>
      <c r="DN60" s="50">
        <f>IF(CU60*$T$3&gt;1,1,CU60*$T$3)</f>
        <v>0.40640443629845369</v>
      </c>
      <c r="DO60" s="51">
        <f>IF(DN60*(1+CZ60)&gt;1,1,DN60*(1+CZ60))</f>
        <v>0.42832147061347042</v>
      </c>
      <c r="DP60" s="52">
        <f>IF(DA60*$U$3&gt;1,1,DA60*$U$3)</f>
        <v>0.38960400174379756</v>
      </c>
      <c r="DQ60" s="53">
        <f>IF(DP60*(1+DD60+DG60)&gt;1,1,DP60*(1+DD60+DG60))</f>
        <v>0.40259583739713861</v>
      </c>
      <c r="DR60" s="50">
        <f>DH60</f>
        <v>0.30037305432871658</v>
      </c>
      <c r="DS60" s="53">
        <f>IF(DR60*(1+DM60)&gt;1,1,DR60*(1+DM60))</f>
        <v>0.30395367733387862</v>
      </c>
      <c r="DT60" s="57">
        <f>100*(DO60*$H$3+DQ60*$K$3+DS60*$N$3)/($Q$3)</f>
        <v>39.008383350179699</v>
      </c>
    </row>
    <row r="61" spans="2:124" x14ac:dyDescent="0.3">
      <c r="B61" s="1">
        <v>29670</v>
      </c>
      <c r="C61" s="68" t="s">
        <v>275</v>
      </c>
      <c r="D61" s="1" t="s">
        <v>15</v>
      </c>
      <c r="E61" s="1" t="s">
        <v>152</v>
      </c>
      <c r="F61" s="1" t="s">
        <v>76</v>
      </c>
      <c r="G61" s="1">
        <v>2010</v>
      </c>
      <c r="H61" s="1" t="s">
        <v>18</v>
      </c>
      <c r="I61" s="4">
        <v>1238.92830415</v>
      </c>
      <c r="J61" s="71">
        <v>231.89</v>
      </c>
      <c r="K61" s="74">
        <v>29</v>
      </c>
      <c r="L61" s="75">
        <v>106</v>
      </c>
      <c r="M61" s="75">
        <v>504</v>
      </c>
      <c r="N61" s="75">
        <v>58</v>
      </c>
      <c r="O61" s="75">
        <v>57</v>
      </c>
      <c r="P61" s="75">
        <v>44</v>
      </c>
      <c r="Q61" s="75">
        <v>158</v>
      </c>
      <c r="R61" s="75">
        <v>322</v>
      </c>
      <c r="S61" s="5">
        <f>P61-Q61</f>
        <v>-114</v>
      </c>
      <c r="T61" s="75">
        <v>231.89</v>
      </c>
      <c r="U61" s="75">
        <v>21</v>
      </c>
      <c r="V61" s="75">
        <v>479</v>
      </c>
      <c r="W61" s="75">
        <v>2073</v>
      </c>
      <c r="X61" s="75">
        <v>31</v>
      </c>
      <c r="Y61" s="75">
        <v>61</v>
      </c>
      <c r="Z61" s="75">
        <v>22</v>
      </c>
      <c r="AA61" s="75">
        <v>23</v>
      </c>
      <c r="AB61" s="75">
        <v>200</v>
      </c>
      <c r="AC61" s="75">
        <v>0</v>
      </c>
      <c r="AD61" s="75">
        <v>5</v>
      </c>
      <c r="AE61" s="75">
        <v>6</v>
      </c>
      <c r="AF61" s="75">
        <v>204</v>
      </c>
      <c r="AG61" s="75">
        <v>4</v>
      </c>
      <c r="AH61" s="75">
        <v>15</v>
      </c>
      <c r="AI61" s="75">
        <v>6</v>
      </c>
      <c r="AJ61" s="75">
        <v>78</v>
      </c>
      <c r="AK61" s="75">
        <v>8</v>
      </c>
      <c r="AL61" s="75">
        <v>110</v>
      </c>
      <c r="AM61" s="75">
        <v>20</v>
      </c>
      <c r="AN61" s="75">
        <v>1783</v>
      </c>
      <c r="AO61" s="5">
        <f>Y61+AA61+AE61</f>
        <v>90</v>
      </c>
      <c r="AP61" s="5">
        <f>AC61+AD61+AG61+AH61</f>
        <v>24</v>
      </c>
      <c r="AQ61" s="5">
        <f>AF61+AJ61+AL61</f>
        <v>392</v>
      </c>
      <c r="AR61" s="5">
        <f>AI61+AK61+AM61</f>
        <v>34</v>
      </c>
      <c r="AS61" s="5">
        <f>AO61-AQ61</f>
        <v>-302</v>
      </c>
      <c r="AT61" s="75">
        <v>606</v>
      </c>
      <c r="AU61" s="75">
        <v>763</v>
      </c>
      <c r="AV61" s="75">
        <v>21816</v>
      </c>
      <c r="AW61" s="75">
        <v>72</v>
      </c>
      <c r="AX61" s="75">
        <v>882</v>
      </c>
      <c r="AY61" s="75">
        <v>610</v>
      </c>
      <c r="AZ61" s="75">
        <v>736</v>
      </c>
      <c r="BA61" s="75">
        <v>20885</v>
      </c>
      <c r="BB61" s="27">
        <f>AY61-AZ61</f>
        <v>-126</v>
      </c>
      <c r="BC61" s="76">
        <f>K61*$B$3</f>
        <v>10.44</v>
      </c>
      <c r="BD61" s="8">
        <f>L61*$B$3</f>
        <v>38.159999999999997</v>
      </c>
      <c r="BE61" s="8">
        <f>M61*$B$3</f>
        <v>181.44</v>
      </c>
      <c r="BF61" s="8">
        <f>N61*$B$3</f>
        <v>20.88</v>
      </c>
      <c r="BG61" s="8">
        <f>O61*$B$3</f>
        <v>20.52</v>
      </c>
      <c r="BH61" s="8">
        <f>P61*$B$3</f>
        <v>15.84</v>
      </c>
      <c r="BI61" s="8">
        <f>Q61*$B$3</f>
        <v>56.879999999999995</v>
      </c>
      <c r="BJ61" s="8">
        <f>R61*$B$3</f>
        <v>115.92</v>
      </c>
      <c r="BK61" s="8">
        <f>S61*$B$3</f>
        <v>-41.04</v>
      </c>
      <c r="BL61" s="8">
        <f>T61*$C$3</f>
        <v>20.870099999999997</v>
      </c>
      <c r="BM61" s="8">
        <f>U61*$C$3</f>
        <v>1.89</v>
      </c>
      <c r="BN61" s="8">
        <f>V61*$C$3</f>
        <v>43.11</v>
      </c>
      <c r="BO61" s="8">
        <f>W61*$C$3</f>
        <v>186.57</v>
      </c>
      <c r="BP61" s="8">
        <f>X61*$C$3</f>
        <v>2.79</v>
      </c>
      <c r="BQ61" s="8">
        <f>Y61*$C$3</f>
        <v>5.49</v>
      </c>
      <c r="BR61" s="8">
        <f>Z61*$C$3</f>
        <v>1.98</v>
      </c>
      <c r="BS61" s="8">
        <f>AA61*$C$3</f>
        <v>2.0699999999999998</v>
      </c>
      <c r="BT61" s="8">
        <f>AB61*$C$3</f>
        <v>18</v>
      </c>
      <c r="BU61" s="8">
        <f>AC61*$C$3</f>
        <v>0</v>
      </c>
      <c r="BV61" s="8">
        <f>AD61*$C$3</f>
        <v>0.44999999999999996</v>
      </c>
      <c r="BW61" s="8">
        <f>AE61*$C$3</f>
        <v>0.54</v>
      </c>
      <c r="BX61" s="8">
        <f>AF61*$C$3</f>
        <v>18.36</v>
      </c>
      <c r="BY61" s="8">
        <f>AG61*$C$3</f>
        <v>0.36</v>
      </c>
      <c r="BZ61" s="8">
        <f>AH61*$C$3</f>
        <v>1.3499999999999999</v>
      </c>
      <c r="CA61" s="8">
        <f>AI61*$C$3</f>
        <v>0.54</v>
      </c>
      <c r="CB61" s="8">
        <f>AJ61*$C$3</f>
        <v>7.02</v>
      </c>
      <c r="CC61" s="8">
        <f>AK61*$C$3</f>
        <v>0.72</v>
      </c>
      <c r="CD61" s="8">
        <f>AL61*$C$3</f>
        <v>9.9</v>
      </c>
      <c r="CE61" s="8">
        <f>AM61*$C$3</f>
        <v>1.7999999999999998</v>
      </c>
      <c r="CF61" s="8">
        <f>AN61*$C$3</f>
        <v>160.47</v>
      </c>
      <c r="CG61" s="8">
        <f>AO61*$C$3</f>
        <v>8.1</v>
      </c>
      <c r="CH61" s="8">
        <f>AP61*$C$3</f>
        <v>2.16</v>
      </c>
      <c r="CI61" s="8">
        <f>AQ61*$C$3</f>
        <v>35.28</v>
      </c>
      <c r="CJ61" s="8">
        <f>AR61*$C$3</f>
        <v>3.06</v>
      </c>
      <c r="CK61" s="8">
        <f>AS61*$C$3</f>
        <v>-27.18</v>
      </c>
      <c r="CL61" s="8">
        <f>AT61*$D$3</f>
        <v>6.0600000000000005</v>
      </c>
      <c r="CM61" s="8">
        <f>AU61*$D$3</f>
        <v>7.63</v>
      </c>
      <c r="CN61" s="8">
        <f>AV61*$D$3</f>
        <v>218.16</v>
      </c>
      <c r="CO61" s="8">
        <f>AW61*$D$3</f>
        <v>0.72</v>
      </c>
      <c r="CP61" s="8">
        <f>AX61*$D$3</f>
        <v>8.82</v>
      </c>
      <c r="CQ61" s="8">
        <f>AY61*$D$3</f>
        <v>6.1000000000000005</v>
      </c>
      <c r="CR61" s="8">
        <f>AZ61*$D$3</f>
        <v>7.36</v>
      </c>
      <c r="CS61" s="8">
        <f>BA61*$D$3</f>
        <v>208.85</v>
      </c>
      <c r="CT61" s="44">
        <f>BB61*$D$3</f>
        <v>-1.26</v>
      </c>
      <c r="CU61" s="46">
        <f>BE61/(BE61+BD61+BC61)</f>
        <v>0.78873239436619724</v>
      </c>
      <c r="CV61" s="46">
        <f>BG61/($BF61+$BG61+$BH61+$BI61+$BJ61)</f>
        <v>8.9201877934272297E-2</v>
      </c>
      <c r="CW61" s="46">
        <f>BH61/($BF61+$BG61+$BH61+$BI61+$BJ61)</f>
        <v>6.8857589984350556E-2</v>
      </c>
      <c r="CX61" s="46">
        <f>BI61/($BF61+$BG61+$BH61+$BI61+$BJ61)</f>
        <v>0.24726134585289514</v>
      </c>
      <c r="CY61" s="46">
        <f>BJ61/($BF61+$BG61+$BH61+$BI61+$BJ61)</f>
        <v>0.5039123630672927</v>
      </c>
      <c r="CZ61" s="46">
        <f>BK61/($BF61+$BG61+$BH61+$BI61+$BJ61)</f>
        <v>-0.17840375586854459</v>
      </c>
      <c r="DA61" s="45">
        <f>BN61/(BL61+BN61+BM61)</f>
        <v>0.65446993400647646</v>
      </c>
      <c r="DB61" s="46">
        <f>CF61/($BO61+$CF61+$CG61+$CH61+$CI61+$CJ61)</f>
        <v>0.4055959963603275</v>
      </c>
      <c r="DC61" s="46">
        <f>CG61/($BO61+$CF61+$CG61+$CH61+$CI61+$CJ61)</f>
        <v>2.0473157415832572E-2</v>
      </c>
      <c r="DD61" s="46">
        <f>CH61/($BO61+$CF61+$CG61+$CH61+$CI61+$CJ61)</f>
        <v>5.4595086442220195E-3</v>
      </c>
      <c r="DE61" s="46">
        <f>CI61/($BO61+$CF61+$CG61+$CH61+$CI61+$CJ61)</f>
        <v>8.9171974522292988E-2</v>
      </c>
      <c r="DF61" s="46">
        <f>CJ61/($BO61+$CF61+$CG61+$CH61+$CI61+$CJ61)</f>
        <v>7.7343039126478606E-3</v>
      </c>
      <c r="DG61" s="46">
        <f>CK61/($BO61+$CF61+$CG61+$CH61+$CI61+$CJ61)</f>
        <v>-6.8698817106460405E-2</v>
      </c>
      <c r="DH61" s="45">
        <f>CN61/(CL61+CN61+CM61)</f>
        <v>0.9409532025016174</v>
      </c>
      <c r="DI61" s="46">
        <f>CP61/($CO61+$CP61+$CQ61+$CR61+$CS61)</f>
        <v>3.804183739486737E-2</v>
      </c>
      <c r="DJ61" s="46">
        <f>CQ61/($CO61+$CP61+$CQ61+$CR61+$CS61)</f>
        <v>2.6310114298037528E-2</v>
      </c>
      <c r="DK61" s="46">
        <f>CR61/($CO61+$CP61+$CQ61+$CR61+$CS61)</f>
        <v>3.1744662497304295E-2</v>
      </c>
      <c r="DL61" s="46">
        <f>CS61/($CO61+$CP61+$CQ61+$CR61+$CS61)</f>
        <v>0.90079792969592409</v>
      </c>
      <c r="DM61" s="46">
        <f>CT61/($CO61+$CP61+$CQ61+$CR61+$CS61)</f>
        <v>-5.4345481992667671E-3</v>
      </c>
      <c r="DN61" s="50">
        <f>IF(CU61*$Z$3&gt;1,1,CU61*$Z$3)</f>
        <v>1</v>
      </c>
      <c r="DO61" s="51">
        <f>IF(DN61*(1+CZ61)&gt;1,1,DN61*(1+CZ61))</f>
        <v>0.82159624413145538</v>
      </c>
      <c r="DP61" s="52">
        <f>IF(DA61*$AA$3&gt;1,1,DA61*$AA$3)</f>
        <v>0.68005531589154045</v>
      </c>
      <c r="DQ61" s="53">
        <f>IF(DP61*(1+DD61+DG61)&gt;1,1,DP61*(1+DD61+DG61))</f>
        <v>0.63704908799849025</v>
      </c>
      <c r="DR61" s="50">
        <f>DH61</f>
        <v>0.9409532025016174</v>
      </c>
      <c r="DS61" s="53">
        <f>IF(DR61*(1+DM61)&gt;1,1,DR61*(1+DM61))</f>
        <v>0.93583954696936789</v>
      </c>
      <c r="DT61" s="57">
        <f>100*(DO61*$H$3+DQ61*$K$3+DS61*$N$3)/($Q$3)</f>
        <v>71.410150227869124</v>
      </c>
    </row>
    <row r="62" spans="2:124" x14ac:dyDescent="0.3">
      <c r="B62" s="1">
        <v>28127</v>
      </c>
      <c r="C62" s="68" t="s">
        <v>221</v>
      </c>
      <c r="D62" s="1" t="s">
        <v>15</v>
      </c>
      <c r="E62" s="1" t="s">
        <v>20</v>
      </c>
      <c r="F62" s="1" t="s">
        <v>22</v>
      </c>
      <c r="G62" s="1">
        <v>2012</v>
      </c>
      <c r="H62" s="1" t="s">
        <v>18</v>
      </c>
      <c r="I62" s="4">
        <v>2533.2147457900001</v>
      </c>
      <c r="J62" s="10">
        <v>229.27</v>
      </c>
      <c r="K62" s="26">
        <v>37</v>
      </c>
      <c r="L62" s="5">
        <v>438</v>
      </c>
      <c r="M62" s="5">
        <v>158</v>
      </c>
      <c r="N62" s="5">
        <v>84</v>
      </c>
      <c r="O62" s="5">
        <v>309</v>
      </c>
      <c r="P62" s="5">
        <v>95</v>
      </c>
      <c r="Q62" s="5">
        <v>64</v>
      </c>
      <c r="R62" s="5">
        <v>81</v>
      </c>
      <c r="S62" s="5">
        <f>P62-Q62</f>
        <v>31</v>
      </c>
      <c r="T62" s="5">
        <v>112</v>
      </c>
      <c r="U62" s="5">
        <v>1370</v>
      </c>
      <c r="V62" s="5">
        <v>1063</v>
      </c>
      <c r="W62" s="5">
        <v>48</v>
      </c>
      <c r="X62" s="5">
        <v>1050</v>
      </c>
      <c r="Y62" s="5">
        <v>48</v>
      </c>
      <c r="Z62" s="5">
        <v>65</v>
      </c>
      <c r="AA62" s="5">
        <v>94</v>
      </c>
      <c r="AB62" s="5">
        <v>65</v>
      </c>
      <c r="AC62" s="5">
        <v>46</v>
      </c>
      <c r="AD62" s="5">
        <v>18</v>
      </c>
      <c r="AE62" s="5">
        <v>168</v>
      </c>
      <c r="AF62" s="5">
        <v>30</v>
      </c>
      <c r="AG62" s="5">
        <v>13</v>
      </c>
      <c r="AH62" s="5">
        <v>3</v>
      </c>
      <c r="AI62" s="5">
        <v>44</v>
      </c>
      <c r="AJ62" s="5">
        <v>4</v>
      </c>
      <c r="AK62" s="5">
        <v>15</v>
      </c>
      <c r="AL62" s="5">
        <v>30</v>
      </c>
      <c r="AM62" s="5">
        <v>807</v>
      </c>
      <c r="AN62" s="5">
        <f>X62+Z62+AB62</f>
        <v>1180</v>
      </c>
      <c r="AO62" s="5">
        <f>Y62+AA62+AE62</f>
        <v>310</v>
      </c>
      <c r="AP62" s="5">
        <f>AC62+AD62+AG62+AH62</f>
        <v>80</v>
      </c>
      <c r="AQ62" s="5">
        <f>AF62+AJ62+AL62</f>
        <v>64</v>
      </c>
      <c r="AR62" s="5">
        <f>AI62+AK62+AM62</f>
        <v>866</v>
      </c>
      <c r="AS62" s="5">
        <f>AO62-AQ62</f>
        <v>246</v>
      </c>
      <c r="AT62" s="5">
        <v>1120</v>
      </c>
      <c r="AU62" s="5">
        <v>10633</v>
      </c>
      <c r="AV62" s="5">
        <v>11169</v>
      </c>
      <c r="AW62" s="5">
        <v>0</v>
      </c>
      <c r="AX62" s="5">
        <v>12440</v>
      </c>
      <c r="AY62" s="5">
        <v>1084</v>
      </c>
      <c r="AZ62" s="5">
        <v>875</v>
      </c>
      <c r="BA62" s="5">
        <v>8523</v>
      </c>
      <c r="BB62" s="27">
        <f>AY62-AZ62</f>
        <v>209</v>
      </c>
      <c r="BC62" s="43">
        <f>K62*$B$3</f>
        <v>13.32</v>
      </c>
      <c r="BD62" s="8">
        <f>L62*$B$3</f>
        <v>157.68</v>
      </c>
      <c r="BE62" s="8">
        <f>M62*$B$3</f>
        <v>56.879999999999995</v>
      </c>
      <c r="BF62" s="8">
        <f>N62*$B$3</f>
        <v>30.24</v>
      </c>
      <c r="BG62" s="8">
        <f>O62*$B$3</f>
        <v>111.24</v>
      </c>
      <c r="BH62" s="8">
        <f>P62*$B$3</f>
        <v>34.199999999999996</v>
      </c>
      <c r="BI62" s="8">
        <f>Q62*$B$3</f>
        <v>23.04</v>
      </c>
      <c r="BJ62" s="8">
        <f>R62*$B$3</f>
        <v>29.16</v>
      </c>
      <c r="BK62" s="8">
        <f>S62*$B$3</f>
        <v>11.16</v>
      </c>
      <c r="BL62" s="8">
        <f>T62*$C$3</f>
        <v>10.08</v>
      </c>
      <c r="BM62" s="8">
        <f>U62*$C$3</f>
        <v>123.3</v>
      </c>
      <c r="BN62" s="8">
        <f>V62*$C$3</f>
        <v>95.67</v>
      </c>
      <c r="BO62" s="8">
        <f>W62*$C$3</f>
        <v>4.32</v>
      </c>
      <c r="BP62" s="8">
        <f>X62*$C$3</f>
        <v>94.5</v>
      </c>
      <c r="BQ62" s="8">
        <f>Y62*$C$3</f>
        <v>4.32</v>
      </c>
      <c r="BR62" s="8">
        <f>Z62*$C$3</f>
        <v>5.85</v>
      </c>
      <c r="BS62" s="8">
        <f>AA62*$C$3</f>
        <v>8.4599999999999991</v>
      </c>
      <c r="BT62" s="8">
        <f>AB62*$C$3</f>
        <v>5.85</v>
      </c>
      <c r="BU62" s="8">
        <f>AC62*$C$3</f>
        <v>4.1399999999999997</v>
      </c>
      <c r="BV62" s="8">
        <f>AD62*$C$3</f>
        <v>1.6199999999999999</v>
      </c>
      <c r="BW62" s="8">
        <f>AE62*$C$3</f>
        <v>15.12</v>
      </c>
      <c r="BX62" s="8">
        <f>AF62*$C$3</f>
        <v>2.6999999999999997</v>
      </c>
      <c r="BY62" s="8">
        <f>AG62*$C$3</f>
        <v>1.17</v>
      </c>
      <c r="BZ62" s="8">
        <f>AH62*$C$3</f>
        <v>0.27</v>
      </c>
      <c r="CA62" s="8">
        <f>AI62*$C$3</f>
        <v>3.96</v>
      </c>
      <c r="CB62" s="8">
        <f>AJ62*$C$3</f>
        <v>0.36</v>
      </c>
      <c r="CC62" s="8">
        <f>AK62*$C$3</f>
        <v>1.3499999999999999</v>
      </c>
      <c r="CD62" s="8">
        <f>AL62*$C$3</f>
        <v>2.6999999999999997</v>
      </c>
      <c r="CE62" s="8">
        <f>AM62*$C$3</f>
        <v>72.63</v>
      </c>
      <c r="CF62" s="8">
        <f>AN62*$C$3</f>
        <v>106.2</v>
      </c>
      <c r="CG62" s="8">
        <f>AO62*$C$3</f>
        <v>27.9</v>
      </c>
      <c r="CH62" s="8">
        <f>AP62*$C$3</f>
        <v>7.1999999999999993</v>
      </c>
      <c r="CI62" s="8">
        <f>AQ62*$C$3</f>
        <v>5.76</v>
      </c>
      <c r="CJ62" s="8">
        <f>AR62*$C$3</f>
        <v>77.94</v>
      </c>
      <c r="CK62" s="8">
        <f>AS62*$C$3</f>
        <v>22.14</v>
      </c>
      <c r="CL62" s="8">
        <f>AT62*$D$3</f>
        <v>11.200000000000001</v>
      </c>
      <c r="CM62" s="8">
        <f>AU62*$D$3</f>
        <v>106.33</v>
      </c>
      <c r="CN62" s="8">
        <f>AV62*$D$3</f>
        <v>111.69</v>
      </c>
      <c r="CO62" s="8">
        <f>AW62*$D$3</f>
        <v>0</v>
      </c>
      <c r="CP62" s="8">
        <f>AX62*$D$3</f>
        <v>124.4</v>
      </c>
      <c r="CQ62" s="8">
        <f>AY62*$D$3</f>
        <v>10.84</v>
      </c>
      <c r="CR62" s="8">
        <f>AZ62*$D$3</f>
        <v>8.75</v>
      </c>
      <c r="CS62" s="8">
        <f>BA62*$D$3</f>
        <v>85.23</v>
      </c>
      <c r="CT62" s="44">
        <f>BB62*$D$3</f>
        <v>2.09</v>
      </c>
      <c r="CU62" s="46">
        <f>BE62/(BE62+BD62+BC62)</f>
        <v>0.24960505529225907</v>
      </c>
      <c r="CV62" s="46">
        <f>BG62/($BF62+$BG62+$BH62+$BI62+$BJ62)</f>
        <v>0.48815165876777256</v>
      </c>
      <c r="CW62" s="46">
        <f>BH62/($BF62+$BG62+$BH62+$BI62+$BJ62)</f>
        <v>0.1500789889415482</v>
      </c>
      <c r="CX62" s="46">
        <f>BI62/($BF62+$BG62+$BH62+$BI62+$BJ62)</f>
        <v>0.10110584518167458</v>
      </c>
      <c r="CY62" s="46">
        <f>BJ62/($BF62+$BG62+$BH62+$BI62+$BJ62)</f>
        <v>0.12796208530805689</v>
      </c>
      <c r="CZ62" s="46">
        <f>BK62/($BF62+$BG62+$BH62+$BI62+$BJ62)</f>
        <v>4.8973143759873626E-2</v>
      </c>
      <c r="DA62" s="45">
        <f>BN62/(BL62+BN62+BM62)</f>
        <v>0.41768172888015714</v>
      </c>
      <c r="DB62" s="46">
        <f>CF62/($BO62+$CF62+$CG62+$CH62+$CI62+$CJ62)</f>
        <v>0.46310832025117743</v>
      </c>
      <c r="DC62" s="46">
        <f>CG62/($BO62+$CF62+$CG62+$CH62+$CI62+$CJ62)</f>
        <v>0.1216640502354788</v>
      </c>
      <c r="DD62" s="46">
        <f>CH62/($BO62+$CF62+$CG62+$CH62+$CI62+$CJ62)</f>
        <v>3.1397174254317109E-2</v>
      </c>
      <c r="DE62" s="46">
        <f>CI62/($BO62+$CF62+$CG62+$CH62+$CI62+$CJ62)</f>
        <v>2.5117739403453691E-2</v>
      </c>
      <c r="DF62" s="46">
        <f>CJ62/($BO62+$CF62+$CG62+$CH62+$CI62+$CJ62)</f>
        <v>0.33987441130298274</v>
      </c>
      <c r="DG62" s="46">
        <f>CK62/($BO62+$CF62+$CG62+$CH62+$CI62+$CJ62)</f>
        <v>9.6546310832025126E-2</v>
      </c>
      <c r="DH62" s="45">
        <f>CN62/(CL62+CN62+CM62)</f>
        <v>0.48726114649681529</v>
      </c>
      <c r="DI62" s="46">
        <f>CP62/($CO62+$CP62+$CQ62+$CR62+$CS62)</f>
        <v>0.54271006020417067</v>
      </c>
      <c r="DJ62" s="46">
        <f>CQ62/($CO62+$CP62+$CQ62+$CR62+$CS62)</f>
        <v>4.7290812320041876E-2</v>
      </c>
      <c r="DK62" s="46">
        <f>CR62/($CO62+$CP62+$CQ62+$CR62+$CS62)</f>
        <v>3.8172934298926792E-2</v>
      </c>
      <c r="DL62" s="46">
        <f>CS62/($CO62+$CP62+$CQ62+$CR62+$CS62)</f>
        <v>0.37182619317686061</v>
      </c>
      <c r="DM62" s="46">
        <f>CT62/($CO62+$CP62+$CQ62+$CR62+$CS62)</f>
        <v>9.1178780211150848E-3</v>
      </c>
      <c r="DN62" s="50">
        <f>IF(CU62*$T$3&gt;1,1,CU62*$T$3)</f>
        <v>0.39659608773402644</v>
      </c>
      <c r="DO62" s="51">
        <f>IF(DN62*(1+CZ62)&gt;1,1,DN62*(1+CZ62))</f>
        <v>0.41601864495322838</v>
      </c>
      <c r="DP62" s="52">
        <f>IF(DA62*$U$3&gt;1,1,DA62*$U$3)</f>
        <v>0.46576439688867982</v>
      </c>
      <c r="DQ62" s="53">
        <f>IF(DP62*(1+DD62+DG62)&gt;1,1,DP62*(1+DD62+DG62))</f>
        <v>0.52535591705575579</v>
      </c>
      <c r="DR62" s="50">
        <f>DH62</f>
        <v>0.48726114649681529</v>
      </c>
      <c r="DS62" s="53">
        <f>IF(DR62*(1+DM62)&gt;1,1,DR62*(1+DM62))</f>
        <v>0.49170393419500197</v>
      </c>
      <c r="DT62" s="57">
        <f>100*(DO62*$H$3+DQ62*$K$3+DS62*$N$3)/($Q$3)</f>
        <v>50.34682605221046</v>
      </c>
    </row>
    <row r="63" spans="2:124" x14ac:dyDescent="0.3">
      <c r="B63" s="1">
        <v>28181</v>
      </c>
      <c r="C63" s="68" t="s">
        <v>275</v>
      </c>
      <c r="D63" s="1" t="s">
        <v>15</v>
      </c>
      <c r="E63" s="1" t="s">
        <v>137</v>
      </c>
      <c r="F63" s="1" t="s">
        <v>161</v>
      </c>
      <c r="G63" s="1">
        <v>2010</v>
      </c>
      <c r="H63" s="1" t="s">
        <v>18</v>
      </c>
      <c r="I63" s="4">
        <v>1089.02837869</v>
      </c>
      <c r="J63" s="71">
        <v>227.25</v>
      </c>
      <c r="K63" s="74">
        <v>22</v>
      </c>
      <c r="L63" s="75">
        <v>178</v>
      </c>
      <c r="M63" s="75">
        <v>431</v>
      </c>
      <c r="N63" s="75">
        <v>58</v>
      </c>
      <c r="O63" s="75">
        <v>101</v>
      </c>
      <c r="P63" s="75">
        <v>61</v>
      </c>
      <c r="Q63" s="75">
        <v>76</v>
      </c>
      <c r="R63" s="75">
        <v>335</v>
      </c>
      <c r="S63" s="5">
        <f>P63-Q63</f>
        <v>-15</v>
      </c>
      <c r="T63" s="75">
        <v>227.25</v>
      </c>
      <c r="U63" s="75">
        <v>6</v>
      </c>
      <c r="V63" s="75">
        <v>26</v>
      </c>
      <c r="W63" s="75">
        <v>2488</v>
      </c>
      <c r="X63" s="75">
        <v>14</v>
      </c>
      <c r="Y63" s="75">
        <v>32</v>
      </c>
      <c r="Z63" s="75">
        <v>8</v>
      </c>
      <c r="AA63" s="75">
        <v>0</v>
      </c>
      <c r="AB63" s="75">
        <v>15</v>
      </c>
      <c r="AC63" s="75">
        <v>0</v>
      </c>
      <c r="AD63" s="75">
        <v>0</v>
      </c>
      <c r="AE63" s="75">
        <v>0</v>
      </c>
      <c r="AF63" s="75">
        <v>0</v>
      </c>
      <c r="AG63" s="75">
        <v>61</v>
      </c>
      <c r="AH63" s="75">
        <v>8</v>
      </c>
      <c r="AI63" s="75">
        <v>22</v>
      </c>
      <c r="AJ63" s="75">
        <v>198</v>
      </c>
      <c r="AK63" s="75">
        <v>16</v>
      </c>
      <c r="AL63" s="75">
        <v>42</v>
      </c>
      <c r="AM63" s="75">
        <v>18</v>
      </c>
      <c r="AN63" s="75">
        <v>2092</v>
      </c>
      <c r="AO63" s="5">
        <f>Y63+AA63+AE63</f>
        <v>32</v>
      </c>
      <c r="AP63" s="5">
        <f>AC63+AD63+AG63+AH63</f>
        <v>69</v>
      </c>
      <c r="AQ63" s="5">
        <f>AF63+AJ63+AL63</f>
        <v>240</v>
      </c>
      <c r="AR63" s="5">
        <f>AI63+AK63+AM63</f>
        <v>56</v>
      </c>
      <c r="AS63" s="5">
        <f>AO63-AQ63</f>
        <v>-208</v>
      </c>
      <c r="AT63" s="75">
        <v>240</v>
      </c>
      <c r="AU63" s="75">
        <v>586</v>
      </c>
      <c r="AV63" s="75">
        <v>21891</v>
      </c>
      <c r="AW63" s="75">
        <v>36</v>
      </c>
      <c r="AX63" s="75">
        <v>644</v>
      </c>
      <c r="AY63" s="75">
        <v>184</v>
      </c>
      <c r="AZ63" s="75">
        <v>456</v>
      </c>
      <c r="BA63" s="75">
        <v>21397</v>
      </c>
      <c r="BB63" s="27">
        <f>AY63-AZ63</f>
        <v>-272</v>
      </c>
      <c r="BC63" s="76">
        <f>K63*$B$3</f>
        <v>7.92</v>
      </c>
      <c r="BD63" s="8">
        <f>L63*$B$3</f>
        <v>64.08</v>
      </c>
      <c r="BE63" s="8">
        <f>M63*$B$3</f>
        <v>155.16</v>
      </c>
      <c r="BF63" s="8">
        <f>N63*$B$3</f>
        <v>20.88</v>
      </c>
      <c r="BG63" s="8">
        <f>O63*$B$3</f>
        <v>36.36</v>
      </c>
      <c r="BH63" s="8">
        <f>P63*$B$3</f>
        <v>21.96</v>
      </c>
      <c r="BI63" s="8">
        <f>Q63*$B$3</f>
        <v>27.36</v>
      </c>
      <c r="BJ63" s="8">
        <f>R63*$B$3</f>
        <v>120.6</v>
      </c>
      <c r="BK63" s="8">
        <f>S63*$B$3</f>
        <v>-5.3999999999999995</v>
      </c>
      <c r="BL63" s="8">
        <f>T63*$C$3</f>
        <v>20.452500000000001</v>
      </c>
      <c r="BM63" s="8">
        <f>U63*$C$3</f>
        <v>0.54</v>
      </c>
      <c r="BN63" s="8">
        <f>V63*$C$3</f>
        <v>2.34</v>
      </c>
      <c r="BO63" s="8">
        <f>W63*$C$3</f>
        <v>223.92</v>
      </c>
      <c r="BP63" s="8">
        <f>X63*$C$3</f>
        <v>1.26</v>
      </c>
      <c r="BQ63" s="8">
        <f>Y63*$C$3</f>
        <v>2.88</v>
      </c>
      <c r="BR63" s="8">
        <f>Z63*$C$3</f>
        <v>0.72</v>
      </c>
      <c r="BS63" s="8">
        <f>AA63*$C$3</f>
        <v>0</v>
      </c>
      <c r="BT63" s="8">
        <f>AB63*$C$3</f>
        <v>1.3499999999999999</v>
      </c>
      <c r="BU63" s="8">
        <f>AC63*$C$3</f>
        <v>0</v>
      </c>
      <c r="BV63" s="8">
        <f>AD63*$C$3</f>
        <v>0</v>
      </c>
      <c r="BW63" s="8">
        <f>AE63*$C$3</f>
        <v>0</v>
      </c>
      <c r="BX63" s="8">
        <f>AF63*$C$3</f>
        <v>0</v>
      </c>
      <c r="BY63" s="8">
        <f>AG63*$C$3</f>
        <v>5.49</v>
      </c>
      <c r="BZ63" s="8">
        <f>AH63*$C$3</f>
        <v>0.72</v>
      </c>
      <c r="CA63" s="8">
        <f>AI63*$C$3</f>
        <v>1.98</v>
      </c>
      <c r="CB63" s="8">
        <f>AJ63*$C$3</f>
        <v>17.82</v>
      </c>
      <c r="CC63" s="8">
        <f>AK63*$C$3</f>
        <v>1.44</v>
      </c>
      <c r="CD63" s="8">
        <f>AL63*$C$3</f>
        <v>3.78</v>
      </c>
      <c r="CE63" s="8">
        <f>AM63*$C$3</f>
        <v>1.6199999999999999</v>
      </c>
      <c r="CF63" s="8">
        <f>AN63*$C$3</f>
        <v>188.28</v>
      </c>
      <c r="CG63" s="8">
        <f>AO63*$C$3</f>
        <v>2.88</v>
      </c>
      <c r="CH63" s="8">
        <f>AP63*$C$3</f>
        <v>6.21</v>
      </c>
      <c r="CI63" s="8">
        <f>AQ63*$C$3</f>
        <v>21.599999999999998</v>
      </c>
      <c r="CJ63" s="8">
        <f>AR63*$C$3</f>
        <v>5.04</v>
      </c>
      <c r="CK63" s="8">
        <f>AS63*$C$3</f>
        <v>-18.72</v>
      </c>
      <c r="CL63" s="8">
        <f>AT63*$D$3</f>
        <v>2.4</v>
      </c>
      <c r="CM63" s="8">
        <f>AU63*$D$3</f>
        <v>5.86</v>
      </c>
      <c r="CN63" s="8">
        <f>AV63*$D$3</f>
        <v>218.91</v>
      </c>
      <c r="CO63" s="8">
        <f>AW63*$D$3</f>
        <v>0.36</v>
      </c>
      <c r="CP63" s="8">
        <f>AX63*$D$3</f>
        <v>6.44</v>
      </c>
      <c r="CQ63" s="8">
        <f>AY63*$D$3</f>
        <v>1.84</v>
      </c>
      <c r="CR63" s="8">
        <f>AZ63*$D$3</f>
        <v>4.5600000000000005</v>
      </c>
      <c r="CS63" s="8">
        <f>BA63*$D$3</f>
        <v>213.97</v>
      </c>
      <c r="CT63" s="44">
        <f>BB63*$D$3</f>
        <v>-2.72</v>
      </c>
      <c r="CU63" s="46">
        <f>BE63/(BE63+BD63+BC63)</f>
        <v>0.68304278922345485</v>
      </c>
      <c r="CV63" s="46">
        <f>BG63/($BF63+$BG63+$BH63+$BI63+$BJ63)</f>
        <v>0.16006339144215534</v>
      </c>
      <c r="CW63" s="46">
        <f>BH63/($BF63+$BG63+$BH63+$BI63+$BJ63)</f>
        <v>9.667194928684629E-2</v>
      </c>
      <c r="CX63" s="46">
        <f>BI63/($BF63+$BG63+$BH63+$BI63+$BJ63)</f>
        <v>0.12044374009508718</v>
      </c>
      <c r="CY63" s="46">
        <f>BJ63/($BF63+$BG63+$BH63+$BI63+$BJ63)</f>
        <v>0.53090332805071316</v>
      </c>
      <c r="CZ63" s="46">
        <f>BK63/($BF63+$BG63+$BH63+$BI63+$BJ63)</f>
        <v>-2.3771790808240888E-2</v>
      </c>
      <c r="DA63" s="45">
        <f>BN63/(BL63+BN63+BM63)</f>
        <v>0.10028929604628736</v>
      </c>
      <c r="DB63" s="46">
        <f>CF63/($BO63+$CF63+$CG63+$CH63+$CI63+$CJ63)</f>
        <v>0.42033353425758491</v>
      </c>
      <c r="DC63" s="46">
        <f>CG63/($BO63+$CF63+$CG63+$CH63+$CI63+$CJ63)</f>
        <v>6.4295760498292139E-3</v>
      </c>
      <c r="DD63" s="46">
        <f>CH63/($BO63+$CF63+$CG63+$CH63+$CI63+$CJ63)</f>
        <v>1.3863773357444244E-2</v>
      </c>
      <c r="DE63" s="46">
        <f>CI63/($BO63+$CF63+$CG63+$CH63+$CI63+$CJ63)</f>
        <v>4.8221820373719103E-2</v>
      </c>
      <c r="DF63" s="46">
        <f>CJ63/($BO63+$CF63+$CG63+$CH63+$CI63+$CJ63)</f>
        <v>1.1251758087201125E-2</v>
      </c>
      <c r="DG63" s="46">
        <f>CK63/($BO63+$CF63+$CG63+$CH63+$CI63+$CJ63)</f>
        <v>-4.1792244323889893E-2</v>
      </c>
      <c r="DH63" s="45">
        <f>CN63/(CL63+CN63+CM63)</f>
        <v>0.96363956508341764</v>
      </c>
      <c r="DI63" s="46">
        <f>CP63/($CO63+$CP63+$CQ63+$CR63+$CS63)</f>
        <v>2.8348813663776031E-2</v>
      </c>
      <c r="DJ63" s="46">
        <f>CQ63/($CO63+$CP63+$CQ63+$CR63+$CS63)</f>
        <v>8.099661046793152E-3</v>
      </c>
      <c r="DK63" s="46">
        <f>CR63/($CO63+$CP63+$CQ63+$CR63+$CS63)</f>
        <v>2.0073073029009115E-2</v>
      </c>
      <c r="DL63" s="46">
        <f>CS63/($CO63+$CP63+$CQ63+$CR63+$CS63)</f>
        <v>0.94189373596865789</v>
      </c>
      <c r="DM63" s="46">
        <f>CT63/($CO63+$CP63+$CQ63+$CR63+$CS63)</f>
        <v>-1.1973411982215963E-2</v>
      </c>
      <c r="DN63" s="50">
        <f>IF(CU63*$Z$3&gt;1,1,CU63*$Z$3)</f>
        <v>1</v>
      </c>
      <c r="DO63" s="51">
        <f>IF(DN63*(1+CZ63)&gt;1,1,DN63*(1+CZ63))</f>
        <v>0.97622820919175912</v>
      </c>
      <c r="DP63" s="52">
        <f>IF(DA63*$AA$3&gt;1,1,DA63*$AA$3)</f>
        <v>0.10420993442094967</v>
      </c>
      <c r="DQ63" s="53">
        <f>IF(DP63*(1+DD63+DG63)&gt;1,1,DP63*(1+DD63+DG63))</f>
        <v>0.10129951029305898</v>
      </c>
      <c r="DR63" s="50">
        <f>DH63</f>
        <v>0.96363956508341764</v>
      </c>
      <c r="DS63" s="53">
        <f>IF(DR63*(1+DM63)&gt;1,1,DR63*(1+DM63))</f>
        <v>0.95210151156831047</v>
      </c>
      <c r="DT63" s="57">
        <f>100*(DO63*$H$3+DQ63*$K$3+DS63*$N$3)/($Q$3)</f>
        <v>37.283064238434328</v>
      </c>
    </row>
    <row r="64" spans="2:124" hidden="1" x14ac:dyDescent="0.3">
      <c r="B64" s="1">
        <v>28693</v>
      </c>
      <c r="C64" s="68" t="s">
        <v>221</v>
      </c>
      <c r="D64" s="1" t="s">
        <v>15</v>
      </c>
      <c r="E64" s="1" t="s">
        <v>52</v>
      </c>
      <c r="F64" s="1" t="s">
        <v>115</v>
      </c>
      <c r="G64" s="1">
        <v>2010</v>
      </c>
      <c r="H64" s="1" t="s">
        <v>18</v>
      </c>
      <c r="I64" s="4">
        <v>1483.0194798</v>
      </c>
      <c r="J64" s="10">
        <v>7.27</v>
      </c>
      <c r="K64" s="26">
        <v>0</v>
      </c>
      <c r="L64" s="5">
        <v>20</v>
      </c>
      <c r="M64" s="5">
        <v>0</v>
      </c>
      <c r="N64" s="5">
        <v>1</v>
      </c>
      <c r="O64" s="5">
        <v>19</v>
      </c>
      <c r="P64" s="5">
        <v>0</v>
      </c>
      <c r="Q64" s="5">
        <v>0</v>
      </c>
      <c r="R64" s="5">
        <v>0</v>
      </c>
      <c r="S64" s="5">
        <f>P64-Q64</f>
        <v>0</v>
      </c>
      <c r="T64" s="5">
        <v>0</v>
      </c>
      <c r="U64" s="5">
        <v>82</v>
      </c>
      <c r="V64" s="5">
        <v>0</v>
      </c>
      <c r="W64" s="5">
        <v>82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>X64+Z64+AB64</f>
        <v>0</v>
      </c>
      <c r="AO64" s="5">
        <f>Y64+AA64+AE64</f>
        <v>0</v>
      </c>
      <c r="AP64" s="5">
        <f>AC64+AD64+AG64+AH64</f>
        <v>0</v>
      </c>
      <c r="AQ64" s="5">
        <f>AF64+AJ64+AL64</f>
        <v>0</v>
      </c>
      <c r="AR64" s="5">
        <f>AI64+AK64+AM64</f>
        <v>0</v>
      </c>
      <c r="AS64" s="5">
        <f>AO64-AQ64</f>
        <v>0</v>
      </c>
      <c r="AT64" s="5">
        <v>35</v>
      </c>
      <c r="AU64" s="5">
        <v>592</v>
      </c>
      <c r="AV64" s="5">
        <v>101</v>
      </c>
      <c r="AW64" s="5">
        <v>0</v>
      </c>
      <c r="AX64" s="5">
        <v>642</v>
      </c>
      <c r="AY64" s="5">
        <v>0</v>
      </c>
      <c r="AZ64" s="5">
        <v>25</v>
      </c>
      <c r="BA64" s="5">
        <v>61</v>
      </c>
      <c r="BB64" s="27">
        <f>AY64-AZ64</f>
        <v>-25</v>
      </c>
      <c r="BC64" s="43">
        <f>K64*$B$3</f>
        <v>0</v>
      </c>
      <c r="BD64" s="8">
        <f>L64*$B$3</f>
        <v>7.1999999999999993</v>
      </c>
      <c r="BE64" s="8">
        <f>M64*$B$3</f>
        <v>0</v>
      </c>
      <c r="BF64" s="8">
        <f>N64*$B$3</f>
        <v>0.36</v>
      </c>
      <c r="BG64" s="8">
        <f>O64*$B$3</f>
        <v>6.84</v>
      </c>
      <c r="BH64" s="8">
        <f>P64*$B$3</f>
        <v>0</v>
      </c>
      <c r="BI64" s="8">
        <f>Q64*$B$3</f>
        <v>0</v>
      </c>
      <c r="BJ64" s="8">
        <f>R64*$B$3</f>
        <v>0</v>
      </c>
      <c r="BK64" s="8">
        <f>S64*$B$3</f>
        <v>0</v>
      </c>
      <c r="BL64" s="8">
        <f>T64*$C$3</f>
        <v>0</v>
      </c>
      <c r="BM64" s="8">
        <f>U64*$C$3</f>
        <v>7.38</v>
      </c>
      <c r="BN64" s="8">
        <f>V64*$C$3</f>
        <v>0</v>
      </c>
      <c r="BO64" s="8">
        <f>W64*$C$3</f>
        <v>7.38</v>
      </c>
      <c r="BP64" s="8">
        <f>X64*$C$3</f>
        <v>0</v>
      </c>
      <c r="BQ64" s="8">
        <f>Y64*$C$3</f>
        <v>0</v>
      </c>
      <c r="BR64" s="8">
        <f>Z64*$C$3</f>
        <v>0</v>
      </c>
      <c r="BS64" s="8">
        <f>AA64*$C$3</f>
        <v>0</v>
      </c>
      <c r="BT64" s="8">
        <f>AB64*$C$3</f>
        <v>0</v>
      </c>
      <c r="BU64" s="8">
        <f>AC64*$C$3</f>
        <v>0</v>
      </c>
      <c r="BV64" s="8">
        <f>AD64*$C$3</f>
        <v>0</v>
      </c>
      <c r="BW64" s="8">
        <f>AE64*$C$3</f>
        <v>0</v>
      </c>
      <c r="BX64" s="8">
        <f>AF64*$C$3</f>
        <v>0</v>
      </c>
      <c r="BY64" s="8">
        <f>AG64*$C$3</f>
        <v>0</v>
      </c>
      <c r="BZ64" s="8">
        <f>AH64*$C$3</f>
        <v>0</v>
      </c>
      <c r="CA64" s="8">
        <f>AI64*$C$3</f>
        <v>0</v>
      </c>
      <c r="CB64" s="8">
        <f>AJ64*$C$3</f>
        <v>0</v>
      </c>
      <c r="CC64" s="8">
        <f>AK64*$C$3</f>
        <v>0</v>
      </c>
      <c r="CD64" s="8">
        <f>AL64*$C$3</f>
        <v>0</v>
      </c>
      <c r="CE64" s="8">
        <f>AM64*$C$3</f>
        <v>0</v>
      </c>
      <c r="CF64" s="8">
        <f>AN64*$C$3</f>
        <v>0</v>
      </c>
      <c r="CG64" s="8">
        <f>AO64*$C$3</f>
        <v>0</v>
      </c>
      <c r="CH64" s="8">
        <f>AP64*$C$3</f>
        <v>0</v>
      </c>
      <c r="CI64" s="8">
        <f>AQ64*$C$3</f>
        <v>0</v>
      </c>
      <c r="CJ64" s="8">
        <f>AR64*$C$3</f>
        <v>0</v>
      </c>
      <c r="CK64" s="8">
        <f>AS64*$C$3</f>
        <v>0</v>
      </c>
      <c r="CL64" s="8">
        <f>AT64*$D$3</f>
        <v>0.35000000000000003</v>
      </c>
      <c r="CM64" s="8">
        <f>AU64*$D$3</f>
        <v>5.92</v>
      </c>
      <c r="CN64" s="8">
        <f>AV64*$D$3</f>
        <v>1.01</v>
      </c>
      <c r="CO64" s="8">
        <f>AW64*$D$3</f>
        <v>0</v>
      </c>
      <c r="CP64" s="8">
        <f>AX64*$D$3</f>
        <v>6.42</v>
      </c>
      <c r="CQ64" s="8">
        <f>AY64*$D$3</f>
        <v>0</v>
      </c>
      <c r="CR64" s="8">
        <f>AZ64*$D$3</f>
        <v>0.25</v>
      </c>
      <c r="CS64" s="8">
        <f>BA64*$D$3</f>
        <v>0.61</v>
      </c>
      <c r="CT64" s="44">
        <f>BB64*$D$3</f>
        <v>-0.25</v>
      </c>
      <c r="CU64" s="46">
        <f>BE64/(BE64+BD64+BC64)</f>
        <v>0</v>
      </c>
      <c r="CV64" s="46">
        <f>BG64/($BF64+$BG64+$BH64+$BI64+$BJ64)</f>
        <v>0.95</v>
      </c>
      <c r="CW64" s="46">
        <f>BH64/($BF64+$BG64+$BH64+$BI64+$BJ64)</f>
        <v>0</v>
      </c>
      <c r="CX64" s="46">
        <f>BI64/($BF64+$BG64+$BH64+$BI64+$BJ64)</f>
        <v>0</v>
      </c>
      <c r="CY64" s="46">
        <f>BJ64/($BF64+$BG64+$BH64+$BI64+$BJ64)</f>
        <v>0</v>
      </c>
      <c r="CZ64" s="46">
        <f>BK64/($BF64+$BG64+$BH64+$BI64+$BJ64)</f>
        <v>0</v>
      </c>
      <c r="DA64" s="45">
        <f>BN64/(BL64+BN64+BM64)</f>
        <v>0</v>
      </c>
      <c r="DB64" s="46">
        <f>CF64/($BO64+$CF64+$CG64+$CH64+$CI64+$CJ64)</f>
        <v>0</v>
      </c>
      <c r="DC64" s="46">
        <f>CG64/($BO64+$CF64+$CG64+$CH64+$CI64+$CJ64)</f>
        <v>0</v>
      </c>
      <c r="DD64" s="46">
        <f>CH64/($BO64+$CF64+$CG64+$CH64+$CI64+$CJ64)</f>
        <v>0</v>
      </c>
      <c r="DE64" s="46">
        <f>CI64/($BO64+$CF64+$CG64+$CH64+$CI64+$CJ64)</f>
        <v>0</v>
      </c>
      <c r="DF64" s="46">
        <f>CJ64/($BO64+$CF64+$CG64+$CH64+$CI64+$CJ64)</f>
        <v>0</v>
      </c>
      <c r="DG64" s="46">
        <f>CK64/($BO64+$CF64+$CG64+$CH64+$CI64+$CJ64)</f>
        <v>0</v>
      </c>
      <c r="DH64" s="45">
        <f>CN64/(CL64+CN64+CM64)</f>
        <v>0.13873626373626374</v>
      </c>
      <c r="DI64" s="46">
        <f>CP64/($CO64+$CP64+$CQ64+$CR64+$CS64)</f>
        <v>0.88186813186813184</v>
      </c>
      <c r="DJ64" s="46">
        <f>CQ64/($CO64+$CP64+$CQ64+$CR64+$CS64)</f>
        <v>0</v>
      </c>
      <c r="DK64" s="46">
        <f>CR64/($CO64+$CP64+$CQ64+$CR64+$CS64)</f>
        <v>3.4340659340659337E-2</v>
      </c>
      <c r="DL64" s="46">
        <f>CS64/($CO64+$CP64+$CQ64+$CR64+$CS64)</f>
        <v>8.3791208791208785E-2</v>
      </c>
      <c r="DM64" s="46">
        <f>CT64/($CO64+$CP64+$CQ64+$CR64+$CS64)</f>
        <v>-3.4340659340659337E-2</v>
      </c>
      <c r="DN64" s="50">
        <f>IF(CU64*$T$3&gt;1,1,CU64*$T$3)</f>
        <v>0</v>
      </c>
      <c r="DO64" s="51">
        <f>IF(DN64*(1+CZ64)&gt;1,1,DN64*(1+CZ64))</f>
        <v>0</v>
      </c>
      <c r="DP64" s="52">
        <f>IF(DA64*$U$3&gt;1,1,DA64*$U$3)</f>
        <v>0</v>
      </c>
      <c r="DQ64" s="53">
        <f>IF(DP64*(1+DD64+DG64)&gt;1,1,DP64*(1+DD64+DG64))</f>
        <v>0</v>
      </c>
      <c r="DR64" s="50">
        <f>DH64</f>
        <v>0.13873626373626374</v>
      </c>
      <c r="DS64" s="53">
        <f>IF(DR64*(1+DM64)&gt;1,1,DR64*(1+DM64))</f>
        <v>0.13397196896510083</v>
      </c>
      <c r="DT64" s="57">
        <f>100*(DO64*$H$3+DQ64*$K$3+DS64*$N$3)/($Q$3)</f>
        <v>2.2205298723497378</v>
      </c>
    </row>
    <row r="65" spans="2:124" x14ac:dyDescent="0.3">
      <c r="B65" s="1">
        <v>29690</v>
      </c>
      <c r="C65" s="68" t="s">
        <v>221</v>
      </c>
      <c r="D65" s="1" t="s">
        <v>15</v>
      </c>
      <c r="E65" s="1" t="s">
        <v>89</v>
      </c>
      <c r="F65" s="1" t="s">
        <v>56</v>
      </c>
      <c r="G65" s="1">
        <v>2010</v>
      </c>
      <c r="H65" s="1" t="s">
        <v>18</v>
      </c>
      <c r="I65" s="4">
        <v>932.64722487100005</v>
      </c>
      <c r="J65" s="10">
        <v>210.6</v>
      </c>
      <c r="K65" s="26">
        <v>14</v>
      </c>
      <c r="L65" s="5">
        <v>491</v>
      </c>
      <c r="M65" s="5">
        <v>82</v>
      </c>
      <c r="N65" s="5">
        <v>27</v>
      </c>
      <c r="O65" s="5">
        <v>461</v>
      </c>
      <c r="P65" s="5">
        <v>19</v>
      </c>
      <c r="Q65" s="5">
        <v>69</v>
      </c>
      <c r="R65" s="5">
        <v>11</v>
      </c>
      <c r="S65" s="5">
        <f>P65-Q65</f>
        <v>-50</v>
      </c>
      <c r="T65" s="5">
        <v>27</v>
      </c>
      <c r="U65" s="5">
        <v>2033</v>
      </c>
      <c r="V65" s="5">
        <v>275</v>
      </c>
      <c r="W65" s="5">
        <v>70</v>
      </c>
      <c r="X65" s="5">
        <v>1946</v>
      </c>
      <c r="Y65" s="5">
        <v>8</v>
      </c>
      <c r="Z65" s="5">
        <v>35</v>
      </c>
      <c r="AA65" s="5">
        <v>33</v>
      </c>
      <c r="AB65" s="5">
        <v>8</v>
      </c>
      <c r="AC65" s="5">
        <v>10</v>
      </c>
      <c r="AD65" s="5">
        <v>8</v>
      </c>
      <c r="AE65" s="5">
        <v>28</v>
      </c>
      <c r="AF65" s="5">
        <v>18</v>
      </c>
      <c r="AG65" s="5">
        <v>4</v>
      </c>
      <c r="AH65" s="5">
        <v>10</v>
      </c>
      <c r="AI65" s="5">
        <v>4</v>
      </c>
      <c r="AJ65" s="5">
        <v>7</v>
      </c>
      <c r="AK65" s="5">
        <v>4</v>
      </c>
      <c r="AL65" s="5">
        <v>4</v>
      </c>
      <c r="AM65" s="5">
        <v>144</v>
      </c>
      <c r="AN65" s="5">
        <f>X65+Z65+AB65</f>
        <v>1989</v>
      </c>
      <c r="AO65" s="5">
        <f>Y65+AA65+AE65</f>
        <v>69</v>
      </c>
      <c r="AP65" s="5">
        <f>AC65+AD65+AG65+AH65</f>
        <v>32</v>
      </c>
      <c r="AQ65" s="5">
        <f>AF65+AJ65+AL65</f>
        <v>29</v>
      </c>
      <c r="AR65" s="5">
        <f>AI65+AK65+AM65</f>
        <v>152</v>
      </c>
      <c r="AS65" s="5">
        <f>AO65-AQ65</f>
        <v>40</v>
      </c>
      <c r="AT65" s="5">
        <v>454</v>
      </c>
      <c r="AU65" s="5">
        <v>17086</v>
      </c>
      <c r="AV65" s="5">
        <v>3509</v>
      </c>
      <c r="AW65" s="5">
        <v>0</v>
      </c>
      <c r="AX65" s="5">
        <v>18056</v>
      </c>
      <c r="AY65" s="5">
        <v>324</v>
      </c>
      <c r="AZ65" s="5">
        <v>472</v>
      </c>
      <c r="BA65" s="5">
        <v>2197</v>
      </c>
      <c r="BB65" s="27">
        <f>AY65-AZ65</f>
        <v>-148</v>
      </c>
      <c r="BC65" s="43">
        <f>K65*$B$3</f>
        <v>5.04</v>
      </c>
      <c r="BD65" s="8">
        <f>L65*$B$3</f>
        <v>176.76</v>
      </c>
      <c r="BE65" s="8">
        <f>M65*$B$3</f>
        <v>29.52</v>
      </c>
      <c r="BF65" s="8">
        <f>N65*$B$3</f>
        <v>9.7199999999999989</v>
      </c>
      <c r="BG65" s="8">
        <f>O65*$B$3</f>
        <v>165.96</v>
      </c>
      <c r="BH65" s="8">
        <f>P65*$B$3</f>
        <v>6.84</v>
      </c>
      <c r="BI65" s="8">
        <f>Q65*$B$3</f>
        <v>24.84</v>
      </c>
      <c r="BJ65" s="8">
        <f>R65*$B$3</f>
        <v>3.96</v>
      </c>
      <c r="BK65" s="8">
        <f>S65*$B$3</f>
        <v>-18</v>
      </c>
      <c r="BL65" s="8">
        <f>T65*$C$3</f>
        <v>2.4299999999999997</v>
      </c>
      <c r="BM65" s="8">
        <f>U65*$C$3</f>
        <v>182.97</v>
      </c>
      <c r="BN65" s="8">
        <f>V65*$C$3</f>
        <v>24.75</v>
      </c>
      <c r="BO65" s="8">
        <f>W65*$C$3</f>
        <v>6.3</v>
      </c>
      <c r="BP65" s="8">
        <f>X65*$C$3</f>
        <v>175.14</v>
      </c>
      <c r="BQ65" s="8">
        <f>Y65*$C$3</f>
        <v>0.72</v>
      </c>
      <c r="BR65" s="8">
        <f>Z65*$C$3</f>
        <v>3.15</v>
      </c>
      <c r="BS65" s="8">
        <f>AA65*$C$3</f>
        <v>2.9699999999999998</v>
      </c>
      <c r="BT65" s="8">
        <f>AB65*$C$3</f>
        <v>0.72</v>
      </c>
      <c r="BU65" s="8">
        <f>AC65*$C$3</f>
        <v>0.89999999999999991</v>
      </c>
      <c r="BV65" s="8">
        <f>AD65*$C$3</f>
        <v>0.72</v>
      </c>
      <c r="BW65" s="8">
        <f>AE65*$C$3</f>
        <v>2.52</v>
      </c>
      <c r="BX65" s="8">
        <f>AF65*$C$3</f>
        <v>1.6199999999999999</v>
      </c>
      <c r="BY65" s="8">
        <f>AG65*$C$3</f>
        <v>0.36</v>
      </c>
      <c r="BZ65" s="8">
        <f>AH65*$C$3</f>
        <v>0.89999999999999991</v>
      </c>
      <c r="CA65" s="8">
        <f>AI65*$C$3</f>
        <v>0.36</v>
      </c>
      <c r="CB65" s="8">
        <f>AJ65*$C$3</f>
        <v>0.63</v>
      </c>
      <c r="CC65" s="8">
        <f>AK65*$C$3</f>
        <v>0.36</v>
      </c>
      <c r="CD65" s="8">
        <f>AL65*$C$3</f>
        <v>0.36</v>
      </c>
      <c r="CE65" s="8">
        <f>AM65*$C$3</f>
        <v>12.959999999999999</v>
      </c>
      <c r="CF65" s="8">
        <f>AN65*$C$3</f>
        <v>179.01</v>
      </c>
      <c r="CG65" s="8">
        <f>AO65*$C$3</f>
        <v>6.21</v>
      </c>
      <c r="CH65" s="8">
        <f>AP65*$C$3</f>
        <v>2.88</v>
      </c>
      <c r="CI65" s="8">
        <f>AQ65*$C$3</f>
        <v>2.61</v>
      </c>
      <c r="CJ65" s="8">
        <f>AR65*$C$3</f>
        <v>13.68</v>
      </c>
      <c r="CK65" s="8">
        <f>AS65*$C$3</f>
        <v>3.5999999999999996</v>
      </c>
      <c r="CL65" s="8">
        <f>AT65*$D$3</f>
        <v>4.54</v>
      </c>
      <c r="CM65" s="8">
        <f>AU65*$D$3</f>
        <v>170.86</v>
      </c>
      <c r="CN65" s="8">
        <f>AV65*$D$3</f>
        <v>35.090000000000003</v>
      </c>
      <c r="CO65" s="8">
        <f>AW65*$D$3</f>
        <v>0</v>
      </c>
      <c r="CP65" s="8">
        <f>AX65*$D$3</f>
        <v>180.56</v>
      </c>
      <c r="CQ65" s="8">
        <f>AY65*$D$3</f>
        <v>3.24</v>
      </c>
      <c r="CR65" s="8">
        <f>AZ65*$D$3</f>
        <v>4.72</v>
      </c>
      <c r="CS65" s="8">
        <f>BA65*$D$3</f>
        <v>21.97</v>
      </c>
      <c r="CT65" s="44">
        <f>BB65*$D$3</f>
        <v>-1.48</v>
      </c>
      <c r="CU65" s="46">
        <f>BE65/(BE65+BD65+BC65)</f>
        <v>0.13969335604770017</v>
      </c>
      <c r="CV65" s="46">
        <f>BG65/($BF65+$BG65+$BH65+$BI65+$BJ65)</f>
        <v>0.78534923339011919</v>
      </c>
      <c r="CW65" s="46">
        <f>BH65/($BF65+$BG65+$BH65+$BI65+$BJ65)</f>
        <v>3.2367972742759793E-2</v>
      </c>
      <c r="CX65" s="46">
        <f>BI65/($BF65+$BG65+$BH65+$BI65+$BJ65)</f>
        <v>0.11754684838160136</v>
      </c>
      <c r="CY65" s="46">
        <f>BJ65/($BF65+$BG65+$BH65+$BI65+$BJ65)</f>
        <v>1.8739352640545142E-2</v>
      </c>
      <c r="CZ65" s="46">
        <f>BK65/($BF65+$BG65+$BH65+$BI65+$BJ65)</f>
        <v>-8.5178875638841564E-2</v>
      </c>
      <c r="DA65" s="45">
        <f>BN65/(BL65+BN65+BM65)</f>
        <v>0.11777301927194861</v>
      </c>
      <c r="DB65" s="46">
        <f>CF65/($BO65+$CF65+$CG65+$CH65+$CI65+$CJ65)</f>
        <v>0.84963690730457053</v>
      </c>
      <c r="DC65" s="46">
        <f>CG65/($BO65+$CF65+$CG65+$CH65+$CI65+$CJ65)</f>
        <v>2.9474583511319943E-2</v>
      </c>
      <c r="DD65" s="46">
        <f>CH65/($BO65+$CF65+$CG65+$CH65+$CI65+$CJ65)</f>
        <v>1.3669372063220844E-2</v>
      </c>
      <c r="DE65" s="46">
        <f>CI65/($BO65+$CF65+$CG65+$CH65+$CI65+$CJ65)</f>
        <v>1.238786843229389E-2</v>
      </c>
      <c r="DF65" s="46">
        <f>CJ65/($BO65+$CF65+$CG65+$CH65+$CI65+$CJ65)</f>
        <v>6.4929517300299014E-2</v>
      </c>
      <c r="DG65" s="46">
        <f>CK65/($BO65+$CF65+$CG65+$CH65+$CI65+$CJ65)</f>
        <v>1.7086715079026052E-2</v>
      </c>
      <c r="DH65" s="45">
        <f>CN65/(CL65+CN65+CM65)</f>
        <v>0.16670625682930307</v>
      </c>
      <c r="DI65" s="46">
        <f>CP65/($CO65+$CP65+$CQ65+$CR65+$CS65)</f>
        <v>0.85780797187514846</v>
      </c>
      <c r="DJ65" s="46">
        <f>CQ65/($CO65+$CP65+$CQ65+$CR65+$CS65)</f>
        <v>1.5392655233027698E-2</v>
      </c>
      <c r="DK65" s="46">
        <f>CR65/($CO65+$CP65+$CQ65+$CR65+$CS65)</f>
        <v>2.2423868117250223E-2</v>
      </c>
      <c r="DL65" s="46">
        <f>CS65/($CO65+$CP65+$CQ65+$CR65+$CS65)</f>
        <v>0.10437550477457361</v>
      </c>
      <c r="DM65" s="46">
        <f>CT65/($CO65+$CP65+$CQ65+$CR65+$CS65)</f>
        <v>-7.0312128842225279E-3</v>
      </c>
      <c r="DN65" s="50">
        <f>IF(CU65*$T$3&gt;1,1,CU65*$T$3)</f>
        <v>0.22195799851122827</v>
      </c>
      <c r="DO65" s="51">
        <f>IF(DN65*(1+CZ65)&gt;1,1,DN65*(1+CZ65))</f>
        <v>0.2030518657589942</v>
      </c>
      <c r="DP65" s="52">
        <f>IF(DA65*$U$3&gt;1,1,DA65*$U$3)</f>
        <v>0.131330808838653</v>
      </c>
      <c r="DQ65" s="53">
        <f>IF(DP65*(1+DD65+DG65)&gt;1,1,DP65*(1+DD65+DG65))</f>
        <v>0.13537003063975639</v>
      </c>
      <c r="DR65" s="50">
        <f>DH65</f>
        <v>0.16670625682930307</v>
      </c>
      <c r="DS65" s="53">
        <f>IF(DR65*(1+DM65)&gt;1,1,DR65*(1+DM65))</f>
        <v>0.16553410964840437</v>
      </c>
      <c r="DT65" s="57">
        <f>100*(DO65*$H$3+DQ65*$K$3+DS65*$N$3)/($Q$3)</f>
        <v>15.04657870954407</v>
      </c>
    </row>
    <row r="66" spans="2:124" x14ac:dyDescent="0.3">
      <c r="B66" s="1">
        <v>29572</v>
      </c>
      <c r="C66" s="68" t="s">
        <v>221</v>
      </c>
      <c r="D66" s="1" t="s">
        <v>15</v>
      </c>
      <c r="E66" s="1" t="s">
        <v>93</v>
      </c>
      <c r="F66" s="1" t="s">
        <v>102</v>
      </c>
      <c r="G66" s="1">
        <v>2012</v>
      </c>
      <c r="H66" s="1" t="s">
        <v>18</v>
      </c>
      <c r="I66" s="4">
        <v>655.55742529199995</v>
      </c>
      <c r="J66" s="10">
        <v>204.38</v>
      </c>
      <c r="K66" s="26">
        <v>15</v>
      </c>
      <c r="L66" s="5">
        <v>444</v>
      </c>
      <c r="M66" s="5">
        <v>109</v>
      </c>
      <c r="N66" s="5">
        <v>33</v>
      </c>
      <c r="O66" s="5">
        <v>408</v>
      </c>
      <c r="P66" s="5">
        <v>21</v>
      </c>
      <c r="Q66" s="5">
        <v>82</v>
      </c>
      <c r="R66" s="5">
        <v>24</v>
      </c>
      <c r="S66" s="5">
        <f>P66-Q66</f>
        <v>-61</v>
      </c>
      <c r="T66" s="5">
        <v>68</v>
      </c>
      <c r="U66" s="5">
        <v>1607</v>
      </c>
      <c r="V66" s="5">
        <v>608</v>
      </c>
      <c r="W66" s="5">
        <v>421</v>
      </c>
      <c r="X66" s="5">
        <v>1240</v>
      </c>
      <c r="Y66" s="5">
        <v>40</v>
      </c>
      <c r="Z66" s="5">
        <v>24</v>
      </c>
      <c r="AA66" s="5">
        <v>40</v>
      </c>
      <c r="AB66" s="5">
        <v>15</v>
      </c>
      <c r="AC66" s="5">
        <v>13</v>
      </c>
      <c r="AD66" s="5">
        <v>4</v>
      </c>
      <c r="AE66" s="5">
        <v>19</v>
      </c>
      <c r="AF66" s="5">
        <v>30</v>
      </c>
      <c r="AG66" s="5">
        <v>48</v>
      </c>
      <c r="AH66" s="5">
        <v>3</v>
      </c>
      <c r="AI66" s="5">
        <v>57</v>
      </c>
      <c r="AJ66" s="5">
        <v>6</v>
      </c>
      <c r="AK66" s="5">
        <v>34</v>
      </c>
      <c r="AL66" s="5">
        <v>22</v>
      </c>
      <c r="AM66" s="5">
        <v>248</v>
      </c>
      <c r="AN66" s="5">
        <f>X66+Z66+AB66</f>
        <v>1279</v>
      </c>
      <c r="AO66" s="5">
        <f>Y66+AA66+AE66</f>
        <v>99</v>
      </c>
      <c r="AP66" s="5">
        <f>AC66+AD66+AG66+AH66</f>
        <v>68</v>
      </c>
      <c r="AQ66" s="5">
        <f>AF66+AJ66+AL66</f>
        <v>58</v>
      </c>
      <c r="AR66" s="5">
        <f>AI66+AK66+AM66</f>
        <v>339</v>
      </c>
      <c r="AS66" s="5">
        <f>AO66-AQ66</f>
        <v>41</v>
      </c>
      <c r="AT66" s="5">
        <v>691</v>
      </c>
      <c r="AU66" s="5">
        <v>13275</v>
      </c>
      <c r="AV66" s="5">
        <v>6475</v>
      </c>
      <c r="AW66" s="5">
        <v>0</v>
      </c>
      <c r="AX66" s="5">
        <v>14751</v>
      </c>
      <c r="AY66" s="5">
        <v>674</v>
      </c>
      <c r="AZ66" s="5">
        <v>560</v>
      </c>
      <c r="BA66" s="5">
        <v>4456</v>
      </c>
      <c r="BB66" s="27">
        <f>AY66-AZ66</f>
        <v>114</v>
      </c>
      <c r="BC66" s="43">
        <f>K66*$B$3</f>
        <v>5.3999999999999995</v>
      </c>
      <c r="BD66" s="8">
        <f>L66*$B$3</f>
        <v>159.84</v>
      </c>
      <c r="BE66" s="8">
        <f>M66*$B$3</f>
        <v>39.24</v>
      </c>
      <c r="BF66" s="8">
        <f>N66*$B$3</f>
        <v>11.879999999999999</v>
      </c>
      <c r="BG66" s="8">
        <f>O66*$B$3</f>
        <v>146.88</v>
      </c>
      <c r="BH66" s="8">
        <f>P66*$B$3</f>
        <v>7.56</v>
      </c>
      <c r="BI66" s="8">
        <f>Q66*$B$3</f>
        <v>29.52</v>
      </c>
      <c r="BJ66" s="8">
        <f>R66*$B$3</f>
        <v>8.64</v>
      </c>
      <c r="BK66" s="8">
        <f>S66*$B$3</f>
        <v>-21.96</v>
      </c>
      <c r="BL66" s="8">
        <f>T66*$C$3</f>
        <v>6.12</v>
      </c>
      <c r="BM66" s="8">
        <f>U66*$C$3</f>
        <v>144.63</v>
      </c>
      <c r="BN66" s="8">
        <f>V66*$C$3</f>
        <v>54.72</v>
      </c>
      <c r="BO66" s="8">
        <f>W66*$C$3</f>
        <v>37.89</v>
      </c>
      <c r="BP66" s="8">
        <f>X66*$C$3</f>
        <v>111.6</v>
      </c>
      <c r="BQ66" s="8">
        <f>Y66*$C$3</f>
        <v>3.5999999999999996</v>
      </c>
      <c r="BR66" s="8">
        <f>Z66*$C$3</f>
        <v>2.16</v>
      </c>
      <c r="BS66" s="8">
        <f>AA66*$C$3</f>
        <v>3.5999999999999996</v>
      </c>
      <c r="BT66" s="8">
        <f>AB66*$C$3</f>
        <v>1.3499999999999999</v>
      </c>
      <c r="BU66" s="8">
        <f>AC66*$C$3</f>
        <v>1.17</v>
      </c>
      <c r="BV66" s="8">
        <f>AD66*$C$3</f>
        <v>0.36</v>
      </c>
      <c r="BW66" s="8">
        <f>AE66*$C$3</f>
        <v>1.71</v>
      </c>
      <c r="BX66" s="8">
        <f>AF66*$C$3</f>
        <v>2.6999999999999997</v>
      </c>
      <c r="BY66" s="8">
        <f>AG66*$C$3</f>
        <v>4.32</v>
      </c>
      <c r="BZ66" s="8">
        <f>AH66*$C$3</f>
        <v>0.27</v>
      </c>
      <c r="CA66" s="8">
        <f>AI66*$C$3</f>
        <v>5.13</v>
      </c>
      <c r="CB66" s="8">
        <f>AJ66*$C$3</f>
        <v>0.54</v>
      </c>
      <c r="CC66" s="8">
        <f>AK66*$C$3</f>
        <v>3.06</v>
      </c>
      <c r="CD66" s="8">
        <f>AL66*$C$3</f>
        <v>1.98</v>
      </c>
      <c r="CE66" s="8">
        <f>AM66*$C$3</f>
        <v>22.32</v>
      </c>
      <c r="CF66" s="8">
        <f>AN66*$C$3</f>
        <v>115.11</v>
      </c>
      <c r="CG66" s="8">
        <f>AO66*$C$3</f>
        <v>8.91</v>
      </c>
      <c r="CH66" s="8">
        <f>AP66*$C$3</f>
        <v>6.12</v>
      </c>
      <c r="CI66" s="8">
        <f>AQ66*$C$3</f>
        <v>5.22</v>
      </c>
      <c r="CJ66" s="8">
        <f>AR66*$C$3</f>
        <v>30.509999999999998</v>
      </c>
      <c r="CK66" s="8">
        <f>AS66*$C$3</f>
        <v>3.69</v>
      </c>
      <c r="CL66" s="8">
        <f>AT66*$D$3</f>
        <v>6.91</v>
      </c>
      <c r="CM66" s="8">
        <f>AU66*$D$3</f>
        <v>132.75</v>
      </c>
      <c r="CN66" s="8">
        <f>AV66*$D$3</f>
        <v>64.75</v>
      </c>
      <c r="CO66" s="8">
        <f>AW66*$D$3</f>
        <v>0</v>
      </c>
      <c r="CP66" s="8">
        <f>AX66*$D$3</f>
        <v>147.51</v>
      </c>
      <c r="CQ66" s="8">
        <f>AY66*$D$3</f>
        <v>6.74</v>
      </c>
      <c r="CR66" s="8">
        <f>AZ66*$D$3</f>
        <v>5.6000000000000005</v>
      </c>
      <c r="CS66" s="8">
        <f>BA66*$D$3</f>
        <v>44.56</v>
      </c>
      <c r="CT66" s="44">
        <f>BB66*$D$3</f>
        <v>1.1400000000000001</v>
      </c>
      <c r="CU66" s="46">
        <f>BE66/(BE66+BD66+BC66)</f>
        <v>0.19190140845070422</v>
      </c>
      <c r="CV66" s="46">
        <f>BG66/($BF66+$BG66+$BH66+$BI66+$BJ66)</f>
        <v>0.71830985915492951</v>
      </c>
      <c r="CW66" s="46">
        <f>BH66/($BF66+$BG66+$BH66+$BI66+$BJ66)</f>
        <v>3.6971830985915485E-2</v>
      </c>
      <c r="CX66" s="46">
        <f>BI66/($BF66+$BG66+$BH66+$BI66+$BJ66)</f>
        <v>0.14436619718309857</v>
      </c>
      <c r="CY66" s="46">
        <f>BJ66/($BF66+$BG66+$BH66+$BI66+$BJ66)</f>
        <v>4.2253521126760563E-2</v>
      </c>
      <c r="CZ66" s="46">
        <f>BK66/($BF66+$BG66+$BH66+$BI66+$BJ66)</f>
        <v>-0.10739436619718309</v>
      </c>
      <c r="DA66" s="45">
        <f>BN66/(BL66+BN66+BM66)</f>
        <v>0.26631625054752517</v>
      </c>
      <c r="DB66" s="46">
        <f>CF66/($BO66+$CF66+$CG66+$CH66+$CI66+$CJ66)</f>
        <v>0.56492932862190814</v>
      </c>
      <c r="DC66" s="46">
        <f>CG66/($BO66+$CF66+$CG66+$CH66+$CI66+$CJ66)</f>
        <v>4.3727915194346295E-2</v>
      </c>
      <c r="DD66" s="46">
        <f>CH66/($BO66+$CF66+$CG66+$CH66+$CI66+$CJ66)</f>
        <v>3.0035335689045938E-2</v>
      </c>
      <c r="DE66" s="46">
        <f>CI66/($BO66+$CF66+$CG66+$CH66+$CI66+$CJ66)</f>
        <v>2.5618374558303889E-2</v>
      </c>
      <c r="DF66" s="46">
        <f>CJ66/($BO66+$CF66+$CG66+$CH66+$CI66+$CJ66)</f>
        <v>0.14973498233215549</v>
      </c>
      <c r="DG66" s="46">
        <f>CK66/($BO66+$CF66+$CG66+$CH66+$CI66+$CJ66)</f>
        <v>1.8109540636042403E-2</v>
      </c>
      <c r="DH66" s="45">
        <f>CN66/(CL66+CN66+CM66)</f>
        <v>0.31676532459273032</v>
      </c>
      <c r="DI66" s="46">
        <f>CP66/($CO66+$CP66+$CQ66+$CR66+$CS66)</f>
        <v>0.72163788464360845</v>
      </c>
      <c r="DJ66" s="46">
        <f>CQ66/($CO66+$CP66+$CQ66+$CR66+$CS66)</f>
        <v>3.2972946529034784E-2</v>
      </c>
      <c r="DK66" s="46">
        <f>CR66/($CO66+$CP66+$CQ66+$CR66+$CS66)</f>
        <v>2.7395919964776676E-2</v>
      </c>
      <c r="DL66" s="46">
        <f>CS66/($CO66+$CP66+$CQ66+$CR66+$CS66)</f>
        <v>0.21799324886258012</v>
      </c>
      <c r="DM66" s="46">
        <f>CT66/($CO66+$CP66+$CQ66+$CR66+$CS66)</f>
        <v>5.5770265642581095E-3</v>
      </c>
      <c r="DN66" s="50">
        <f>IF(CU66*$T$3&gt;1,1,CU66*$T$3)</f>
        <v>0.304911083363619</v>
      </c>
      <c r="DO66" s="51">
        <f>IF(DN66*(1+CZ66)&gt;1,1,DN66*(1+CZ66))</f>
        <v>0.27216535081928667</v>
      </c>
      <c r="DP66" s="52">
        <f>IF(DA66*$U$3&gt;1,1,DA66*$U$3)</f>
        <v>0.29697403367508285</v>
      </c>
      <c r="DQ66" s="53">
        <f>IF(DP66*(1+DD66+DG66)&gt;1,1,DP66*(1+DD66+DG66))</f>
        <v>0.31127181179813229</v>
      </c>
      <c r="DR66" s="50">
        <f>DH66</f>
        <v>0.31676532459273032</v>
      </c>
      <c r="DS66" s="53">
        <f>IF(DR66*(1+DM66)&gt;1,1,DR66*(1+DM66))</f>
        <v>0.3185319332226198</v>
      </c>
      <c r="DT66" s="57">
        <f>100*(DO66*$H$3+DQ66*$K$3+DS66*$N$3)/($Q$3)</f>
        <v>30.664158636335767</v>
      </c>
    </row>
    <row r="67" spans="2:124" x14ac:dyDescent="0.3">
      <c r="B67" s="1">
        <v>27902</v>
      </c>
      <c r="C67" s="68" t="s">
        <v>221</v>
      </c>
      <c r="D67" s="1" t="s">
        <v>15</v>
      </c>
      <c r="E67" s="1" t="s">
        <v>35</v>
      </c>
      <c r="F67" s="1" t="s">
        <v>272</v>
      </c>
      <c r="G67" s="1">
        <v>2010</v>
      </c>
      <c r="H67" s="1" t="s">
        <v>18</v>
      </c>
      <c r="I67" s="4">
        <v>1587.8616278699999</v>
      </c>
      <c r="J67" s="10">
        <v>190.6</v>
      </c>
      <c r="K67" s="26">
        <v>22</v>
      </c>
      <c r="L67" s="5">
        <v>156</v>
      </c>
      <c r="M67" s="5">
        <v>348</v>
      </c>
      <c r="N67" s="5">
        <v>66</v>
      </c>
      <c r="O67" s="5">
        <v>97</v>
      </c>
      <c r="P67" s="5">
        <v>44</v>
      </c>
      <c r="Q67" s="5">
        <v>183</v>
      </c>
      <c r="R67" s="5">
        <v>136</v>
      </c>
      <c r="S67" s="5">
        <f>P67-Q67</f>
        <v>-139</v>
      </c>
      <c r="T67" s="5">
        <v>57</v>
      </c>
      <c r="U67" s="5">
        <v>372</v>
      </c>
      <c r="V67" s="5">
        <v>1691</v>
      </c>
      <c r="W67" s="5">
        <v>12</v>
      </c>
      <c r="X67" s="5">
        <v>201</v>
      </c>
      <c r="Y67" s="5">
        <v>38</v>
      </c>
      <c r="Z67" s="5">
        <v>14</v>
      </c>
      <c r="AA67" s="5">
        <v>78</v>
      </c>
      <c r="AB67" s="5">
        <v>4</v>
      </c>
      <c r="AC67" s="5">
        <v>20</v>
      </c>
      <c r="AD67" s="5">
        <v>20</v>
      </c>
      <c r="AE67" s="5">
        <v>147</v>
      </c>
      <c r="AF67" s="5">
        <v>43</v>
      </c>
      <c r="AG67" s="5">
        <v>22</v>
      </c>
      <c r="AH67" s="5">
        <v>25</v>
      </c>
      <c r="AI67" s="5">
        <v>156</v>
      </c>
      <c r="AJ67" s="5">
        <v>23</v>
      </c>
      <c r="AK67" s="5">
        <v>44</v>
      </c>
      <c r="AL67" s="5">
        <v>27</v>
      </c>
      <c r="AM67" s="5">
        <v>1239</v>
      </c>
      <c r="AN67" s="5">
        <f>X67+Z67+AB67</f>
        <v>219</v>
      </c>
      <c r="AO67" s="5">
        <f>Y67+AA67+AE67</f>
        <v>263</v>
      </c>
      <c r="AP67" s="5">
        <f>AC67+AD67+AG67+AH67</f>
        <v>87</v>
      </c>
      <c r="AQ67" s="5">
        <f>AF67+AJ67+AL67</f>
        <v>93</v>
      </c>
      <c r="AR67" s="5">
        <f>AI67+AK67+AM67</f>
        <v>1439</v>
      </c>
      <c r="AS67" s="5">
        <f>AO67-AQ67</f>
        <v>170</v>
      </c>
      <c r="AT67" s="5">
        <v>1127</v>
      </c>
      <c r="AU67" s="5">
        <v>3976</v>
      </c>
      <c r="AV67" s="5">
        <v>13932</v>
      </c>
      <c r="AW67" s="5">
        <v>0</v>
      </c>
      <c r="AX67" s="5">
        <v>3809</v>
      </c>
      <c r="AY67" s="5">
        <v>1651</v>
      </c>
      <c r="AZ67" s="5">
        <v>1078</v>
      </c>
      <c r="BA67" s="5">
        <v>12497</v>
      </c>
      <c r="BB67" s="27">
        <f>AY67-AZ67</f>
        <v>573</v>
      </c>
      <c r="BC67" s="43">
        <f>K67*$B$3</f>
        <v>7.92</v>
      </c>
      <c r="BD67" s="8">
        <f>L67*$B$3</f>
        <v>56.16</v>
      </c>
      <c r="BE67" s="8">
        <f>M67*$B$3</f>
        <v>125.28</v>
      </c>
      <c r="BF67" s="8">
        <f>N67*$B$3</f>
        <v>23.759999999999998</v>
      </c>
      <c r="BG67" s="8">
        <f>O67*$B$3</f>
        <v>34.92</v>
      </c>
      <c r="BH67" s="8">
        <f>P67*$B$3</f>
        <v>15.84</v>
      </c>
      <c r="BI67" s="8">
        <f>Q67*$B$3</f>
        <v>65.88</v>
      </c>
      <c r="BJ67" s="8">
        <f>R67*$B$3</f>
        <v>48.96</v>
      </c>
      <c r="BK67" s="8">
        <f>S67*$B$3</f>
        <v>-50.04</v>
      </c>
      <c r="BL67" s="8">
        <f>T67*$C$3</f>
        <v>5.13</v>
      </c>
      <c r="BM67" s="8">
        <f>U67*$C$3</f>
        <v>33.479999999999997</v>
      </c>
      <c r="BN67" s="8">
        <f>V67*$C$3</f>
        <v>152.19</v>
      </c>
      <c r="BO67" s="8">
        <f>W67*$C$3</f>
        <v>1.08</v>
      </c>
      <c r="BP67" s="8">
        <f>X67*$C$3</f>
        <v>18.09</v>
      </c>
      <c r="BQ67" s="8">
        <f>Y67*$C$3</f>
        <v>3.42</v>
      </c>
      <c r="BR67" s="8">
        <f>Z67*$C$3</f>
        <v>1.26</v>
      </c>
      <c r="BS67" s="8">
        <f>AA67*$C$3</f>
        <v>7.02</v>
      </c>
      <c r="BT67" s="8">
        <f>AB67*$C$3</f>
        <v>0.36</v>
      </c>
      <c r="BU67" s="8">
        <f>AC67*$C$3</f>
        <v>1.7999999999999998</v>
      </c>
      <c r="BV67" s="8">
        <f>AD67*$C$3</f>
        <v>1.7999999999999998</v>
      </c>
      <c r="BW67" s="8">
        <f>AE67*$C$3</f>
        <v>13.229999999999999</v>
      </c>
      <c r="BX67" s="8">
        <f>AF67*$C$3</f>
        <v>3.8699999999999997</v>
      </c>
      <c r="BY67" s="8">
        <f>AG67*$C$3</f>
        <v>1.98</v>
      </c>
      <c r="BZ67" s="8">
        <f>AH67*$C$3</f>
        <v>2.25</v>
      </c>
      <c r="CA67" s="8">
        <f>AI67*$C$3</f>
        <v>14.04</v>
      </c>
      <c r="CB67" s="8">
        <f>AJ67*$C$3</f>
        <v>2.0699999999999998</v>
      </c>
      <c r="CC67" s="8">
        <f>AK67*$C$3</f>
        <v>3.96</v>
      </c>
      <c r="CD67" s="8">
        <f>AL67*$C$3</f>
        <v>2.4299999999999997</v>
      </c>
      <c r="CE67" s="8">
        <f>AM67*$C$3</f>
        <v>111.50999999999999</v>
      </c>
      <c r="CF67" s="8">
        <f>AN67*$C$3</f>
        <v>19.71</v>
      </c>
      <c r="CG67" s="8">
        <f>AO67*$C$3</f>
        <v>23.669999999999998</v>
      </c>
      <c r="CH67" s="8">
        <f>AP67*$C$3</f>
        <v>7.83</v>
      </c>
      <c r="CI67" s="8">
        <f>AQ67*$C$3</f>
        <v>8.3699999999999992</v>
      </c>
      <c r="CJ67" s="8">
        <f>AR67*$C$3</f>
        <v>129.51</v>
      </c>
      <c r="CK67" s="8">
        <f>AS67*$C$3</f>
        <v>15.299999999999999</v>
      </c>
      <c r="CL67" s="8">
        <f>AT67*$D$3</f>
        <v>11.27</v>
      </c>
      <c r="CM67" s="8">
        <f>AU67*$D$3</f>
        <v>39.76</v>
      </c>
      <c r="CN67" s="8">
        <f>AV67*$D$3</f>
        <v>139.32</v>
      </c>
      <c r="CO67" s="8">
        <f>AW67*$D$3</f>
        <v>0</v>
      </c>
      <c r="CP67" s="8">
        <f>AX67*$D$3</f>
        <v>38.090000000000003</v>
      </c>
      <c r="CQ67" s="8">
        <f>AY67*$D$3</f>
        <v>16.510000000000002</v>
      </c>
      <c r="CR67" s="8">
        <f>AZ67*$D$3</f>
        <v>10.78</v>
      </c>
      <c r="CS67" s="8">
        <f>BA67*$D$3</f>
        <v>124.97</v>
      </c>
      <c r="CT67" s="44">
        <f>BB67*$D$3</f>
        <v>5.73</v>
      </c>
      <c r="CU67" s="46">
        <f>BE67/(BE67+BD67+BC67)</f>
        <v>0.66159695817490505</v>
      </c>
      <c r="CV67" s="46">
        <f>BG67/($BF67+$BG67+$BH67+$BI67+$BJ67)</f>
        <v>0.18441064638783272</v>
      </c>
      <c r="CW67" s="46">
        <f>BH67/($BF67+$BG67+$BH67+$BI67+$BJ67)</f>
        <v>8.3650190114068448E-2</v>
      </c>
      <c r="CX67" s="46">
        <f>BI67/($BF67+$BG67+$BH67+$BI67+$BJ67)</f>
        <v>0.34790874524714827</v>
      </c>
      <c r="CY67" s="46">
        <f>BJ67/($BF67+$BG67+$BH67+$BI67+$BJ67)</f>
        <v>0.25855513307984795</v>
      </c>
      <c r="CZ67" s="46">
        <f>BK67/($BF67+$BG67+$BH67+$BI67+$BJ67)</f>
        <v>-0.26425855513307989</v>
      </c>
      <c r="DA67" s="45">
        <f>BN67/(BL67+BN67+BM67)</f>
        <v>0.79764150943396228</v>
      </c>
      <c r="DB67" s="46">
        <f>CF67/($BO67+$CF67+$CG67+$CH67+$CI67+$CJ67)</f>
        <v>0.10364410790345481</v>
      </c>
      <c r="DC67" s="46">
        <f>CG67/($BO67+$CF67+$CG67+$CH67+$CI67+$CJ67)</f>
        <v>0.12446758163748226</v>
      </c>
      <c r="DD67" s="46">
        <f>CH67/($BO67+$CF67+$CG67+$CH67+$CI67+$CJ67)</f>
        <v>4.1173686701372461E-2</v>
      </c>
      <c r="DE67" s="46">
        <f>CI67/($BO67+$CF67+$CG67+$CH67+$CI67+$CJ67)</f>
        <v>4.4013251301467105E-2</v>
      </c>
      <c r="DF67" s="46">
        <f>CJ67/($BO67+$CF67+$CG67+$CH67+$CI67+$CJ67)</f>
        <v>0.68102224325603411</v>
      </c>
      <c r="DG67" s="46">
        <f>CK67/($BO67+$CF67+$CG67+$CH67+$CI67+$CJ67)</f>
        <v>8.0454330336015151E-2</v>
      </c>
      <c r="DH67" s="45">
        <f>CN67/(CL67+CN67+CM67)</f>
        <v>0.73191489361702122</v>
      </c>
      <c r="DI67" s="46">
        <f>CP67/($CO67+$CP67+$CQ67+$CR67+$CS67)</f>
        <v>0.20010506960861571</v>
      </c>
      <c r="DJ67" s="46">
        <f>CQ67/($CO67+$CP67+$CQ67+$CR67+$CS67)</f>
        <v>8.6734961912266872E-2</v>
      </c>
      <c r="DK67" s="46">
        <f>CR67/($CO67+$CP67+$CQ67+$CR67+$CS67)</f>
        <v>5.6632519043866549E-2</v>
      </c>
      <c r="DL67" s="46">
        <f>CS67/($CO67+$CP67+$CQ67+$CR67+$CS67)</f>
        <v>0.65652744943525077</v>
      </c>
      <c r="DM67" s="46">
        <f>CT67/($CO67+$CP67+$CQ67+$CR67+$CS67)</f>
        <v>3.0102442868400314E-2</v>
      </c>
      <c r="DN67" s="50">
        <f>IF(CU67*$T$3&gt;1,1,CU67*$T$3)</f>
        <v>1</v>
      </c>
      <c r="DO67" s="51">
        <f>IF(DN67*(1+CZ67)&gt;1,1,DN67*(1+CZ67))</f>
        <v>0.73574144486692017</v>
      </c>
      <c r="DP67" s="52">
        <f>IF(DA67*$U$3&gt;1,1,DA67*$U$3)</f>
        <v>0.88946437176207338</v>
      </c>
      <c r="DQ67" s="53">
        <f>IF(DP67*(1+DD67+DG67)&gt;1,1,DP67*(1+DD67+DG67))</f>
        <v>0.99764815952490027</v>
      </c>
      <c r="DR67" s="50">
        <f>DH67</f>
        <v>0.73191489361702122</v>
      </c>
      <c r="DS67" s="53">
        <f>IF(DR67*(1+DM67)&gt;1,1,DR67*(1+DM67))</f>
        <v>0.75394731988665886</v>
      </c>
      <c r="DT67" s="57">
        <f>100*(DO67*$H$3+DQ67*$K$3+DS67*$N$3)/($Q$3)</f>
        <v>91.818679772980246</v>
      </c>
    </row>
    <row r="68" spans="2:124" x14ac:dyDescent="0.3">
      <c r="B68" s="1">
        <v>28204</v>
      </c>
      <c r="C68" s="68" t="s">
        <v>221</v>
      </c>
      <c r="D68" s="1" t="s">
        <v>15</v>
      </c>
      <c r="E68" s="1" t="s">
        <v>61</v>
      </c>
      <c r="F68" s="1" t="s">
        <v>67</v>
      </c>
      <c r="G68" s="1">
        <v>2010</v>
      </c>
      <c r="H68" s="1" t="s">
        <v>18</v>
      </c>
      <c r="I68" s="4">
        <v>769.14153916299995</v>
      </c>
      <c r="J68" s="10">
        <v>187.7</v>
      </c>
      <c r="K68" s="26">
        <v>30</v>
      </c>
      <c r="L68" s="5">
        <v>407</v>
      </c>
      <c r="M68" s="5">
        <v>82</v>
      </c>
      <c r="N68" s="5">
        <v>64</v>
      </c>
      <c r="O68" s="5">
        <v>284</v>
      </c>
      <c r="P68" s="5">
        <v>96</v>
      </c>
      <c r="Q68" s="5">
        <v>41</v>
      </c>
      <c r="R68" s="5">
        <v>34</v>
      </c>
      <c r="S68" s="5">
        <f>P68-Q68</f>
        <v>55</v>
      </c>
      <c r="T68" s="5">
        <v>84</v>
      </c>
      <c r="U68" s="5">
        <v>1096</v>
      </c>
      <c r="V68" s="5">
        <v>908</v>
      </c>
      <c r="W68" s="5">
        <v>47</v>
      </c>
      <c r="X68" s="5">
        <v>888</v>
      </c>
      <c r="Y68" s="5">
        <v>72</v>
      </c>
      <c r="Z68" s="5">
        <v>44</v>
      </c>
      <c r="AA68" s="5">
        <v>116</v>
      </c>
      <c r="AB68" s="5">
        <v>57</v>
      </c>
      <c r="AC68" s="5">
        <v>24</v>
      </c>
      <c r="AD68" s="5">
        <v>16</v>
      </c>
      <c r="AE68" s="5">
        <v>80</v>
      </c>
      <c r="AF68" s="5">
        <v>24</v>
      </c>
      <c r="AG68" s="5">
        <v>16</v>
      </c>
      <c r="AH68" s="5">
        <v>14</v>
      </c>
      <c r="AI68" s="5">
        <v>48</v>
      </c>
      <c r="AJ68" s="5">
        <v>6</v>
      </c>
      <c r="AK68" s="5">
        <v>20</v>
      </c>
      <c r="AL68" s="5">
        <v>10</v>
      </c>
      <c r="AM68" s="5">
        <v>604</v>
      </c>
      <c r="AN68" s="5">
        <f>X68+Z68+AB68</f>
        <v>989</v>
      </c>
      <c r="AO68" s="5">
        <f>Y68+AA68+AE68</f>
        <v>268</v>
      </c>
      <c r="AP68" s="5">
        <f>AC68+AD68+AG68+AH68</f>
        <v>70</v>
      </c>
      <c r="AQ68" s="5">
        <f>AF68+AJ68+AL68</f>
        <v>40</v>
      </c>
      <c r="AR68" s="5">
        <f>AI68+AK68+AM68</f>
        <v>672</v>
      </c>
      <c r="AS68" s="5">
        <f>AO68-AQ68</f>
        <v>228</v>
      </c>
      <c r="AT68" s="5">
        <v>938</v>
      </c>
      <c r="AU68" s="5">
        <v>7301</v>
      </c>
      <c r="AV68" s="5">
        <v>10522</v>
      </c>
      <c r="AW68" s="5">
        <v>16</v>
      </c>
      <c r="AX68" s="5">
        <v>8243</v>
      </c>
      <c r="AY68" s="5">
        <v>1302</v>
      </c>
      <c r="AZ68" s="5">
        <v>792</v>
      </c>
      <c r="BA68" s="5">
        <v>8408</v>
      </c>
      <c r="BB68" s="27">
        <f>AY68-AZ68</f>
        <v>510</v>
      </c>
      <c r="BC68" s="43">
        <f>K68*$B$3</f>
        <v>10.799999999999999</v>
      </c>
      <c r="BD68" s="8">
        <f>L68*$B$3</f>
        <v>146.51999999999998</v>
      </c>
      <c r="BE68" s="8">
        <f>M68*$B$3</f>
        <v>29.52</v>
      </c>
      <c r="BF68" s="8">
        <f>N68*$B$3</f>
        <v>23.04</v>
      </c>
      <c r="BG68" s="8">
        <f>O68*$B$3</f>
        <v>102.24</v>
      </c>
      <c r="BH68" s="8">
        <f>P68*$B$3</f>
        <v>34.56</v>
      </c>
      <c r="BI68" s="8">
        <f>Q68*$B$3</f>
        <v>14.76</v>
      </c>
      <c r="BJ68" s="8">
        <f>R68*$B$3</f>
        <v>12.24</v>
      </c>
      <c r="BK68" s="8">
        <f>S68*$B$3</f>
        <v>19.8</v>
      </c>
      <c r="BL68" s="8">
        <f>T68*$C$3</f>
        <v>7.56</v>
      </c>
      <c r="BM68" s="8">
        <f>U68*$C$3</f>
        <v>98.64</v>
      </c>
      <c r="BN68" s="8">
        <f>V68*$C$3</f>
        <v>81.72</v>
      </c>
      <c r="BO68" s="8">
        <f>W68*$C$3</f>
        <v>4.2299999999999995</v>
      </c>
      <c r="BP68" s="8">
        <f>X68*$C$3</f>
        <v>79.92</v>
      </c>
      <c r="BQ68" s="8">
        <f>Y68*$C$3</f>
        <v>6.4799999999999995</v>
      </c>
      <c r="BR68" s="8">
        <f>Z68*$C$3</f>
        <v>3.96</v>
      </c>
      <c r="BS68" s="8">
        <f>AA68*$C$3</f>
        <v>10.44</v>
      </c>
      <c r="BT68" s="8">
        <f>AB68*$C$3</f>
        <v>5.13</v>
      </c>
      <c r="BU68" s="8">
        <f>AC68*$C$3</f>
        <v>2.16</v>
      </c>
      <c r="BV68" s="8">
        <f>AD68*$C$3</f>
        <v>1.44</v>
      </c>
      <c r="BW68" s="8">
        <f>AE68*$C$3</f>
        <v>7.1999999999999993</v>
      </c>
      <c r="BX68" s="8">
        <f>AF68*$C$3</f>
        <v>2.16</v>
      </c>
      <c r="BY68" s="8">
        <f>AG68*$C$3</f>
        <v>1.44</v>
      </c>
      <c r="BZ68" s="8">
        <f>AH68*$C$3</f>
        <v>1.26</v>
      </c>
      <c r="CA68" s="8">
        <f>AI68*$C$3</f>
        <v>4.32</v>
      </c>
      <c r="CB68" s="8">
        <f>AJ68*$C$3</f>
        <v>0.54</v>
      </c>
      <c r="CC68" s="8">
        <f>AK68*$C$3</f>
        <v>1.7999999999999998</v>
      </c>
      <c r="CD68" s="8">
        <f>AL68*$C$3</f>
        <v>0.89999999999999991</v>
      </c>
      <c r="CE68" s="8">
        <f>AM68*$C$3</f>
        <v>54.36</v>
      </c>
      <c r="CF68" s="8">
        <f>AN68*$C$3</f>
        <v>89.009999999999991</v>
      </c>
      <c r="CG68" s="8">
        <f>AO68*$C$3</f>
        <v>24.119999999999997</v>
      </c>
      <c r="CH68" s="8">
        <f>AP68*$C$3</f>
        <v>6.3</v>
      </c>
      <c r="CI68" s="8">
        <f>AQ68*$C$3</f>
        <v>3.5999999999999996</v>
      </c>
      <c r="CJ68" s="8">
        <f>AR68*$C$3</f>
        <v>60.48</v>
      </c>
      <c r="CK68" s="8">
        <f>AS68*$C$3</f>
        <v>20.52</v>
      </c>
      <c r="CL68" s="8">
        <f>AT68*$D$3</f>
        <v>9.3800000000000008</v>
      </c>
      <c r="CM68" s="8">
        <f>AU68*$D$3</f>
        <v>73.010000000000005</v>
      </c>
      <c r="CN68" s="8">
        <f>AV68*$D$3</f>
        <v>105.22</v>
      </c>
      <c r="CO68" s="8">
        <f>AW68*$D$3</f>
        <v>0.16</v>
      </c>
      <c r="CP68" s="8">
        <f>AX68*$D$3</f>
        <v>82.43</v>
      </c>
      <c r="CQ68" s="8">
        <f>AY68*$D$3</f>
        <v>13.02</v>
      </c>
      <c r="CR68" s="8">
        <f>AZ68*$D$3</f>
        <v>7.92</v>
      </c>
      <c r="CS68" s="8">
        <f>BA68*$D$3</f>
        <v>84.08</v>
      </c>
      <c r="CT68" s="44">
        <f>BB68*$D$3</f>
        <v>5.1000000000000005</v>
      </c>
      <c r="CU68" s="46">
        <f>BE68/(BE68+BD68+BC68)</f>
        <v>0.15799614643545279</v>
      </c>
      <c r="CV68" s="46">
        <f>BG68/($BF68+$BG68+$BH68+$BI68+$BJ68)</f>
        <v>0.54720616570327552</v>
      </c>
      <c r="CW68" s="46">
        <f>BH68/($BF68+$BG68+$BH68+$BI68+$BJ68)</f>
        <v>0.18497109826589597</v>
      </c>
      <c r="CX68" s="46">
        <f>BI68/($BF68+$BG68+$BH68+$BI68+$BJ68)</f>
        <v>7.8998073217726394E-2</v>
      </c>
      <c r="CY68" s="46">
        <f>BJ68/($BF68+$BG68+$BH68+$BI68+$BJ68)</f>
        <v>6.5510597302504817E-2</v>
      </c>
      <c r="CZ68" s="46">
        <f>BK68/($BF68+$BG68+$BH68+$BI68+$BJ68)</f>
        <v>0.10597302504816956</v>
      </c>
      <c r="DA68" s="45">
        <f>BN68/(BL68+BN68+BM68)</f>
        <v>0.43486590038314171</v>
      </c>
      <c r="DB68" s="46">
        <f>CF68/($BO68+$CF68+$CG68+$CH68+$CI68+$CJ68)</f>
        <v>0.47411313518696069</v>
      </c>
      <c r="DC68" s="46">
        <f>CG68/($BO68+$CF68+$CG68+$CH68+$CI68+$CJ68)</f>
        <v>0.12847555129434324</v>
      </c>
      <c r="DD68" s="46">
        <f>CH68/($BO68+$CF68+$CG68+$CH68+$CI68+$CJ68)</f>
        <v>3.3557046979865772E-2</v>
      </c>
      <c r="DE68" s="46">
        <f>CI68/($BO68+$CF68+$CG68+$CH68+$CI68+$CJ68)</f>
        <v>1.9175455417066157E-2</v>
      </c>
      <c r="DF68" s="46">
        <f>CJ68/($BO68+$CF68+$CG68+$CH68+$CI68+$CJ68)</f>
        <v>0.32214765100671144</v>
      </c>
      <c r="DG68" s="46">
        <f>CK68/($BO68+$CF68+$CG68+$CH68+$CI68+$CJ68)</f>
        <v>0.1093000958772771</v>
      </c>
      <c r="DH68" s="45">
        <f>CN68/(CL68+CN68+CM68)</f>
        <v>0.5608443046745909</v>
      </c>
      <c r="DI68" s="46">
        <f>CP68/($CO68+$CP68+$CQ68+$CR68+$CS68)</f>
        <v>0.43936890357656844</v>
      </c>
      <c r="DJ68" s="46">
        <f>CQ68/($CO68+$CP68+$CQ68+$CR68+$CS68)</f>
        <v>6.9399285752358611E-2</v>
      </c>
      <c r="DK68" s="46">
        <f>CR68/($CO68+$CP68+$CQ68+$CR68+$CS68)</f>
        <v>4.2215233729545332E-2</v>
      </c>
      <c r="DL68" s="46">
        <f>CS68/($CO68+$CP68+$CQ68+$CR68+$CS68)</f>
        <v>0.44816374393689029</v>
      </c>
      <c r="DM68" s="46">
        <f>CT68/($CO68+$CP68+$CQ68+$CR68+$CS68)</f>
        <v>2.7184052022813283E-2</v>
      </c>
      <c r="DN68" s="50">
        <f>IF(CU68*$T$3&gt;1,1,CU68*$T$3)</f>
        <v>0.25103920062830637</v>
      </c>
      <c r="DO68" s="51">
        <f>IF(DN68*(1+CZ68)&gt;1,1,DN68*(1+CZ68))</f>
        <v>0.27764258412456239</v>
      </c>
      <c r="DP68" s="52">
        <f>IF(DA68*$U$3&gt;1,1,DA68*$U$3)</f>
        <v>0.4849267751367734</v>
      </c>
      <c r="DQ68" s="53">
        <f>IF(DP68*(1+DD68+DG68)&gt;1,1,DP68*(1+DD68+DG68))</f>
        <v>0.55420202872774116</v>
      </c>
      <c r="DR68" s="50">
        <f>DH68</f>
        <v>0.5608443046745909</v>
      </c>
      <c r="DS68" s="53">
        <f>IF(DR68*(1+DM68)&gt;1,1,DR68*(1+DM68))</f>
        <v>0.57609032542956351</v>
      </c>
      <c r="DT68" s="57">
        <f>100*(DO68*$H$3+DQ68*$K$3+DS68*$N$3)/($Q$3)</f>
        <v>51.657519942812158</v>
      </c>
    </row>
    <row r="69" spans="2:124" hidden="1" x14ac:dyDescent="0.3">
      <c r="B69" s="1">
        <v>28345</v>
      </c>
      <c r="C69" s="68" t="s">
        <v>221</v>
      </c>
      <c r="D69" s="1" t="s">
        <v>15</v>
      </c>
      <c r="E69" s="1" t="s">
        <v>50</v>
      </c>
      <c r="F69" s="1" t="s">
        <v>54</v>
      </c>
      <c r="G69" s="1">
        <v>2010</v>
      </c>
      <c r="H69" s="1" t="s">
        <v>18</v>
      </c>
      <c r="I69" s="4">
        <v>1325.3761933400001</v>
      </c>
      <c r="J69" s="10">
        <v>19.37</v>
      </c>
      <c r="K69" s="26">
        <v>0</v>
      </c>
      <c r="L69" s="5">
        <v>50</v>
      </c>
      <c r="M69" s="5">
        <v>3</v>
      </c>
      <c r="N69" s="5">
        <v>1</v>
      </c>
      <c r="O69" s="5">
        <v>37</v>
      </c>
      <c r="P69" s="5">
        <v>12</v>
      </c>
      <c r="Q69" s="5">
        <v>2</v>
      </c>
      <c r="R69" s="5">
        <v>1</v>
      </c>
      <c r="S69" s="5">
        <f>P69-Q69</f>
        <v>10</v>
      </c>
      <c r="T69" s="5">
        <v>8</v>
      </c>
      <c r="U69" s="5">
        <v>126</v>
      </c>
      <c r="V69" s="5">
        <v>83</v>
      </c>
      <c r="W69" s="5">
        <v>4</v>
      </c>
      <c r="X69" s="5">
        <v>105</v>
      </c>
      <c r="Y69" s="5">
        <v>18</v>
      </c>
      <c r="Z69" s="5">
        <v>2</v>
      </c>
      <c r="AA69" s="5">
        <v>8</v>
      </c>
      <c r="AB69" s="5">
        <v>5</v>
      </c>
      <c r="AC69" s="5">
        <v>4</v>
      </c>
      <c r="AD69" s="5">
        <v>0</v>
      </c>
      <c r="AE69" s="5">
        <v>4</v>
      </c>
      <c r="AF69" s="5">
        <v>10</v>
      </c>
      <c r="AG69" s="5">
        <v>8</v>
      </c>
      <c r="AH69" s="5">
        <v>0</v>
      </c>
      <c r="AI69" s="5">
        <v>13</v>
      </c>
      <c r="AJ69" s="5">
        <v>2</v>
      </c>
      <c r="AK69" s="5">
        <v>8</v>
      </c>
      <c r="AL69" s="5">
        <v>1</v>
      </c>
      <c r="AM69" s="5">
        <v>24</v>
      </c>
      <c r="AN69" s="5">
        <f>X69+Z69+AB69</f>
        <v>112</v>
      </c>
      <c r="AO69" s="5">
        <f>Y69+AA69+AE69</f>
        <v>30</v>
      </c>
      <c r="AP69" s="5">
        <f>AC69+AD69+AG69+AH69</f>
        <v>12</v>
      </c>
      <c r="AQ69" s="5">
        <f>AF69+AJ69+AL69</f>
        <v>13</v>
      </c>
      <c r="AR69" s="5">
        <f>AI69+AK69+AM69</f>
        <v>45</v>
      </c>
      <c r="AS69" s="5">
        <f>AO69-AQ69</f>
        <v>17</v>
      </c>
      <c r="AT69" s="5">
        <v>70</v>
      </c>
      <c r="AU69" s="5">
        <v>397</v>
      </c>
      <c r="AV69" s="5">
        <v>1470</v>
      </c>
      <c r="AW69" s="5">
        <v>0</v>
      </c>
      <c r="AX69" s="5">
        <v>561</v>
      </c>
      <c r="AY69" s="5">
        <v>144</v>
      </c>
      <c r="AZ69" s="5">
        <v>153</v>
      </c>
      <c r="BA69" s="5">
        <v>1079</v>
      </c>
      <c r="BB69" s="27">
        <f>AY69-AZ69</f>
        <v>-9</v>
      </c>
      <c r="BC69" s="43">
        <f>K69*$B$3</f>
        <v>0</v>
      </c>
      <c r="BD69" s="8">
        <f>L69*$B$3</f>
        <v>18</v>
      </c>
      <c r="BE69" s="8">
        <f>M69*$B$3</f>
        <v>1.08</v>
      </c>
      <c r="BF69" s="8">
        <f>N69*$B$3</f>
        <v>0.36</v>
      </c>
      <c r="BG69" s="8">
        <f>O69*$B$3</f>
        <v>13.32</v>
      </c>
      <c r="BH69" s="8">
        <f>P69*$B$3</f>
        <v>4.32</v>
      </c>
      <c r="BI69" s="8">
        <f>Q69*$B$3</f>
        <v>0.72</v>
      </c>
      <c r="BJ69" s="8">
        <f>R69*$B$3</f>
        <v>0.36</v>
      </c>
      <c r="BK69" s="8">
        <f>S69*$B$3</f>
        <v>3.5999999999999996</v>
      </c>
      <c r="BL69" s="8">
        <f>T69*$C$3</f>
        <v>0.72</v>
      </c>
      <c r="BM69" s="8">
        <f>U69*$C$3</f>
        <v>11.34</v>
      </c>
      <c r="BN69" s="8">
        <f>V69*$C$3</f>
        <v>7.47</v>
      </c>
      <c r="BO69" s="8">
        <f>W69*$C$3</f>
        <v>0.36</v>
      </c>
      <c r="BP69" s="8">
        <f>X69*$C$3</f>
        <v>9.4499999999999993</v>
      </c>
      <c r="BQ69" s="8">
        <f>Y69*$C$3</f>
        <v>1.6199999999999999</v>
      </c>
      <c r="BR69" s="8">
        <f>Z69*$C$3</f>
        <v>0.18</v>
      </c>
      <c r="BS69" s="8">
        <f>AA69*$C$3</f>
        <v>0.72</v>
      </c>
      <c r="BT69" s="8">
        <f>AB69*$C$3</f>
        <v>0.44999999999999996</v>
      </c>
      <c r="BU69" s="8">
        <f>AC69*$C$3</f>
        <v>0.36</v>
      </c>
      <c r="BV69" s="8">
        <f>AD69*$C$3</f>
        <v>0</v>
      </c>
      <c r="BW69" s="8">
        <f>AE69*$C$3</f>
        <v>0.36</v>
      </c>
      <c r="BX69" s="8">
        <f>AF69*$C$3</f>
        <v>0.89999999999999991</v>
      </c>
      <c r="BY69" s="8">
        <f>AG69*$C$3</f>
        <v>0.72</v>
      </c>
      <c r="BZ69" s="8">
        <f>AH69*$C$3</f>
        <v>0</v>
      </c>
      <c r="CA69" s="8">
        <f>AI69*$C$3</f>
        <v>1.17</v>
      </c>
      <c r="CB69" s="8">
        <f>AJ69*$C$3</f>
        <v>0.18</v>
      </c>
      <c r="CC69" s="8">
        <f>AK69*$C$3</f>
        <v>0.72</v>
      </c>
      <c r="CD69" s="8">
        <f>AL69*$C$3</f>
        <v>0.09</v>
      </c>
      <c r="CE69" s="8">
        <f>AM69*$C$3</f>
        <v>2.16</v>
      </c>
      <c r="CF69" s="8">
        <f>AN69*$C$3</f>
        <v>10.08</v>
      </c>
      <c r="CG69" s="8">
        <f>AO69*$C$3</f>
        <v>2.6999999999999997</v>
      </c>
      <c r="CH69" s="8">
        <f>AP69*$C$3</f>
        <v>1.08</v>
      </c>
      <c r="CI69" s="8">
        <f>AQ69*$C$3</f>
        <v>1.17</v>
      </c>
      <c r="CJ69" s="8">
        <f>AR69*$C$3</f>
        <v>4.05</v>
      </c>
      <c r="CK69" s="8">
        <f>AS69*$C$3</f>
        <v>1.53</v>
      </c>
      <c r="CL69" s="8">
        <f>AT69*$D$3</f>
        <v>0.70000000000000007</v>
      </c>
      <c r="CM69" s="8">
        <f>AU69*$D$3</f>
        <v>3.97</v>
      </c>
      <c r="CN69" s="8">
        <f>AV69*$D$3</f>
        <v>14.700000000000001</v>
      </c>
      <c r="CO69" s="8">
        <f>AW69*$D$3</f>
        <v>0</v>
      </c>
      <c r="CP69" s="8">
        <f>AX69*$D$3</f>
        <v>5.61</v>
      </c>
      <c r="CQ69" s="8">
        <f>AY69*$D$3</f>
        <v>1.44</v>
      </c>
      <c r="CR69" s="8">
        <f>AZ69*$D$3</f>
        <v>1.53</v>
      </c>
      <c r="CS69" s="8">
        <f>BA69*$D$3</f>
        <v>10.790000000000001</v>
      </c>
      <c r="CT69" s="44">
        <f>BB69*$D$3</f>
        <v>-0.09</v>
      </c>
      <c r="CU69" s="46">
        <f>BE69/(BE69+BD69+BC69)</f>
        <v>5.6603773584905669E-2</v>
      </c>
      <c r="CV69" s="46">
        <f>BG69/($BF69+$BG69+$BH69+$BI69+$BJ69)</f>
        <v>0.69811320754716988</v>
      </c>
      <c r="CW69" s="46">
        <f>BH69/($BF69+$BG69+$BH69+$BI69+$BJ69)</f>
        <v>0.22641509433962267</v>
      </c>
      <c r="CX69" s="46">
        <f>BI69/($BF69+$BG69+$BH69+$BI69+$BJ69)</f>
        <v>3.7735849056603772E-2</v>
      </c>
      <c r="CY69" s="46">
        <f>BJ69/($BF69+$BG69+$BH69+$BI69+$BJ69)</f>
        <v>1.8867924528301886E-2</v>
      </c>
      <c r="CZ69" s="46">
        <f>BK69/($BF69+$BG69+$BH69+$BI69+$BJ69)</f>
        <v>0.18867924528301885</v>
      </c>
      <c r="DA69" s="45">
        <f>BN69/(BL69+BN69+BM69)</f>
        <v>0.38248847926267276</v>
      </c>
      <c r="DB69" s="46">
        <f>CF69/($BO69+$CF69+$CG69+$CH69+$CI69+$CJ69)</f>
        <v>0.5185185185185186</v>
      </c>
      <c r="DC69" s="46">
        <f>CG69/($BO69+$CF69+$CG69+$CH69+$CI69+$CJ69)</f>
        <v>0.1388888888888889</v>
      </c>
      <c r="DD69" s="46">
        <f>CH69/($BO69+$CF69+$CG69+$CH69+$CI69+$CJ69)</f>
        <v>5.5555555555555566E-2</v>
      </c>
      <c r="DE69" s="46">
        <f>CI69/($BO69+$CF69+$CG69+$CH69+$CI69+$CJ69)</f>
        <v>6.0185185185185189E-2</v>
      </c>
      <c r="DF69" s="46">
        <f>CJ69/($BO69+$CF69+$CG69+$CH69+$CI69+$CJ69)</f>
        <v>0.20833333333333334</v>
      </c>
      <c r="DG69" s="46">
        <f>CK69/($BO69+$CF69+$CG69+$CH69+$CI69+$CJ69)</f>
        <v>7.870370370370372E-2</v>
      </c>
      <c r="DH69" s="45">
        <f>CN69/(CL69+CN69+CM69)</f>
        <v>0.75890552400619515</v>
      </c>
      <c r="DI69" s="46">
        <f>CP69/($CO69+$CP69+$CQ69+$CR69+$CS69)</f>
        <v>0.28962312854930305</v>
      </c>
      <c r="DJ69" s="46">
        <f>CQ69/($CO69+$CP69+$CQ69+$CR69+$CS69)</f>
        <v>7.4341765616933397E-2</v>
      </c>
      <c r="DK69" s="46">
        <f>CR69/($CO69+$CP69+$CQ69+$CR69+$CS69)</f>
        <v>7.8988125967991735E-2</v>
      </c>
      <c r="DL69" s="46">
        <f>CS69/($CO69+$CP69+$CQ69+$CR69+$CS69)</f>
        <v>0.55704697986577179</v>
      </c>
      <c r="DM69" s="46">
        <f>CT69/($CO69+$CP69+$CQ69+$CR69+$CS69)</f>
        <v>-4.6463603510583373E-3</v>
      </c>
      <c r="DN69" s="50">
        <f>IF(CU69*$T$3&gt;1,1,CU69*$T$3)</f>
        <v>8.9937421854181562E-2</v>
      </c>
      <c r="DO69" s="51">
        <f>IF(DN69*(1+CZ69)&gt;1,1,DN69*(1+CZ69))</f>
        <v>0.10690674673232903</v>
      </c>
      <c r="DP69" s="52">
        <f>IF(DA69*$U$3&gt;1,1,DA69*$U$3)</f>
        <v>0.42651977221575438</v>
      </c>
      <c r="DQ69" s="53">
        <f>IF(DP69*(1+DD69+DG69)&gt;1,1,DP69*(1+DD69+DG69))</f>
        <v>0.48378400089286955</v>
      </c>
      <c r="DR69" s="50">
        <f>DH69</f>
        <v>0.75890552400619515</v>
      </c>
      <c r="DS69" s="53">
        <f>IF(DR69*(1+DM69)&gt;1,1,DR69*(1+DM69))</f>
        <v>0.7553793754692536</v>
      </c>
      <c r="DT69" s="57">
        <f>100*(DO69*$H$3+DQ69*$K$3+DS69*$N$3)/($Q$3)</f>
        <v>47.258054992578067</v>
      </c>
    </row>
    <row r="70" spans="2:124" hidden="1" x14ac:dyDescent="0.3">
      <c r="B70" s="1">
        <v>28343</v>
      </c>
      <c r="C70" s="68" t="s">
        <v>221</v>
      </c>
      <c r="D70" s="1" t="s">
        <v>15</v>
      </c>
      <c r="E70" s="1" t="s">
        <v>50</v>
      </c>
      <c r="F70" s="1" t="s">
        <v>57</v>
      </c>
      <c r="G70" s="1">
        <v>2010</v>
      </c>
      <c r="H70" s="1" t="s">
        <v>18</v>
      </c>
      <c r="I70" s="4">
        <v>993.09136080400003</v>
      </c>
      <c r="J70" s="10">
        <v>12.23</v>
      </c>
      <c r="K70" s="26">
        <v>0</v>
      </c>
      <c r="L70" s="5">
        <v>29</v>
      </c>
      <c r="M70" s="5">
        <v>2</v>
      </c>
      <c r="N70" s="5">
        <v>2</v>
      </c>
      <c r="O70" s="5">
        <v>26</v>
      </c>
      <c r="P70" s="5">
        <v>1</v>
      </c>
      <c r="Q70" s="5">
        <v>0</v>
      </c>
      <c r="R70" s="5">
        <v>2</v>
      </c>
      <c r="S70" s="5">
        <f>P70-Q70</f>
        <v>1</v>
      </c>
      <c r="T70" s="5">
        <v>4</v>
      </c>
      <c r="U70" s="5">
        <v>113</v>
      </c>
      <c r="V70" s="5">
        <v>17</v>
      </c>
      <c r="W70" s="5">
        <v>45</v>
      </c>
      <c r="X70" s="5">
        <v>78</v>
      </c>
      <c r="Y70" s="5">
        <v>2</v>
      </c>
      <c r="Z70" s="5">
        <v>0</v>
      </c>
      <c r="AA70" s="5">
        <v>4</v>
      </c>
      <c r="AB70" s="5">
        <v>0</v>
      </c>
      <c r="AC70" s="5">
        <v>2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7</v>
      </c>
      <c r="AN70" s="5">
        <f>X70+Z70+AB70</f>
        <v>78</v>
      </c>
      <c r="AO70" s="5">
        <f>Y70+AA70+AE70</f>
        <v>6</v>
      </c>
      <c r="AP70" s="5">
        <f>AC70+AD70+AG70+AH70</f>
        <v>2</v>
      </c>
      <c r="AQ70" s="5">
        <f>AF70+AJ70+AL70</f>
        <v>0</v>
      </c>
      <c r="AR70" s="5">
        <f>AI70+AK70+AM70</f>
        <v>8</v>
      </c>
      <c r="AS70" s="5">
        <f>AO70-AQ70</f>
        <v>6</v>
      </c>
      <c r="AT70" s="5">
        <v>85</v>
      </c>
      <c r="AU70" s="5">
        <v>558</v>
      </c>
      <c r="AV70" s="5">
        <v>578</v>
      </c>
      <c r="AW70" s="5">
        <v>0</v>
      </c>
      <c r="AX70" s="5">
        <v>716</v>
      </c>
      <c r="AY70" s="5">
        <v>106</v>
      </c>
      <c r="AZ70" s="5">
        <v>72</v>
      </c>
      <c r="BA70" s="5">
        <v>327</v>
      </c>
      <c r="BB70" s="27">
        <f>AY70-AZ70</f>
        <v>34</v>
      </c>
      <c r="BC70" s="43">
        <f>K70*$B$3</f>
        <v>0</v>
      </c>
      <c r="BD70" s="8">
        <f>L70*$B$3</f>
        <v>10.44</v>
      </c>
      <c r="BE70" s="8">
        <f>M70*$B$3</f>
        <v>0.72</v>
      </c>
      <c r="BF70" s="8">
        <f>N70*$B$3</f>
        <v>0.72</v>
      </c>
      <c r="BG70" s="8">
        <f>O70*$B$3</f>
        <v>9.36</v>
      </c>
      <c r="BH70" s="8">
        <f>P70*$B$3</f>
        <v>0.36</v>
      </c>
      <c r="BI70" s="8">
        <f>Q70*$B$3</f>
        <v>0</v>
      </c>
      <c r="BJ70" s="8">
        <f>R70*$B$3</f>
        <v>0.72</v>
      </c>
      <c r="BK70" s="8">
        <f>S70*$B$3</f>
        <v>0.36</v>
      </c>
      <c r="BL70" s="8">
        <f>T70*$C$3</f>
        <v>0.36</v>
      </c>
      <c r="BM70" s="8">
        <f>U70*$C$3</f>
        <v>10.17</v>
      </c>
      <c r="BN70" s="8">
        <f>V70*$C$3</f>
        <v>1.53</v>
      </c>
      <c r="BO70" s="8">
        <f>W70*$C$3</f>
        <v>4.05</v>
      </c>
      <c r="BP70" s="8">
        <f>X70*$C$3</f>
        <v>7.02</v>
      </c>
      <c r="BQ70" s="8">
        <f>Y70*$C$3</f>
        <v>0.18</v>
      </c>
      <c r="BR70" s="8">
        <f>Z70*$C$3</f>
        <v>0</v>
      </c>
      <c r="BS70" s="8">
        <f>AA70*$C$3</f>
        <v>0.36</v>
      </c>
      <c r="BT70" s="8">
        <f>AB70*$C$3</f>
        <v>0</v>
      </c>
      <c r="BU70" s="8">
        <f>AC70*$C$3</f>
        <v>0.18</v>
      </c>
      <c r="BV70" s="8">
        <f>AD70*$C$3</f>
        <v>0</v>
      </c>
      <c r="BW70" s="8">
        <f>AE70*$C$3</f>
        <v>0</v>
      </c>
      <c r="BX70" s="8">
        <f>AF70*$C$3</f>
        <v>0</v>
      </c>
      <c r="BY70" s="8">
        <f>AG70*$C$3</f>
        <v>0</v>
      </c>
      <c r="BZ70" s="8">
        <f>AH70*$C$3</f>
        <v>0</v>
      </c>
      <c r="CA70" s="8">
        <f>AI70*$C$3</f>
        <v>0</v>
      </c>
      <c r="CB70" s="8">
        <f>AJ70*$C$3</f>
        <v>0</v>
      </c>
      <c r="CC70" s="8">
        <f>AK70*$C$3</f>
        <v>0.09</v>
      </c>
      <c r="CD70" s="8">
        <f>AL70*$C$3</f>
        <v>0</v>
      </c>
      <c r="CE70" s="8">
        <f>AM70*$C$3</f>
        <v>0.63</v>
      </c>
      <c r="CF70" s="8">
        <f>AN70*$C$3</f>
        <v>7.02</v>
      </c>
      <c r="CG70" s="8">
        <f>AO70*$C$3</f>
        <v>0.54</v>
      </c>
      <c r="CH70" s="8">
        <f>AP70*$C$3</f>
        <v>0.18</v>
      </c>
      <c r="CI70" s="8">
        <f>AQ70*$C$3</f>
        <v>0</v>
      </c>
      <c r="CJ70" s="8">
        <f>AR70*$C$3</f>
        <v>0.72</v>
      </c>
      <c r="CK70" s="8">
        <f>AS70*$C$3</f>
        <v>0.54</v>
      </c>
      <c r="CL70" s="8">
        <f>AT70*$D$3</f>
        <v>0.85</v>
      </c>
      <c r="CM70" s="8">
        <f>AU70*$D$3</f>
        <v>5.58</v>
      </c>
      <c r="CN70" s="8">
        <f>AV70*$D$3</f>
        <v>5.78</v>
      </c>
      <c r="CO70" s="8">
        <f>AW70*$D$3</f>
        <v>0</v>
      </c>
      <c r="CP70" s="8">
        <f>AX70*$D$3</f>
        <v>7.16</v>
      </c>
      <c r="CQ70" s="8">
        <f>AY70*$D$3</f>
        <v>1.06</v>
      </c>
      <c r="CR70" s="8">
        <f>AZ70*$D$3</f>
        <v>0.72</v>
      </c>
      <c r="CS70" s="8">
        <f>BA70*$D$3</f>
        <v>3.27</v>
      </c>
      <c r="CT70" s="44">
        <f>BB70*$D$3</f>
        <v>0.34</v>
      </c>
      <c r="CU70" s="46">
        <f>BE70/(BE70+BD70+BC70)</f>
        <v>6.4516129032258063E-2</v>
      </c>
      <c r="CV70" s="46">
        <f>BG70/($BF70+$BG70+$BH70+$BI70+$BJ70)</f>
        <v>0.83870967741935476</v>
      </c>
      <c r="CW70" s="46">
        <f>BH70/($BF70+$BG70+$BH70+$BI70+$BJ70)</f>
        <v>3.2258064516129031E-2</v>
      </c>
      <c r="CX70" s="46">
        <f>BI70/($BF70+$BG70+$BH70+$BI70+$BJ70)</f>
        <v>0</v>
      </c>
      <c r="CY70" s="46">
        <f>BJ70/($BF70+$BG70+$BH70+$BI70+$BJ70)</f>
        <v>6.4516129032258063E-2</v>
      </c>
      <c r="CZ70" s="46">
        <f>BK70/($BF70+$BG70+$BH70+$BI70+$BJ70)</f>
        <v>3.2258064516129031E-2</v>
      </c>
      <c r="DA70" s="45">
        <f>BN70/(BL70+BN70+BM70)</f>
        <v>0.12686567164179105</v>
      </c>
      <c r="DB70" s="46">
        <f>CF70/($BO70+$CF70+$CG70+$CH70+$CI70+$CJ70)</f>
        <v>0.5611510791366906</v>
      </c>
      <c r="DC70" s="46">
        <f>CG70/($BO70+$CF70+$CG70+$CH70+$CI70+$CJ70)</f>
        <v>4.3165467625899283E-2</v>
      </c>
      <c r="DD70" s="46">
        <f>CH70/($BO70+$CF70+$CG70+$CH70+$CI70+$CJ70)</f>
        <v>1.4388489208633093E-2</v>
      </c>
      <c r="DE70" s="46">
        <f>CI70/($BO70+$CF70+$CG70+$CH70+$CI70+$CJ70)</f>
        <v>0</v>
      </c>
      <c r="DF70" s="46">
        <f>CJ70/($BO70+$CF70+$CG70+$CH70+$CI70+$CJ70)</f>
        <v>5.755395683453237E-2</v>
      </c>
      <c r="DG70" s="46">
        <f>CK70/($BO70+$CF70+$CG70+$CH70+$CI70+$CJ70)</f>
        <v>4.3165467625899283E-2</v>
      </c>
      <c r="DH70" s="45">
        <f>CN70/(CL70+CN70+CM70)</f>
        <v>0.47338247338247336</v>
      </c>
      <c r="DI70" s="46">
        <f>CP70/($CO70+$CP70+$CQ70+$CR70+$CS70)</f>
        <v>0.58640458640458637</v>
      </c>
      <c r="DJ70" s="46">
        <f>CQ70/($CO70+$CP70+$CQ70+$CR70+$CS70)</f>
        <v>8.681408681408681E-2</v>
      </c>
      <c r="DK70" s="46">
        <f>CR70/($CO70+$CP70+$CQ70+$CR70+$CS70)</f>
        <v>5.8968058968058963E-2</v>
      </c>
      <c r="DL70" s="46">
        <f>CS70/($CO70+$CP70+$CQ70+$CR70+$CS70)</f>
        <v>0.26781326781326781</v>
      </c>
      <c r="DM70" s="46">
        <f>CT70/($CO70+$CP70+$CQ70+$CR70+$CS70)</f>
        <v>2.7846027846027847E-2</v>
      </c>
      <c r="DN70" s="50">
        <f>IF(CU70*$T$3&gt;1,1,CU70*$T$3)</f>
        <v>0.10250931953272305</v>
      </c>
      <c r="DO70" s="51">
        <f>IF(DN70*(1+CZ70)&gt;1,1,DN70*(1+CZ70))</f>
        <v>0.10581607177571412</v>
      </c>
      <c r="DP70" s="52">
        <f>IF(DA70*$U$3&gt;1,1,DA70*$U$3)</f>
        <v>0.14147018878834006</v>
      </c>
      <c r="DQ70" s="53">
        <f>IF(DP70*(1+DD70+DG70)&gt;1,1,DP70*(1+DD70+DG70))</f>
        <v>0.14961235792723732</v>
      </c>
      <c r="DR70" s="50">
        <f>DH70</f>
        <v>0.47338247338247336</v>
      </c>
      <c r="DS70" s="53">
        <f>IF(DR70*(1+DM70)&gt;1,1,DR70*(1+DM70))</f>
        <v>0.48656429491810321</v>
      </c>
      <c r="DT70" s="57">
        <f>100*(DO70*$H$3+DQ70*$K$3+DS70*$N$3)/($Q$3)</f>
        <v>19.892759761582763</v>
      </c>
    </row>
    <row r="71" spans="2:124" x14ac:dyDescent="0.3">
      <c r="B71" s="1">
        <v>28182</v>
      </c>
      <c r="C71" s="68" t="s">
        <v>275</v>
      </c>
      <c r="D71" s="1" t="s">
        <v>15</v>
      </c>
      <c r="E71" s="1" t="s">
        <v>137</v>
      </c>
      <c r="F71" s="1" t="s">
        <v>139</v>
      </c>
      <c r="G71" s="1">
        <v>2010</v>
      </c>
      <c r="H71" s="1" t="s">
        <v>18</v>
      </c>
      <c r="I71" s="4">
        <v>1169.0084554699999</v>
      </c>
      <c r="J71" s="71">
        <v>185.5</v>
      </c>
      <c r="K71" s="74">
        <v>23</v>
      </c>
      <c r="L71" s="75">
        <v>182</v>
      </c>
      <c r="M71" s="75">
        <v>310</v>
      </c>
      <c r="N71" s="75">
        <v>51</v>
      </c>
      <c r="O71" s="75">
        <v>90</v>
      </c>
      <c r="P71" s="75">
        <v>81</v>
      </c>
      <c r="Q71" s="75">
        <v>64</v>
      </c>
      <c r="R71" s="75">
        <v>229</v>
      </c>
      <c r="S71" s="5">
        <f>P71-Q71</f>
        <v>17</v>
      </c>
      <c r="T71" s="75">
        <v>185.5</v>
      </c>
      <c r="U71" s="75">
        <v>30</v>
      </c>
      <c r="V71" s="75">
        <v>174</v>
      </c>
      <c r="W71" s="75">
        <v>1849</v>
      </c>
      <c r="X71" s="75">
        <v>13</v>
      </c>
      <c r="Y71" s="75">
        <v>205</v>
      </c>
      <c r="Z71" s="75">
        <v>14</v>
      </c>
      <c r="AA71" s="75">
        <v>12</v>
      </c>
      <c r="AB71" s="75">
        <v>7</v>
      </c>
      <c r="AC71" s="75">
        <v>0</v>
      </c>
      <c r="AD71" s="75">
        <v>0</v>
      </c>
      <c r="AE71" s="75">
        <v>0</v>
      </c>
      <c r="AF71" s="75">
        <v>17</v>
      </c>
      <c r="AG71" s="75">
        <v>34</v>
      </c>
      <c r="AH71" s="75">
        <v>4</v>
      </c>
      <c r="AI71" s="75">
        <v>27</v>
      </c>
      <c r="AJ71" s="75">
        <v>126</v>
      </c>
      <c r="AK71" s="75">
        <v>16</v>
      </c>
      <c r="AL71" s="75">
        <v>27</v>
      </c>
      <c r="AM71" s="75">
        <v>16</v>
      </c>
      <c r="AN71" s="75">
        <v>1547</v>
      </c>
      <c r="AO71" s="5">
        <f>Y71+AA71+AE71</f>
        <v>217</v>
      </c>
      <c r="AP71" s="5">
        <f>AC71+AD71+AG71+AH71</f>
        <v>38</v>
      </c>
      <c r="AQ71" s="5">
        <f>AF71+AJ71+AL71</f>
        <v>170</v>
      </c>
      <c r="AR71" s="5">
        <f>AI71+AK71+AM71</f>
        <v>59</v>
      </c>
      <c r="AS71" s="5">
        <f>AO71-AQ71</f>
        <v>47</v>
      </c>
      <c r="AT71" s="75">
        <v>319</v>
      </c>
      <c r="AU71" s="75">
        <v>1375</v>
      </c>
      <c r="AV71" s="75">
        <v>16870</v>
      </c>
      <c r="AW71" s="75">
        <v>0</v>
      </c>
      <c r="AX71" s="75">
        <v>1306</v>
      </c>
      <c r="AY71" s="75">
        <v>161</v>
      </c>
      <c r="AZ71" s="75">
        <v>327</v>
      </c>
      <c r="BA71" s="75">
        <v>16770</v>
      </c>
      <c r="BB71" s="27">
        <f>AY71-AZ71</f>
        <v>-166</v>
      </c>
      <c r="BC71" s="76">
        <f>K71*$B$3</f>
        <v>8.2799999999999994</v>
      </c>
      <c r="BD71" s="8">
        <f>L71*$B$3</f>
        <v>65.52</v>
      </c>
      <c r="BE71" s="8">
        <f>M71*$B$3</f>
        <v>111.6</v>
      </c>
      <c r="BF71" s="8">
        <f>N71*$B$3</f>
        <v>18.36</v>
      </c>
      <c r="BG71" s="8">
        <f>O71*$B$3</f>
        <v>32.4</v>
      </c>
      <c r="BH71" s="8">
        <f>P71*$B$3</f>
        <v>29.16</v>
      </c>
      <c r="BI71" s="8">
        <f>Q71*$B$3</f>
        <v>23.04</v>
      </c>
      <c r="BJ71" s="8">
        <f>R71*$B$3</f>
        <v>82.44</v>
      </c>
      <c r="BK71" s="8">
        <f>S71*$B$3</f>
        <v>6.12</v>
      </c>
      <c r="BL71" s="8">
        <f>T71*$C$3</f>
        <v>16.695</v>
      </c>
      <c r="BM71" s="8">
        <f>U71*$C$3</f>
        <v>2.6999999999999997</v>
      </c>
      <c r="BN71" s="8">
        <f>V71*$C$3</f>
        <v>15.66</v>
      </c>
      <c r="BO71" s="8">
        <f>W71*$C$3</f>
        <v>166.41</v>
      </c>
      <c r="BP71" s="8">
        <f>X71*$C$3</f>
        <v>1.17</v>
      </c>
      <c r="BQ71" s="8">
        <f>Y71*$C$3</f>
        <v>18.45</v>
      </c>
      <c r="BR71" s="8">
        <f>Z71*$C$3</f>
        <v>1.26</v>
      </c>
      <c r="BS71" s="8">
        <f>AA71*$C$3</f>
        <v>1.08</v>
      </c>
      <c r="BT71" s="8">
        <f>AB71*$C$3</f>
        <v>0.63</v>
      </c>
      <c r="BU71" s="8">
        <f>AC71*$C$3</f>
        <v>0</v>
      </c>
      <c r="BV71" s="8">
        <f>AD71*$C$3</f>
        <v>0</v>
      </c>
      <c r="BW71" s="8">
        <f>AE71*$C$3</f>
        <v>0</v>
      </c>
      <c r="BX71" s="8">
        <f>AF71*$C$3</f>
        <v>1.53</v>
      </c>
      <c r="BY71" s="8">
        <f>AG71*$C$3</f>
        <v>3.06</v>
      </c>
      <c r="BZ71" s="8">
        <f>AH71*$C$3</f>
        <v>0.36</v>
      </c>
      <c r="CA71" s="8">
        <f>AI71*$C$3</f>
        <v>2.4299999999999997</v>
      </c>
      <c r="CB71" s="8">
        <f>AJ71*$C$3</f>
        <v>11.34</v>
      </c>
      <c r="CC71" s="8">
        <f>AK71*$C$3</f>
        <v>1.44</v>
      </c>
      <c r="CD71" s="8">
        <f>AL71*$C$3</f>
        <v>2.4299999999999997</v>
      </c>
      <c r="CE71" s="8">
        <f>AM71*$C$3</f>
        <v>1.44</v>
      </c>
      <c r="CF71" s="8">
        <f>AN71*$C$3</f>
        <v>139.22999999999999</v>
      </c>
      <c r="CG71" s="8">
        <f>AO71*$C$3</f>
        <v>19.529999999999998</v>
      </c>
      <c r="CH71" s="8">
        <f>AP71*$C$3</f>
        <v>3.42</v>
      </c>
      <c r="CI71" s="8">
        <f>AQ71*$C$3</f>
        <v>15.299999999999999</v>
      </c>
      <c r="CJ71" s="8">
        <f>AR71*$C$3</f>
        <v>5.31</v>
      </c>
      <c r="CK71" s="8">
        <f>AS71*$C$3</f>
        <v>4.2299999999999995</v>
      </c>
      <c r="CL71" s="8">
        <f>AT71*$D$3</f>
        <v>3.19</v>
      </c>
      <c r="CM71" s="8">
        <f>AU71*$D$3</f>
        <v>13.75</v>
      </c>
      <c r="CN71" s="8">
        <f>AV71*$D$3</f>
        <v>168.70000000000002</v>
      </c>
      <c r="CO71" s="8">
        <f>AW71*$D$3</f>
        <v>0</v>
      </c>
      <c r="CP71" s="8">
        <f>AX71*$D$3</f>
        <v>13.06</v>
      </c>
      <c r="CQ71" s="8">
        <f>AY71*$D$3</f>
        <v>1.61</v>
      </c>
      <c r="CR71" s="8">
        <f>AZ71*$D$3</f>
        <v>3.27</v>
      </c>
      <c r="CS71" s="8">
        <f>BA71*$D$3</f>
        <v>167.70000000000002</v>
      </c>
      <c r="CT71" s="44">
        <f>BB71*$D$3</f>
        <v>-1.6600000000000001</v>
      </c>
      <c r="CU71" s="46">
        <f>BE71/(BE71+BD71+BC71)</f>
        <v>0.60194174757281549</v>
      </c>
      <c r="CV71" s="46">
        <f>BG71/($BF71+$BG71+$BH71+$BI71+$BJ71)</f>
        <v>0.17475728155339804</v>
      </c>
      <c r="CW71" s="46">
        <f>BH71/($BF71+$BG71+$BH71+$BI71+$BJ71)</f>
        <v>0.15728155339805824</v>
      </c>
      <c r="CX71" s="46">
        <f>BI71/($BF71+$BG71+$BH71+$BI71+$BJ71)</f>
        <v>0.12427184466019417</v>
      </c>
      <c r="CY71" s="46">
        <f>BJ71/($BF71+$BG71+$BH71+$BI71+$BJ71)</f>
        <v>0.44466019417475727</v>
      </c>
      <c r="CZ71" s="46">
        <f>BK71/($BF71+$BG71+$BH71+$BI71+$BJ71)</f>
        <v>3.3009708737864074E-2</v>
      </c>
      <c r="DA71" s="45">
        <f>BN71/(BL71+BN71+BM71)</f>
        <v>0.44672657252888309</v>
      </c>
      <c r="DB71" s="46">
        <f>CF71/($BO71+$CF71+$CG71+$CH71+$CI71+$CJ71)</f>
        <v>0.39871134020618554</v>
      </c>
      <c r="DC71" s="46">
        <f>CG71/($BO71+$CF71+$CG71+$CH71+$CI71+$CJ71)</f>
        <v>5.5927835051546387E-2</v>
      </c>
      <c r="DD71" s="46">
        <f>CH71/($BO71+$CF71+$CG71+$CH71+$CI71+$CJ71)</f>
        <v>9.7938144329896906E-3</v>
      </c>
      <c r="DE71" s="46">
        <f>CI71/($BO71+$CF71+$CG71+$CH71+$CI71+$CJ71)</f>
        <v>4.3814432989690719E-2</v>
      </c>
      <c r="DF71" s="46">
        <f>CJ71/($BO71+$CF71+$CG71+$CH71+$CI71+$CJ71)</f>
        <v>1.5206185567010309E-2</v>
      </c>
      <c r="DG71" s="46">
        <f>CK71/($BO71+$CF71+$CG71+$CH71+$CI71+$CJ71)</f>
        <v>1.2113402061855669E-2</v>
      </c>
      <c r="DH71" s="45">
        <f>CN71/(CL71+CN71+CM71)</f>
        <v>0.90874811463046756</v>
      </c>
      <c r="DI71" s="46">
        <f>CP71/($CO71+$CP71+$CQ71+$CR71+$CS71)</f>
        <v>7.0351217410040939E-2</v>
      </c>
      <c r="DJ71" s="46">
        <f>CQ71/($CO71+$CP71+$CQ71+$CR71+$CS71)</f>
        <v>8.6726998491704378E-3</v>
      </c>
      <c r="DK71" s="46">
        <f>CR71/($CO71+$CP71+$CQ71+$CR71+$CS71)</f>
        <v>1.7614738202973497E-2</v>
      </c>
      <c r="DL71" s="46">
        <f>CS71/($CO71+$CP71+$CQ71+$CR71+$CS71)</f>
        <v>0.90336134453781514</v>
      </c>
      <c r="DM71" s="46">
        <f>CT71/($CO71+$CP71+$CQ71+$CR71+$CS71)</f>
        <v>-8.9420383538030591E-3</v>
      </c>
      <c r="DN71" s="50">
        <f>IF(CU71*$Z$3&gt;1,1,CU71*$Z$3)</f>
        <v>0.99246843408331153</v>
      </c>
      <c r="DO71" s="51">
        <f>IF(DN71*(1+CZ71)&gt;1,1,DN71*(1+CZ71))</f>
        <v>1</v>
      </c>
      <c r="DP71" s="52">
        <f>IF(DA71*$AA$3&gt;1,1,DA71*$AA$3)</f>
        <v>0.46419058326867069</v>
      </c>
      <c r="DQ71" s="53">
        <f>IF(DP71*(1+DD71+DG71)&gt;1,1,DP71*(1+DD71+DG71))</f>
        <v>0.47435970687120599</v>
      </c>
      <c r="DR71" s="50">
        <f>DH71</f>
        <v>0.90874811463046756</v>
      </c>
      <c r="DS71" s="53">
        <f>IF(DR71*(1+DM71)&gt;1,1,DR71*(1+DM71))</f>
        <v>0.90062205413549579</v>
      </c>
      <c r="DT71" s="57">
        <f>100*(DO71*$H$3+DQ71*$K$3+DS71*$N$3)/($Q$3)</f>
        <v>62.342135511654384</v>
      </c>
    </row>
    <row r="72" spans="2:124" x14ac:dyDescent="0.3">
      <c r="B72" s="1">
        <v>28120</v>
      </c>
      <c r="C72" s="68" t="s">
        <v>221</v>
      </c>
      <c r="D72" s="1" t="s">
        <v>15</v>
      </c>
      <c r="E72" s="1" t="s">
        <v>23</v>
      </c>
      <c r="F72" s="1" t="s">
        <v>25</v>
      </c>
      <c r="G72" s="1">
        <v>2010</v>
      </c>
      <c r="H72" s="1" t="s">
        <v>18</v>
      </c>
      <c r="I72" s="4">
        <v>766.72724242799995</v>
      </c>
      <c r="J72" s="10">
        <v>183.48</v>
      </c>
      <c r="K72" s="26">
        <v>20</v>
      </c>
      <c r="L72" s="5">
        <v>471</v>
      </c>
      <c r="M72" s="5">
        <v>16</v>
      </c>
      <c r="N72" s="5">
        <v>33</v>
      </c>
      <c r="O72" s="5">
        <v>451</v>
      </c>
      <c r="P72" s="5">
        <v>8</v>
      </c>
      <c r="Q72" s="5">
        <v>15</v>
      </c>
      <c r="R72" s="5">
        <v>0</v>
      </c>
      <c r="S72" s="5">
        <f>P72-Q72</f>
        <v>-7</v>
      </c>
      <c r="T72" s="5">
        <v>45</v>
      </c>
      <c r="U72" s="5">
        <v>1895</v>
      </c>
      <c r="V72" s="5">
        <v>95</v>
      </c>
      <c r="W72" s="5">
        <v>23</v>
      </c>
      <c r="X72" s="5">
        <v>1883</v>
      </c>
      <c r="Y72" s="5">
        <v>9</v>
      </c>
      <c r="Z72" s="5">
        <v>16</v>
      </c>
      <c r="AA72" s="5">
        <v>7</v>
      </c>
      <c r="AB72" s="5">
        <v>17</v>
      </c>
      <c r="AC72" s="5">
        <v>0</v>
      </c>
      <c r="AD72" s="5">
        <v>4</v>
      </c>
      <c r="AE72" s="5">
        <v>3</v>
      </c>
      <c r="AF72" s="5">
        <v>33</v>
      </c>
      <c r="AG72" s="5">
        <v>1</v>
      </c>
      <c r="AH72" s="5">
        <v>7</v>
      </c>
      <c r="AI72" s="5">
        <v>10</v>
      </c>
      <c r="AJ72" s="5">
        <v>6</v>
      </c>
      <c r="AK72" s="5">
        <v>5</v>
      </c>
      <c r="AL72" s="5">
        <v>1</v>
      </c>
      <c r="AM72" s="5">
        <v>13</v>
      </c>
      <c r="AN72" s="5">
        <f>X72+Z72+AB72</f>
        <v>1916</v>
      </c>
      <c r="AO72" s="5">
        <f>Y72+AA72+AE72</f>
        <v>19</v>
      </c>
      <c r="AP72" s="5">
        <f>AC72+AD72+AG72+AH72</f>
        <v>12</v>
      </c>
      <c r="AQ72" s="5">
        <f>AF72+AJ72+AL72</f>
        <v>40</v>
      </c>
      <c r="AR72" s="5">
        <f>AI72+AK72+AM72</f>
        <v>28</v>
      </c>
      <c r="AS72" s="5">
        <f>AO72-AQ72</f>
        <v>-21</v>
      </c>
      <c r="AT72" s="5">
        <v>756</v>
      </c>
      <c r="AU72" s="5">
        <v>16320</v>
      </c>
      <c r="AV72" s="5">
        <v>1254</v>
      </c>
      <c r="AW72" s="5">
        <v>82</v>
      </c>
      <c r="AX72" s="5">
        <v>16041</v>
      </c>
      <c r="AY72" s="5">
        <v>1033</v>
      </c>
      <c r="AZ72" s="5">
        <v>486</v>
      </c>
      <c r="BA72" s="5">
        <v>688</v>
      </c>
      <c r="BB72" s="27">
        <f>AY72-AZ72</f>
        <v>547</v>
      </c>
      <c r="BC72" s="43">
        <f>K72*$B$3</f>
        <v>7.1999999999999993</v>
      </c>
      <c r="BD72" s="8">
        <f>L72*$B$3</f>
        <v>169.56</v>
      </c>
      <c r="BE72" s="8">
        <f>M72*$B$3</f>
        <v>5.76</v>
      </c>
      <c r="BF72" s="8">
        <f>N72*$B$3</f>
        <v>11.879999999999999</v>
      </c>
      <c r="BG72" s="8">
        <f>O72*$B$3</f>
        <v>162.35999999999999</v>
      </c>
      <c r="BH72" s="8">
        <f>P72*$B$3</f>
        <v>2.88</v>
      </c>
      <c r="BI72" s="8">
        <f>Q72*$B$3</f>
        <v>5.3999999999999995</v>
      </c>
      <c r="BJ72" s="8">
        <f>R72*$B$3</f>
        <v>0</v>
      </c>
      <c r="BK72" s="8">
        <f>S72*$B$3</f>
        <v>-2.52</v>
      </c>
      <c r="BL72" s="8">
        <f>T72*$C$3</f>
        <v>4.05</v>
      </c>
      <c r="BM72" s="8">
        <f>U72*$C$3</f>
        <v>170.54999999999998</v>
      </c>
      <c r="BN72" s="8">
        <f>V72*$C$3</f>
        <v>8.5499999999999989</v>
      </c>
      <c r="BO72" s="8">
        <f>W72*$C$3</f>
        <v>2.0699999999999998</v>
      </c>
      <c r="BP72" s="8">
        <f>X72*$C$3</f>
        <v>169.47</v>
      </c>
      <c r="BQ72" s="8">
        <f>Y72*$C$3</f>
        <v>0.80999999999999994</v>
      </c>
      <c r="BR72" s="8">
        <f>Z72*$C$3</f>
        <v>1.44</v>
      </c>
      <c r="BS72" s="8">
        <f>AA72*$C$3</f>
        <v>0.63</v>
      </c>
      <c r="BT72" s="8">
        <f>AB72*$C$3</f>
        <v>1.53</v>
      </c>
      <c r="BU72" s="8">
        <f>AC72*$C$3</f>
        <v>0</v>
      </c>
      <c r="BV72" s="8">
        <f>AD72*$C$3</f>
        <v>0.36</v>
      </c>
      <c r="BW72" s="8">
        <f>AE72*$C$3</f>
        <v>0.27</v>
      </c>
      <c r="BX72" s="8">
        <f>AF72*$C$3</f>
        <v>2.9699999999999998</v>
      </c>
      <c r="BY72" s="8">
        <f>AG72*$C$3</f>
        <v>0.09</v>
      </c>
      <c r="BZ72" s="8">
        <f>AH72*$C$3</f>
        <v>0.63</v>
      </c>
      <c r="CA72" s="8">
        <f>AI72*$C$3</f>
        <v>0.89999999999999991</v>
      </c>
      <c r="CB72" s="8">
        <f>AJ72*$C$3</f>
        <v>0.54</v>
      </c>
      <c r="CC72" s="8">
        <f>AK72*$C$3</f>
        <v>0.44999999999999996</v>
      </c>
      <c r="CD72" s="8">
        <f>AL72*$C$3</f>
        <v>0.09</v>
      </c>
      <c r="CE72" s="8">
        <f>AM72*$C$3</f>
        <v>1.17</v>
      </c>
      <c r="CF72" s="8">
        <f>AN72*$C$3</f>
        <v>172.44</v>
      </c>
      <c r="CG72" s="8">
        <f>AO72*$C$3</f>
        <v>1.71</v>
      </c>
      <c r="CH72" s="8">
        <f>AP72*$C$3</f>
        <v>1.08</v>
      </c>
      <c r="CI72" s="8">
        <f>AQ72*$C$3</f>
        <v>3.5999999999999996</v>
      </c>
      <c r="CJ72" s="8">
        <f>AR72*$C$3</f>
        <v>2.52</v>
      </c>
      <c r="CK72" s="8">
        <f>AS72*$C$3</f>
        <v>-1.89</v>
      </c>
      <c r="CL72" s="8">
        <f>AT72*$D$3</f>
        <v>7.5600000000000005</v>
      </c>
      <c r="CM72" s="8">
        <f>AU72*$D$3</f>
        <v>163.20000000000002</v>
      </c>
      <c r="CN72" s="8">
        <f>AV72*$D$3</f>
        <v>12.540000000000001</v>
      </c>
      <c r="CO72" s="8">
        <f>AW72*$D$3</f>
        <v>0.82000000000000006</v>
      </c>
      <c r="CP72" s="8">
        <f>AX72*$D$3</f>
        <v>160.41</v>
      </c>
      <c r="CQ72" s="8">
        <f>AY72*$D$3</f>
        <v>10.33</v>
      </c>
      <c r="CR72" s="8">
        <f>AZ72*$D$3</f>
        <v>4.8600000000000003</v>
      </c>
      <c r="CS72" s="8">
        <f>BA72*$D$3</f>
        <v>6.88</v>
      </c>
      <c r="CT72" s="44">
        <f>BB72*$D$3</f>
        <v>5.47</v>
      </c>
      <c r="CU72" s="46">
        <f>BE72/(BE72+BD72+BC72)</f>
        <v>3.1558185404339252E-2</v>
      </c>
      <c r="CV72" s="46">
        <f>BG72/($BF72+$BG72+$BH72+$BI72+$BJ72)</f>
        <v>0.88954635108481261</v>
      </c>
      <c r="CW72" s="46">
        <f>BH72/($BF72+$BG72+$BH72+$BI72+$BJ72)</f>
        <v>1.5779092702169626E-2</v>
      </c>
      <c r="CX72" s="46">
        <f>BI72/($BF72+$BG72+$BH72+$BI72+$BJ72)</f>
        <v>2.9585798816568046E-2</v>
      </c>
      <c r="CY72" s="46">
        <f>BJ72/($BF72+$BG72+$BH72+$BI72+$BJ72)</f>
        <v>0</v>
      </c>
      <c r="CZ72" s="46">
        <f>BK72/($BF72+$BG72+$BH72+$BI72+$BJ72)</f>
        <v>-1.3806706114398423E-2</v>
      </c>
      <c r="DA72" s="45">
        <f>BN72/(BL72+BN72+BM72)</f>
        <v>4.6683046683046681E-2</v>
      </c>
      <c r="DB72" s="46">
        <f>CF72/($BO72+$CF72+$CG72+$CH72+$CI72+$CJ72)</f>
        <v>0.9401373895976447</v>
      </c>
      <c r="DC72" s="46">
        <f>CG72/($BO72+$CF72+$CG72+$CH72+$CI72+$CJ72)</f>
        <v>9.3228655544651609E-3</v>
      </c>
      <c r="DD72" s="46">
        <f>CH72/($BO72+$CF72+$CG72+$CH72+$CI72+$CJ72)</f>
        <v>5.8881256133464181E-3</v>
      </c>
      <c r="DE72" s="46">
        <f>CI72/($BO72+$CF72+$CG72+$CH72+$CI72+$CJ72)</f>
        <v>1.9627085377821391E-2</v>
      </c>
      <c r="DF72" s="46">
        <f>CJ72/($BO72+$CF72+$CG72+$CH72+$CI72+$CJ72)</f>
        <v>1.3738959764474975E-2</v>
      </c>
      <c r="DG72" s="46">
        <f>CK72/($BO72+$CF72+$CG72+$CH72+$CI72+$CJ72)</f>
        <v>-1.030421982335623E-2</v>
      </c>
      <c r="DH72" s="45">
        <f>CN72/(CL72+CN72+CM72)</f>
        <v>6.8412438625204589E-2</v>
      </c>
      <c r="DI72" s="46">
        <f>CP72/($CO72+$CP72+$CQ72+$CR72+$CS72)</f>
        <v>0.87512274959083458</v>
      </c>
      <c r="DJ72" s="46">
        <f>CQ72/($CO72+$CP72+$CQ72+$CR72+$CS72)</f>
        <v>5.6355701036552096E-2</v>
      </c>
      <c r="DK72" s="46">
        <f>CR72/($CO72+$CP72+$CQ72+$CR72+$CS72)</f>
        <v>2.6513911620294598E-2</v>
      </c>
      <c r="DL72" s="46">
        <f>CS72/($CO72+$CP72+$CQ72+$CR72+$CS72)</f>
        <v>3.7534097108565194E-2</v>
      </c>
      <c r="DM72" s="46">
        <f>CT72/($CO72+$CP72+$CQ72+$CR72+$CS72)</f>
        <v>2.9841789416257498E-2</v>
      </c>
      <c r="DN72" s="50">
        <f>IF(CU72*$T$3&gt;1,1,CU72*$T$3)</f>
        <v>5.0142625728038105E-2</v>
      </c>
      <c r="DO72" s="51">
        <f>IF(DN72*(1+CZ72)&gt;1,1,DN72*(1+CZ72))</f>
        <v>4.945032123080681E-2</v>
      </c>
      <c r="DP72" s="52">
        <f>IF(DA72*$U$3&gt;1,1,DA72*$U$3)</f>
        <v>5.205710372237516E-2</v>
      </c>
      <c r="DQ72" s="53">
        <f>IF(DP72*(1+DD72+DG72)&gt;1,1,DP72*(1+DD72+DG72))</f>
        <v>5.1827214648036898E-2</v>
      </c>
      <c r="DR72" s="50">
        <f>DH72</f>
        <v>6.8412438625204589E-2</v>
      </c>
      <c r="DS72" s="53">
        <f>IF(DR72*(1+DM72)&gt;1,1,DR72*(1+DM72))</f>
        <v>7.0453988212110588E-2</v>
      </c>
      <c r="DT72" s="57">
        <f>100*(DO72*$H$3+DQ72*$K$3+DS72*$N$3)/($Q$3)</f>
        <v>5.4559960972108712</v>
      </c>
    </row>
    <row r="73" spans="2:124" x14ac:dyDescent="0.3">
      <c r="B73" s="1">
        <v>28183</v>
      </c>
      <c r="C73" s="68" t="s">
        <v>274</v>
      </c>
      <c r="D73" s="1" t="s">
        <v>15</v>
      </c>
      <c r="E73" s="1" t="s">
        <v>137</v>
      </c>
      <c r="F73" s="1" t="s">
        <v>138</v>
      </c>
      <c r="G73" s="1">
        <v>2010</v>
      </c>
      <c r="H73" s="1" t="s">
        <v>18</v>
      </c>
      <c r="I73" s="4">
        <v>1396.5965236899999</v>
      </c>
      <c r="J73" s="9">
        <v>170.48</v>
      </c>
      <c r="K73" s="26">
        <v>32</v>
      </c>
      <c r="L73" s="5">
        <v>311</v>
      </c>
      <c r="M73" s="5">
        <v>131</v>
      </c>
      <c r="N73" s="5">
        <v>64</v>
      </c>
      <c r="O73" s="5">
        <v>202</v>
      </c>
      <c r="P73" s="5">
        <v>87</v>
      </c>
      <c r="Q73" s="5">
        <v>45</v>
      </c>
      <c r="R73" s="5">
        <v>76</v>
      </c>
      <c r="S73" s="5">
        <f>P73-Q73</f>
        <v>42</v>
      </c>
      <c r="T73" s="5">
        <v>81</v>
      </c>
      <c r="U73" s="5">
        <v>1014</v>
      </c>
      <c r="V73" s="5">
        <v>799</v>
      </c>
      <c r="W73" s="5">
        <v>60</v>
      </c>
      <c r="X73" s="5">
        <v>1049</v>
      </c>
      <c r="Y73" s="5">
        <v>76</v>
      </c>
      <c r="Z73" s="5">
        <v>2</v>
      </c>
      <c r="AA73" s="5">
        <v>19</v>
      </c>
      <c r="AB73" s="5">
        <v>20</v>
      </c>
      <c r="AC73" s="5">
        <v>19</v>
      </c>
      <c r="AD73" s="5">
        <v>4</v>
      </c>
      <c r="AE73" s="5">
        <v>8</v>
      </c>
      <c r="AF73" s="5">
        <v>81</v>
      </c>
      <c r="AG73" s="5">
        <v>29</v>
      </c>
      <c r="AH73" s="5">
        <v>8</v>
      </c>
      <c r="AI73" s="5">
        <v>28</v>
      </c>
      <c r="AJ73" s="5">
        <v>54</v>
      </c>
      <c r="AK73" s="5">
        <v>87</v>
      </c>
      <c r="AL73" s="5">
        <v>54</v>
      </c>
      <c r="AM73" s="5">
        <v>299</v>
      </c>
      <c r="AN73" s="5">
        <f>X73+Z73+AB73</f>
        <v>1071</v>
      </c>
      <c r="AO73" s="5">
        <f>Y73+AA73+AE73</f>
        <v>103</v>
      </c>
      <c r="AP73" s="5">
        <f>AC73+AD73+AG73+AH73</f>
        <v>60</v>
      </c>
      <c r="AQ73" s="5">
        <f>AF73+AJ73+AL73</f>
        <v>189</v>
      </c>
      <c r="AR73" s="5">
        <f>AI73+AK73+AM73</f>
        <v>414</v>
      </c>
      <c r="AS73" s="5">
        <f>AO73-AQ73</f>
        <v>-86</v>
      </c>
      <c r="AT73" s="5">
        <v>1450</v>
      </c>
      <c r="AU73" s="5">
        <v>11691</v>
      </c>
      <c r="AV73" s="5">
        <v>3903</v>
      </c>
      <c r="AW73" s="5">
        <v>144</v>
      </c>
      <c r="AX73" s="5">
        <v>12781</v>
      </c>
      <c r="AY73" s="5">
        <v>613</v>
      </c>
      <c r="AZ73" s="5">
        <v>1914</v>
      </c>
      <c r="BA73" s="5">
        <v>1592</v>
      </c>
      <c r="BB73" s="27">
        <f>AY73-AZ73</f>
        <v>-1301</v>
      </c>
      <c r="BC73" s="76">
        <f>K73*$B$3</f>
        <v>11.52</v>
      </c>
      <c r="BD73" s="8">
        <f>L73*$B$3</f>
        <v>111.96</v>
      </c>
      <c r="BE73" s="8">
        <f>M73*$B$3</f>
        <v>47.16</v>
      </c>
      <c r="BF73" s="8">
        <f>N73*$B$3</f>
        <v>23.04</v>
      </c>
      <c r="BG73" s="8">
        <f>O73*$B$3</f>
        <v>72.72</v>
      </c>
      <c r="BH73" s="8">
        <f>P73*$B$3</f>
        <v>31.32</v>
      </c>
      <c r="BI73" s="8">
        <f>Q73*$B$3</f>
        <v>16.2</v>
      </c>
      <c r="BJ73" s="8">
        <f>R73*$B$3</f>
        <v>27.36</v>
      </c>
      <c r="BK73" s="8">
        <f>S73*$B$3</f>
        <v>15.12</v>
      </c>
      <c r="BL73" s="8">
        <f>T73*$C$3</f>
        <v>7.29</v>
      </c>
      <c r="BM73" s="8">
        <f>U73*$C$3</f>
        <v>91.259999999999991</v>
      </c>
      <c r="BN73" s="8">
        <f>V73*$C$3</f>
        <v>71.91</v>
      </c>
      <c r="BO73" s="8">
        <f>W73*$C$3</f>
        <v>5.3999999999999995</v>
      </c>
      <c r="BP73" s="8">
        <f>X73*$C$3</f>
        <v>94.41</v>
      </c>
      <c r="BQ73" s="8">
        <f>Y73*$C$3</f>
        <v>6.84</v>
      </c>
      <c r="BR73" s="8">
        <f>Z73*$C$3</f>
        <v>0.18</v>
      </c>
      <c r="BS73" s="8">
        <f>AA73*$C$3</f>
        <v>1.71</v>
      </c>
      <c r="BT73" s="8">
        <f>AB73*$C$3</f>
        <v>1.7999999999999998</v>
      </c>
      <c r="BU73" s="8">
        <f>AC73*$C$3</f>
        <v>1.71</v>
      </c>
      <c r="BV73" s="8">
        <f>AD73*$C$3</f>
        <v>0.36</v>
      </c>
      <c r="BW73" s="8">
        <f>AE73*$C$3</f>
        <v>0.72</v>
      </c>
      <c r="BX73" s="8">
        <f>AF73*$C$3</f>
        <v>7.29</v>
      </c>
      <c r="BY73" s="8">
        <f>AG73*$C$3</f>
        <v>2.61</v>
      </c>
      <c r="BZ73" s="8">
        <f>AH73*$C$3</f>
        <v>0.72</v>
      </c>
      <c r="CA73" s="8">
        <f>AI73*$C$3</f>
        <v>2.52</v>
      </c>
      <c r="CB73" s="8">
        <f>AJ73*$C$3</f>
        <v>4.8599999999999994</v>
      </c>
      <c r="CC73" s="8">
        <f>AK73*$C$3</f>
        <v>7.83</v>
      </c>
      <c r="CD73" s="8">
        <f>AL73*$C$3</f>
        <v>4.8599999999999994</v>
      </c>
      <c r="CE73" s="8">
        <f>AM73*$C$3</f>
        <v>26.91</v>
      </c>
      <c r="CF73" s="8">
        <f>AN73*$C$3</f>
        <v>96.39</v>
      </c>
      <c r="CG73" s="8">
        <f>AO73*$C$3</f>
        <v>9.27</v>
      </c>
      <c r="CH73" s="8">
        <f>AP73*$C$3</f>
        <v>5.3999999999999995</v>
      </c>
      <c r="CI73" s="8">
        <f>AQ73*$C$3</f>
        <v>17.009999999999998</v>
      </c>
      <c r="CJ73" s="8">
        <f>AR73*$C$3</f>
        <v>37.26</v>
      </c>
      <c r="CK73" s="8">
        <f>AS73*$C$3</f>
        <v>-7.7399999999999993</v>
      </c>
      <c r="CL73" s="8">
        <f>AT73*$D$3</f>
        <v>14.5</v>
      </c>
      <c r="CM73" s="8">
        <f>AU73*$D$3</f>
        <v>116.91</v>
      </c>
      <c r="CN73" s="8">
        <f>AV73*$D$3</f>
        <v>39.03</v>
      </c>
      <c r="CO73" s="8">
        <f>AW73*$D$3</f>
        <v>1.44</v>
      </c>
      <c r="CP73" s="8">
        <f>AX73*$D$3</f>
        <v>127.81</v>
      </c>
      <c r="CQ73" s="8">
        <f>AY73*$D$3</f>
        <v>6.13</v>
      </c>
      <c r="CR73" s="8">
        <f>AZ73*$D$3</f>
        <v>19.14</v>
      </c>
      <c r="CS73" s="8">
        <f>BA73*$D$3</f>
        <v>15.92</v>
      </c>
      <c r="CT73" s="44">
        <f>BB73*$D$3</f>
        <v>-13.01</v>
      </c>
      <c r="CU73" s="46">
        <f>BE73/(BE73+BD73+BC73)</f>
        <v>0.27637130801687759</v>
      </c>
      <c r="CV73" s="46">
        <f>BG73/($BF73+$BG73+$BH73+$BI73+$BJ73)</f>
        <v>0.42616033755274263</v>
      </c>
      <c r="CW73" s="46">
        <f>BH73/($BF73+$BG73+$BH73+$BI73+$BJ73)</f>
        <v>0.18354430379746836</v>
      </c>
      <c r="CX73" s="46">
        <f>BI73/($BF73+$BG73+$BH73+$BI73+$BJ73)</f>
        <v>9.49367088607595E-2</v>
      </c>
      <c r="CY73" s="46">
        <f>BJ73/($BF73+$BG73+$BH73+$BI73+$BJ73)</f>
        <v>0.16033755274261605</v>
      </c>
      <c r="CZ73" s="46">
        <f>BK73/($BF73+$BG73+$BH73+$BI73+$BJ73)</f>
        <v>8.8607594936708861E-2</v>
      </c>
      <c r="DA73" s="45">
        <f>BN73/(BL73+BN73+BM73)</f>
        <v>0.42185850052798313</v>
      </c>
      <c r="DB73" s="46">
        <f>CF73/($BO73+$CF73+$CG73+$CH73+$CI73+$CJ73)</f>
        <v>0.56457564575645758</v>
      </c>
      <c r="DC73" s="46">
        <f>CG73/($BO73+$CF73+$CG73+$CH73+$CI73+$CJ73)</f>
        <v>5.4296257248286767E-2</v>
      </c>
      <c r="DD73" s="46">
        <f>CH73/($BO73+$CF73+$CG73+$CH73+$CI73+$CJ73)</f>
        <v>3.1628887717448602E-2</v>
      </c>
      <c r="DE73" s="46">
        <f>CI73/($BO73+$CF73+$CG73+$CH73+$CI73+$CJ73)</f>
        <v>9.9630996309963096E-2</v>
      </c>
      <c r="DF73" s="46">
        <f>CJ73/($BO73+$CF73+$CG73+$CH73+$CI73+$CJ73)</f>
        <v>0.21823932525039536</v>
      </c>
      <c r="DG73" s="46">
        <f>CK73/($BO73+$CF73+$CG73+$CH73+$CI73+$CJ73)</f>
        <v>-4.533473906167633E-2</v>
      </c>
      <c r="DH73" s="45">
        <f>CN73/(CL73+CN73+CM73)</f>
        <v>0.22899554095282798</v>
      </c>
      <c r="DI73" s="46">
        <f>CP73/($CO73+$CP73+$CQ73+$CR73+$CS73)</f>
        <v>0.74988265665336795</v>
      </c>
      <c r="DJ73" s="46">
        <f>CQ73/($CO73+$CP73+$CQ73+$CR73+$CS73)</f>
        <v>3.5965735742783389E-2</v>
      </c>
      <c r="DK73" s="46">
        <f>CR73/($CO73+$CP73+$CQ73+$CR73+$CS73)</f>
        <v>0.11229758272705941</v>
      </c>
      <c r="DL73" s="46">
        <f>CS73/($CO73+$CP73+$CQ73+$CR73+$CS73)</f>
        <v>9.3405303919267796E-2</v>
      </c>
      <c r="DM73" s="46">
        <f>CT73/($CO73+$CP73+$CQ73+$CR73+$CS73)</f>
        <v>-7.6331846984276003E-2</v>
      </c>
      <c r="DN73" s="50">
        <f>IF(CU73*$W$3&gt;1,1,CU73*$W$3)</f>
        <v>0.34744866611200931</v>
      </c>
      <c r="DO73" s="51">
        <f>IF(DN73*(1+CZ73)&gt;1,1,DN73*(1+CZ73))</f>
        <v>0.37823525678016207</v>
      </c>
      <c r="DP73" s="52">
        <f>IF(DA73*$X$3&gt;1,1,DA73*$X$3)</f>
        <v>0.42015745818714445</v>
      </c>
      <c r="DQ73" s="53">
        <f>IF(DP73*(1+DD73+DG73)&gt;1,1,DP73*(1+DD73+DG73))</f>
        <v>0.41439884252406289</v>
      </c>
      <c r="DR73" s="50">
        <f>DH73</f>
        <v>0.22899554095282798</v>
      </c>
      <c r="DS73" s="53">
        <f>IF(DR73*(1+DM73)&gt;1,1,DR73*(1+DM73))</f>
        <v>0.2115158883607352</v>
      </c>
      <c r="DT73" s="57">
        <f>100*(DO73*$H$3+DQ73*$K$3+DS73*$N$3)/($Q$3)</f>
        <v>37.537726550757029</v>
      </c>
    </row>
    <row r="74" spans="2:124" x14ac:dyDescent="0.3">
      <c r="B74" s="1">
        <v>28182</v>
      </c>
      <c r="C74" s="68" t="s">
        <v>274</v>
      </c>
      <c r="D74" s="1" t="s">
        <v>15</v>
      </c>
      <c r="E74" s="1" t="s">
        <v>137</v>
      </c>
      <c r="F74" s="1" t="s">
        <v>139</v>
      </c>
      <c r="G74" s="1">
        <v>2010</v>
      </c>
      <c r="H74" s="1" t="s">
        <v>18</v>
      </c>
      <c r="I74" s="4">
        <v>1169.0084554699999</v>
      </c>
      <c r="J74" s="9">
        <v>163.97</v>
      </c>
      <c r="K74" s="26">
        <v>23</v>
      </c>
      <c r="L74" s="5">
        <v>274</v>
      </c>
      <c r="M74" s="5">
        <v>153</v>
      </c>
      <c r="N74" s="5">
        <v>41</v>
      </c>
      <c r="O74" s="5">
        <v>124</v>
      </c>
      <c r="P74" s="5">
        <v>139</v>
      </c>
      <c r="Q74" s="5">
        <v>42</v>
      </c>
      <c r="R74" s="5">
        <v>104</v>
      </c>
      <c r="S74" s="5">
        <f>P74-Q74</f>
        <v>97</v>
      </c>
      <c r="T74" s="5">
        <v>60</v>
      </c>
      <c r="U74" s="5">
        <v>312</v>
      </c>
      <c r="V74" s="5">
        <v>1445</v>
      </c>
      <c r="W74" s="5">
        <v>16</v>
      </c>
      <c r="X74" s="5">
        <v>342</v>
      </c>
      <c r="Y74" s="5">
        <v>8</v>
      </c>
      <c r="Z74" s="5">
        <v>8</v>
      </c>
      <c r="AA74" s="5">
        <v>16</v>
      </c>
      <c r="AB74" s="5">
        <v>4</v>
      </c>
      <c r="AC74" s="5">
        <v>0</v>
      </c>
      <c r="AD74" s="5">
        <v>4</v>
      </c>
      <c r="AE74" s="5">
        <v>12</v>
      </c>
      <c r="AF74" s="5">
        <v>122</v>
      </c>
      <c r="AG74" s="5">
        <v>19</v>
      </c>
      <c r="AH74" s="5">
        <v>42</v>
      </c>
      <c r="AI74" s="5">
        <v>67</v>
      </c>
      <c r="AJ74" s="5">
        <v>12</v>
      </c>
      <c r="AK74" s="5">
        <v>16</v>
      </c>
      <c r="AL74" s="5">
        <v>43</v>
      </c>
      <c r="AM74" s="5">
        <v>1098</v>
      </c>
      <c r="AN74" s="5">
        <f>X74+Z74+AB74</f>
        <v>354</v>
      </c>
      <c r="AO74" s="5">
        <f>Y74+AA74+AE74</f>
        <v>36</v>
      </c>
      <c r="AP74" s="5">
        <f>AC74+AD74+AG74+AH74</f>
        <v>65</v>
      </c>
      <c r="AQ74" s="5">
        <f>AF74+AJ74+AL74</f>
        <v>177</v>
      </c>
      <c r="AR74" s="5">
        <f>AI74+AK74+AM74</f>
        <v>1181</v>
      </c>
      <c r="AS74" s="5">
        <f>AO74-AQ74</f>
        <v>-141</v>
      </c>
      <c r="AT74" s="5">
        <v>766</v>
      </c>
      <c r="AU74" s="5">
        <v>2671</v>
      </c>
      <c r="AV74" s="5">
        <v>12956</v>
      </c>
      <c r="AW74" s="5">
        <v>0</v>
      </c>
      <c r="AX74" s="5">
        <v>2850</v>
      </c>
      <c r="AY74" s="5">
        <v>566</v>
      </c>
      <c r="AZ74" s="5">
        <v>822</v>
      </c>
      <c r="BA74" s="5">
        <v>12155</v>
      </c>
      <c r="BB74" s="27">
        <f>AY74-AZ74</f>
        <v>-256</v>
      </c>
      <c r="BC74" s="76">
        <f>K74*$B$3</f>
        <v>8.2799999999999994</v>
      </c>
      <c r="BD74" s="8">
        <f>L74*$B$3</f>
        <v>98.64</v>
      </c>
      <c r="BE74" s="8">
        <f>M74*$B$3</f>
        <v>55.08</v>
      </c>
      <c r="BF74" s="8">
        <f>N74*$B$3</f>
        <v>14.76</v>
      </c>
      <c r="BG74" s="8">
        <f>O74*$B$3</f>
        <v>44.64</v>
      </c>
      <c r="BH74" s="8">
        <f>P74*$B$3</f>
        <v>50.04</v>
      </c>
      <c r="BI74" s="8">
        <f>Q74*$B$3</f>
        <v>15.12</v>
      </c>
      <c r="BJ74" s="8">
        <f>R74*$B$3</f>
        <v>37.44</v>
      </c>
      <c r="BK74" s="8">
        <f>S74*$B$3</f>
        <v>34.92</v>
      </c>
      <c r="BL74" s="8">
        <f>T74*$C$3</f>
        <v>5.3999999999999995</v>
      </c>
      <c r="BM74" s="8">
        <f>U74*$C$3</f>
        <v>28.08</v>
      </c>
      <c r="BN74" s="8">
        <f>V74*$C$3</f>
        <v>130.04999999999998</v>
      </c>
      <c r="BO74" s="8">
        <f>W74*$C$3</f>
        <v>1.44</v>
      </c>
      <c r="BP74" s="8">
        <f>X74*$C$3</f>
        <v>30.779999999999998</v>
      </c>
      <c r="BQ74" s="8">
        <f>Y74*$C$3</f>
        <v>0.72</v>
      </c>
      <c r="BR74" s="8">
        <f>Z74*$C$3</f>
        <v>0.72</v>
      </c>
      <c r="BS74" s="8">
        <f>AA74*$C$3</f>
        <v>1.44</v>
      </c>
      <c r="BT74" s="8">
        <f>AB74*$C$3</f>
        <v>0.36</v>
      </c>
      <c r="BU74" s="8">
        <f>AC74*$C$3</f>
        <v>0</v>
      </c>
      <c r="BV74" s="8">
        <f>AD74*$C$3</f>
        <v>0.36</v>
      </c>
      <c r="BW74" s="8">
        <f>AE74*$C$3</f>
        <v>1.08</v>
      </c>
      <c r="BX74" s="8">
        <f>AF74*$C$3</f>
        <v>10.98</v>
      </c>
      <c r="BY74" s="8">
        <f>AG74*$C$3</f>
        <v>1.71</v>
      </c>
      <c r="BZ74" s="8">
        <f>AH74*$C$3</f>
        <v>3.78</v>
      </c>
      <c r="CA74" s="8">
        <f>AI74*$C$3</f>
        <v>6.0299999999999994</v>
      </c>
      <c r="CB74" s="8">
        <f>AJ74*$C$3</f>
        <v>1.08</v>
      </c>
      <c r="CC74" s="8">
        <f>AK74*$C$3</f>
        <v>1.44</v>
      </c>
      <c r="CD74" s="8">
        <f>AL74*$C$3</f>
        <v>3.8699999999999997</v>
      </c>
      <c r="CE74" s="8">
        <f>AM74*$C$3</f>
        <v>98.82</v>
      </c>
      <c r="CF74" s="8">
        <f>AN74*$C$3</f>
        <v>31.86</v>
      </c>
      <c r="CG74" s="8">
        <f>AO74*$C$3</f>
        <v>3.2399999999999998</v>
      </c>
      <c r="CH74" s="8">
        <f>AP74*$C$3</f>
        <v>5.85</v>
      </c>
      <c r="CI74" s="8">
        <f>AQ74*$C$3</f>
        <v>15.93</v>
      </c>
      <c r="CJ74" s="8">
        <f>AR74*$C$3</f>
        <v>106.28999999999999</v>
      </c>
      <c r="CK74" s="8">
        <f>AS74*$C$3</f>
        <v>-12.69</v>
      </c>
      <c r="CL74" s="8">
        <f>AT74*$D$3</f>
        <v>7.66</v>
      </c>
      <c r="CM74" s="8">
        <f>AU74*$D$3</f>
        <v>26.71</v>
      </c>
      <c r="CN74" s="8">
        <f>AV74*$D$3</f>
        <v>129.56</v>
      </c>
      <c r="CO74" s="8">
        <f>AW74*$D$3</f>
        <v>0</v>
      </c>
      <c r="CP74" s="8">
        <f>AX74*$D$3</f>
        <v>28.5</v>
      </c>
      <c r="CQ74" s="8">
        <f>AY74*$D$3</f>
        <v>5.66</v>
      </c>
      <c r="CR74" s="8">
        <f>AZ74*$D$3</f>
        <v>8.2200000000000006</v>
      </c>
      <c r="CS74" s="8">
        <f>BA74*$D$3</f>
        <v>121.55</v>
      </c>
      <c r="CT74" s="44">
        <f>BB74*$D$3</f>
        <v>-2.56</v>
      </c>
      <c r="CU74" s="46">
        <f>BE74/(BE74+BD74+BC74)</f>
        <v>0.33999999999999997</v>
      </c>
      <c r="CV74" s="46">
        <f>BG74/($BF74+$BG74+$BH74+$BI74+$BJ74)</f>
        <v>0.27555555555555555</v>
      </c>
      <c r="CW74" s="46">
        <f>BH74/($BF74+$BG74+$BH74+$BI74+$BJ74)</f>
        <v>0.30888888888888888</v>
      </c>
      <c r="CX74" s="46">
        <f>BI74/($BF74+$BG74+$BH74+$BI74+$BJ74)</f>
        <v>9.3333333333333324E-2</v>
      </c>
      <c r="CY74" s="46">
        <f>BJ74/($BF74+$BG74+$BH74+$BI74+$BJ74)</f>
        <v>0.2311111111111111</v>
      </c>
      <c r="CZ74" s="46">
        <f>BK74/($BF74+$BG74+$BH74+$BI74+$BJ74)</f>
        <v>0.21555555555555556</v>
      </c>
      <c r="DA74" s="45">
        <f>BN74/(BL74+BN74+BM74)</f>
        <v>0.79526692350027517</v>
      </c>
      <c r="DB74" s="46">
        <f>CF74/($BO74+$CF74+$CG74+$CH74+$CI74+$CJ74)</f>
        <v>0.19354838709677422</v>
      </c>
      <c r="DC74" s="46">
        <f>CG74/($BO74+$CF74+$CG74+$CH74+$CI74+$CJ74)</f>
        <v>1.9682886823400764E-2</v>
      </c>
      <c r="DD74" s="46">
        <f>CH74/($BO74+$CF74+$CG74+$CH74+$CI74+$CJ74)</f>
        <v>3.5538545653362494E-2</v>
      </c>
      <c r="DE74" s="46">
        <f>CI74/($BO74+$CF74+$CG74+$CH74+$CI74+$CJ74)</f>
        <v>9.6774193548387108E-2</v>
      </c>
      <c r="DF74" s="46">
        <f>CJ74/($BO74+$CF74+$CG74+$CH74+$CI74+$CJ74)</f>
        <v>0.64570803717878622</v>
      </c>
      <c r="DG74" s="46">
        <f>CK74/($BO74+$CF74+$CG74+$CH74+$CI74+$CJ74)</f>
        <v>-7.7091306724986333E-2</v>
      </c>
      <c r="DH74" s="45">
        <f>CN74/(CL74+CN74+CM74)</f>
        <v>0.79033733910815596</v>
      </c>
      <c r="DI74" s="46">
        <f>CP74/($CO74+$CP74+$CQ74+$CR74+$CS74)</f>
        <v>0.17385469407674006</v>
      </c>
      <c r="DJ74" s="46">
        <f>CQ74/($CO74+$CP74+$CQ74+$CR74+$CS74)</f>
        <v>3.4526932227170133E-2</v>
      </c>
      <c r="DK74" s="46">
        <f>CR74/($CO74+$CP74+$CQ74+$CR74+$CS74)</f>
        <v>5.0143353870554505E-2</v>
      </c>
      <c r="DL74" s="46">
        <f>CS74/($CO74+$CP74+$CQ74+$CR74+$CS74)</f>
        <v>0.74147501982553521</v>
      </c>
      <c r="DM74" s="46">
        <f>CT74/($CO74+$CP74+$CQ74+$CR74+$CS74)</f>
        <v>-1.561642164338437E-2</v>
      </c>
      <c r="DN74" s="50">
        <f>IF(CU74*$W$3&gt;1,1,CU74*$W$3)</f>
        <v>0.42744142771459104</v>
      </c>
      <c r="DO74" s="51">
        <f>IF(DN74*(1+CZ74)&gt;1,1,DN74*(1+CZ74))</f>
        <v>0.51957880213306951</v>
      </c>
      <c r="DP74" s="52">
        <f>IF(DA74*$X$3&gt;1,1,DA74*$X$3)</f>
        <v>0.79206020203454819</v>
      </c>
      <c r="DQ74" s="53">
        <f>IF(DP74*(1+DD74+DG74)&gt;1,1,DP74*(1+DD74+DG74))</f>
        <v>0.75914791370506451</v>
      </c>
      <c r="DR74" s="50">
        <f>DH74</f>
        <v>0.79033733910815596</v>
      </c>
      <c r="DS74" s="53">
        <f>IF(DR74*(1+DM74)&gt;1,1,DR74*(1+DM74))</f>
        <v>0.77799509798013256</v>
      </c>
      <c r="DT74" s="57">
        <f>100*(DO74*$H$3+DQ74*$K$3+DS74*$N$3)/($Q$3)</f>
        <v>72.65349276045572</v>
      </c>
    </row>
    <row r="75" spans="2:124" x14ac:dyDescent="0.3">
      <c r="B75" s="1">
        <v>29578</v>
      </c>
      <c r="C75" s="68" t="s">
        <v>221</v>
      </c>
      <c r="D75" s="1" t="s">
        <v>15</v>
      </c>
      <c r="E75" s="1" t="s">
        <v>93</v>
      </c>
      <c r="F75" s="1" t="s">
        <v>96</v>
      </c>
      <c r="G75" s="1">
        <v>2012</v>
      </c>
      <c r="H75" s="1" t="s">
        <v>18</v>
      </c>
      <c r="I75" s="4">
        <v>1153.36018975</v>
      </c>
      <c r="J75" s="10">
        <v>134.24</v>
      </c>
      <c r="K75" s="26">
        <v>5</v>
      </c>
      <c r="L75" s="5">
        <v>360</v>
      </c>
      <c r="M75" s="5">
        <v>9</v>
      </c>
      <c r="N75" s="5">
        <v>10</v>
      </c>
      <c r="O75" s="5">
        <v>352</v>
      </c>
      <c r="P75" s="5">
        <v>3</v>
      </c>
      <c r="Q75" s="5">
        <v>9</v>
      </c>
      <c r="R75" s="5">
        <v>0</v>
      </c>
      <c r="S75" s="5">
        <f>P75-Q75</f>
        <v>-6</v>
      </c>
      <c r="T75" s="5">
        <v>24</v>
      </c>
      <c r="U75" s="5">
        <v>1416</v>
      </c>
      <c r="V75" s="5">
        <v>50</v>
      </c>
      <c r="W75" s="5">
        <v>273</v>
      </c>
      <c r="X75" s="5">
        <v>1127</v>
      </c>
      <c r="Y75" s="5">
        <v>0</v>
      </c>
      <c r="Z75" s="5">
        <v>21</v>
      </c>
      <c r="AA75" s="5">
        <v>0</v>
      </c>
      <c r="AB75" s="5">
        <v>14</v>
      </c>
      <c r="AC75" s="5">
        <v>0</v>
      </c>
      <c r="AD75" s="5">
        <v>0</v>
      </c>
      <c r="AE75" s="5">
        <v>14</v>
      </c>
      <c r="AF75" s="5">
        <v>0</v>
      </c>
      <c r="AG75" s="5">
        <v>0</v>
      </c>
      <c r="AH75" s="5">
        <v>0</v>
      </c>
      <c r="AI75" s="5">
        <v>0</v>
      </c>
      <c r="AJ75" s="5">
        <v>8</v>
      </c>
      <c r="AK75" s="5">
        <v>0</v>
      </c>
      <c r="AL75" s="5">
        <v>0</v>
      </c>
      <c r="AM75" s="5">
        <v>30</v>
      </c>
      <c r="AN75" s="5">
        <f>X75+Z75+AB75</f>
        <v>1162</v>
      </c>
      <c r="AO75" s="5">
        <f>Y75+AA75+AE75</f>
        <v>14</v>
      </c>
      <c r="AP75" s="5">
        <f>AC75+AD75+AG75+AH75</f>
        <v>0</v>
      </c>
      <c r="AQ75" s="5">
        <f>AF75+AJ75+AL75</f>
        <v>8</v>
      </c>
      <c r="AR75" s="5">
        <f>AI75+AK75+AM75</f>
        <v>30</v>
      </c>
      <c r="AS75" s="5">
        <f>AO75-AQ75</f>
        <v>6</v>
      </c>
      <c r="AT75" s="5">
        <v>501</v>
      </c>
      <c r="AU75" s="5">
        <v>12370</v>
      </c>
      <c r="AV75" s="5">
        <v>524</v>
      </c>
      <c r="AW75" s="5">
        <v>0</v>
      </c>
      <c r="AX75" s="5">
        <v>12901</v>
      </c>
      <c r="AY75" s="5">
        <v>122</v>
      </c>
      <c r="AZ75" s="5">
        <v>122</v>
      </c>
      <c r="BA75" s="5">
        <v>250</v>
      </c>
      <c r="BB75" s="27">
        <f>AY75-AZ75</f>
        <v>0</v>
      </c>
      <c r="BC75" s="43">
        <f>K75*$B$3</f>
        <v>1.7999999999999998</v>
      </c>
      <c r="BD75" s="8">
        <f>L75*$B$3</f>
        <v>129.6</v>
      </c>
      <c r="BE75" s="8">
        <f>M75*$B$3</f>
        <v>3.2399999999999998</v>
      </c>
      <c r="BF75" s="8">
        <f>N75*$B$3</f>
        <v>3.5999999999999996</v>
      </c>
      <c r="BG75" s="8">
        <f>O75*$B$3</f>
        <v>126.72</v>
      </c>
      <c r="BH75" s="8">
        <f>P75*$B$3</f>
        <v>1.08</v>
      </c>
      <c r="BI75" s="8">
        <f>Q75*$B$3</f>
        <v>3.2399999999999998</v>
      </c>
      <c r="BJ75" s="8">
        <f>R75*$B$3</f>
        <v>0</v>
      </c>
      <c r="BK75" s="8">
        <f>S75*$B$3</f>
        <v>-2.16</v>
      </c>
      <c r="BL75" s="8">
        <f>T75*$C$3</f>
        <v>2.16</v>
      </c>
      <c r="BM75" s="8">
        <f>U75*$C$3</f>
        <v>127.44</v>
      </c>
      <c r="BN75" s="8">
        <f>V75*$C$3</f>
        <v>4.5</v>
      </c>
      <c r="BO75" s="8">
        <f>W75*$C$3</f>
        <v>24.57</v>
      </c>
      <c r="BP75" s="8">
        <f>X75*$C$3</f>
        <v>101.42999999999999</v>
      </c>
      <c r="BQ75" s="8">
        <f>Y75*$C$3</f>
        <v>0</v>
      </c>
      <c r="BR75" s="8">
        <f>Z75*$C$3</f>
        <v>1.89</v>
      </c>
      <c r="BS75" s="8">
        <f>AA75*$C$3</f>
        <v>0</v>
      </c>
      <c r="BT75" s="8">
        <f>AB75*$C$3</f>
        <v>1.26</v>
      </c>
      <c r="BU75" s="8">
        <f>AC75*$C$3</f>
        <v>0</v>
      </c>
      <c r="BV75" s="8">
        <f>AD75*$C$3</f>
        <v>0</v>
      </c>
      <c r="BW75" s="8">
        <f>AE75*$C$3</f>
        <v>1.26</v>
      </c>
      <c r="BX75" s="8">
        <f>AF75*$C$3</f>
        <v>0</v>
      </c>
      <c r="BY75" s="8">
        <f>AG75*$C$3</f>
        <v>0</v>
      </c>
      <c r="BZ75" s="8">
        <f>AH75*$C$3</f>
        <v>0</v>
      </c>
      <c r="CA75" s="8">
        <f>AI75*$C$3</f>
        <v>0</v>
      </c>
      <c r="CB75" s="8">
        <f>AJ75*$C$3</f>
        <v>0.72</v>
      </c>
      <c r="CC75" s="8">
        <f>AK75*$C$3</f>
        <v>0</v>
      </c>
      <c r="CD75" s="8">
        <f>AL75*$C$3</f>
        <v>0</v>
      </c>
      <c r="CE75" s="8">
        <f>AM75*$C$3</f>
        <v>2.6999999999999997</v>
      </c>
      <c r="CF75" s="8">
        <f>AN75*$C$3</f>
        <v>104.58</v>
      </c>
      <c r="CG75" s="8">
        <f>AO75*$C$3</f>
        <v>1.26</v>
      </c>
      <c r="CH75" s="8">
        <f>AP75*$C$3</f>
        <v>0</v>
      </c>
      <c r="CI75" s="8">
        <f>AQ75*$C$3</f>
        <v>0.72</v>
      </c>
      <c r="CJ75" s="8">
        <f>AR75*$C$3</f>
        <v>2.6999999999999997</v>
      </c>
      <c r="CK75" s="8">
        <f>AS75*$C$3</f>
        <v>0.54</v>
      </c>
      <c r="CL75" s="8">
        <f>AT75*$D$3</f>
        <v>5.01</v>
      </c>
      <c r="CM75" s="8">
        <f>AU75*$D$3</f>
        <v>123.7</v>
      </c>
      <c r="CN75" s="8">
        <f>AV75*$D$3</f>
        <v>5.24</v>
      </c>
      <c r="CO75" s="8">
        <f>AW75*$D$3</f>
        <v>0</v>
      </c>
      <c r="CP75" s="8">
        <f>AX75*$D$3</f>
        <v>129.01</v>
      </c>
      <c r="CQ75" s="8">
        <f>AY75*$D$3</f>
        <v>1.22</v>
      </c>
      <c r="CR75" s="8">
        <f>AZ75*$D$3</f>
        <v>1.22</v>
      </c>
      <c r="CS75" s="8">
        <f>BA75*$D$3</f>
        <v>2.5</v>
      </c>
      <c r="CT75" s="44">
        <f>BB75*$D$3</f>
        <v>0</v>
      </c>
      <c r="CU75" s="46">
        <f>BE75/(BE75+BD75+BC75)</f>
        <v>2.4064171122994648E-2</v>
      </c>
      <c r="CV75" s="46">
        <f>BG75/($BF75+$BG75+$BH75+$BI75+$BJ75)</f>
        <v>0.94117647058823517</v>
      </c>
      <c r="CW75" s="46">
        <f>BH75/($BF75+$BG75+$BH75+$BI75+$BJ75)</f>
        <v>8.0213903743315499E-3</v>
      </c>
      <c r="CX75" s="46">
        <f>BI75/($BF75+$BG75+$BH75+$BI75+$BJ75)</f>
        <v>2.4064171122994648E-2</v>
      </c>
      <c r="CY75" s="46">
        <f>BJ75/($BF75+$BG75+$BH75+$BI75+$BJ75)</f>
        <v>0</v>
      </c>
      <c r="CZ75" s="46">
        <f>BK75/($BF75+$BG75+$BH75+$BI75+$BJ75)</f>
        <v>-1.60427807486631E-2</v>
      </c>
      <c r="DA75" s="45">
        <f>BN75/(BL75+BN75+BM75)</f>
        <v>3.3557046979865772E-2</v>
      </c>
      <c r="DB75" s="46">
        <f>CF75/($BO75+$CF75+$CG75+$CH75+$CI75+$CJ75)</f>
        <v>0.78143913920645602</v>
      </c>
      <c r="DC75" s="46">
        <f>CG75/($BO75+$CF75+$CG75+$CH75+$CI75+$CJ75)</f>
        <v>9.4149293880295918E-3</v>
      </c>
      <c r="DD75" s="46">
        <f>CH75/($BO75+$CF75+$CG75+$CH75+$CI75+$CJ75)</f>
        <v>0</v>
      </c>
      <c r="DE75" s="46">
        <f>CI75/($BO75+$CF75+$CG75+$CH75+$CI75+$CJ75)</f>
        <v>5.3799596503026235E-3</v>
      </c>
      <c r="DF75" s="46">
        <f>CJ75/($BO75+$CF75+$CG75+$CH75+$CI75+$CJ75)</f>
        <v>2.0174848688634835E-2</v>
      </c>
      <c r="DG75" s="46">
        <f>CK75/($BO75+$CF75+$CG75+$CH75+$CI75+$CJ75)</f>
        <v>4.0349697377269674E-3</v>
      </c>
      <c r="DH75" s="45">
        <f>CN75/(CL75+CN75+CM75)</f>
        <v>3.9119074281448306E-2</v>
      </c>
      <c r="DI75" s="46">
        <f>CP75/($CO75+$CP75+$CQ75+$CR75+$CS75)</f>
        <v>0.96312056737588658</v>
      </c>
      <c r="DJ75" s="46">
        <f>CQ75/($CO75+$CP75+$CQ75+$CR75+$CS75)</f>
        <v>9.1078760731616287E-3</v>
      </c>
      <c r="DK75" s="46">
        <f>CR75/($CO75+$CP75+$CQ75+$CR75+$CS75)</f>
        <v>9.1078760731616287E-3</v>
      </c>
      <c r="DL75" s="46">
        <f>CS75/($CO75+$CP75+$CQ75+$CR75+$CS75)</f>
        <v>1.8663680477790223E-2</v>
      </c>
      <c r="DM75" s="46">
        <f>CT75/($CO75+$CP75+$CQ75+$CR75+$CS75)</f>
        <v>0</v>
      </c>
      <c r="DN75" s="50">
        <f>IF(CU75*$T$3&gt;1,1,CU75*$T$3)</f>
        <v>3.823542800752637E-2</v>
      </c>
      <c r="DO75" s="51">
        <f>IF(DN75*(1+CZ75)&gt;1,1,DN75*(1+CZ75))</f>
        <v>3.7622025419170334E-2</v>
      </c>
      <c r="DP75" s="52">
        <f>IF(DA75*$U$3&gt;1,1,DA75*$U$3)</f>
        <v>3.7420065727669892E-2</v>
      </c>
      <c r="DQ75" s="53">
        <f>IF(DP75*(1+DD75+DG75)&gt;1,1,DP75*(1+DD75+DG75))</f>
        <v>3.7571054560464792E-2</v>
      </c>
      <c r="DR75" s="50">
        <f>DH75</f>
        <v>3.9119074281448306E-2</v>
      </c>
      <c r="DS75" s="53">
        <f>IF(DR75*(1+DM75)&gt;1,1,DR75*(1+DM75))</f>
        <v>3.9119074281448306E-2</v>
      </c>
      <c r="DT75" s="57">
        <f>100*(DO75*$H$3+DQ75*$K$3+DS75*$N$3)/($Q$3)</f>
        <v>3.7835235802534153</v>
      </c>
    </row>
    <row r="76" spans="2:124" x14ac:dyDescent="0.3">
      <c r="B76" s="1">
        <v>29556</v>
      </c>
      <c r="C76" s="68" t="s">
        <v>221</v>
      </c>
      <c r="D76" s="1" t="s">
        <v>15</v>
      </c>
      <c r="E76" s="1" t="s">
        <v>93</v>
      </c>
      <c r="F76" s="1" t="s">
        <v>112</v>
      </c>
      <c r="G76" s="1">
        <v>2012</v>
      </c>
      <c r="H76" s="1" t="s">
        <v>18</v>
      </c>
      <c r="I76" s="4">
        <v>1306.30694625</v>
      </c>
      <c r="J76" s="10">
        <v>130.26</v>
      </c>
      <c r="K76" s="26">
        <v>2</v>
      </c>
      <c r="L76" s="5">
        <v>358</v>
      </c>
      <c r="M76" s="5">
        <v>7</v>
      </c>
      <c r="N76" s="5">
        <v>8</v>
      </c>
      <c r="O76" s="5">
        <v>344</v>
      </c>
      <c r="P76" s="5">
        <v>9</v>
      </c>
      <c r="Q76" s="5">
        <v>5</v>
      </c>
      <c r="R76" s="5">
        <v>1</v>
      </c>
      <c r="S76" s="5">
        <f>P76-Q76</f>
        <v>4</v>
      </c>
      <c r="T76" s="5">
        <v>36</v>
      </c>
      <c r="U76" s="5">
        <v>1312</v>
      </c>
      <c r="V76" s="5">
        <v>104</v>
      </c>
      <c r="W76" s="5">
        <v>222</v>
      </c>
      <c r="X76" s="5">
        <v>1120</v>
      </c>
      <c r="Y76" s="5">
        <v>22</v>
      </c>
      <c r="Z76" s="5">
        <v>15</v>
      </c>
      <c r="AA76" s="5">
        <v>13</v>
      </c>
      <c r="AB76" s="5">
        <v>9</v>
      </c>
      <c r="AC76" s="5">
        <v>8</v>
      </c>
      <c r="AD76" s="5">
        <v>0</v>
      </c>
      <c r="AE76" s="5">
        <v>4</v>
      </c>
      <c r="AF76" s="5">
        <v>4</v>
      </c>
      <c r="AG76" s="5">
        <v>0</v>
      </c>
      <c r="AH76" s="5">
        <v>0</v>
      </c>
      <c r="AI76" s="5">
        <v>0</v>
      </c>
      <c r="AJ76" s="5">
        <v>0</v>
      </c>
      <c r="AK76" s="5">
        <v>4</v>
      </c>
      <c r="AL76" s="5">
        <v>2</v>
      </c>
      <c r="AM76" s="5">
        <v>16</v>
      </c>
      <c r="AN76" s="5">
        <f>X76+Z76+AB76</f>
        <v>1144</v>
      </c>
      <c r="AO76" s="5">
        <f>Y76+AA76+AE76</f>
        <v>39</v>
      </c>
      <c r="AP76" s="5">
        <f>AC76+AD76+AG76+AH76</f>
        <v>8</v>
      </c>
      <c r="AQ76" s="5">
        <f>AF76+AJ76+AL76</f>
        <v>6</v>
      </c>
      <c r="AR76" s="5">
        <f>AI76+AK76+AM76</f>
        <v>20</v>
      </c>
      <c r="AS76" s="5">
        <f>AO76-AQ76</f>
        <v>33</v>
      </c>
      <c r="AT76" s="5">
        <v>517</v>
      </c>
      <c r="AU76" s="5">
        <v>9337</v>
      </c>
      <c r="AV76" s="5">
        <v>3181</v>
      </c>
      <c r="AW76" s="5">
        <v>0</v>
      </c>
      <c r="AX76" s="5">
        <v>10386</v>
      </c>
      <c r="AY76" s="5">
        <v>415</v>
      </c>
      <c r="AZ76" s="5">
        <v>667</v>
      </c>
      <c r="BA76" s="5">
        <v>1567</v>
      </c>
      <c r="BB76" s="27">
        <f>AY76-AZ76</f>
        <v>-252</v>
      </c>
      <c r="BC76" s="43">
        <f>K76*$B$3</f>
        <v>0.72</v>
      </c>
      <c r="BD76" s="8">
        <f>L76*$B$3</f>
        <v>128.88</v>
      </c>
      <c r="BE76" s="8">
        <f>M76*$B$3</f>
        <v>2.52</v>
      </c>
      <c r="BF76" s="8">
        <f>N76*$B$3</f>
        <v>2.88</v>
      </c>
      <c r="BG76" s="8">
        <f>O76*$B$3</f>
        <v>123.83999999999999</v>
      </c>
      <c r="BH76" s="8">
        <f>P76*$B$3</f>
        <v>3.2399999999999998</v>
      </c>
      <c r="BI76" s="8">
        <f>Q76*$B$3</f>
        <v>1.7999999999999998</v>
      </c>
      <c r="BJ76" s="8">
        <f>R76*$B$3</f>
        <v>0.36</v>
      </c>
      <c r="BK76" s="8">
        <f>S76*$B$3</f>
        <v>1.44</v>
      </c>
      <c r="BL76" s="8">
        <f>T76*$C$3</f>
        <v>3.2399999999999998</v>
      </c>
      <c r="BM76" s="8">
        <f>U76*$C$3</f>
        <v>118.08</v>
      </c>
      <c r="BN76" s="8">
        <f>V76*$C$3</f>
        <v>9.36</v>
      </c>
      <c r="BO76" s="8">
        <f>W76*$C$3</f>
        <v>19.98</v>
      </c>
      <c r="BP76" s="8">
        <f>X76*$C$3</f>
        <v>100.8</v>
      </c>
      <c r="BQ76" s="8">
        <f>Y76*$C$3</f>
        <v>1.98</v>
      </c>
      <c r="BR76" s="8">
        <f>Z76*$C$3</f>
        <v>1.3499999999999999</v>
      </c>
      <c r="BS76" s="8">
        <f>AA76*$C$3</f>
        <v>1.17</v>
      </c>
      <c r="BT76" s="8">
        <f>AB76*$C$3</f>
        <v>0.80999999999999994</v>
      </c>
      <c r="BU76" s="8">
        <f>AC76*$C$3</f>
        <v>0.72</v>
      </c>
      <c r="BV76" s="8">
        <f>AD76*$C$3</f>
        <v>0</v>
      </c>
      <c r="BW76" s="8">
        <f>AE76*$C$3</f>
        <v>0.36</v>
      </c>
      <c r="BX76" s="8">
        <f>AF76*$C$3</f>
        <v>0.36</v>
      </c>
      <c r="BY76" s="8">
        <f>AG76*$C$3</f>
        <v>0</v>
      </c>
      <c r="BZ76" s="8">
        <f>AH76*$C$3</f>
        <v>0</v>
      </c>
      <c r="CA76" s="8">
        <f>AI76*$C$3</f>
        <v>0</v>
      </c>
      <c r="CB76" s="8">
        <f>AJ76*$C$3</f>
        <v>0</v>
      </c>
      <c r="CC76" s="8">
        <f>AK76*$C$3</f>
        <v>0.36</v>
      </c>
      <c r="CD76" s="8">
        <f>AL76*$C$3</f>
        <v>0.18</v>
      </c>
      <c r="CE76" s="8">
        <f>AM76*$C$3</f>
        <v>1.44</v>
      </c>
      <c r="CF76" s="8">
        <f>AN76*$C$3</f>
        <v>102.96</v>
      </c>
      <c r="CG76" s="8">
        <f>AO76*$C$3</f>
        <v>3.51</v>
      </c>
      <c r="CH76" s="8">
        <f>AP76*$C$3</f>
        <v>0.72</v>
      </c>
      <c r="CI76" s="8">
        <f>AQ76*$C$3</f>
        <v>0.54</v>
      </c>
      <c r="CJ76" s="8">
        <f>AR76*$C$3</f>
        <v>1.7999999999999998</v>
      </c>
      <c r="CK76" s="8">
        <f>AS76*$C$3</f>
        <v>2.9699999999999998</v>
      </c>
      <c r="CL76" s="8">
        <f>AT76*$D$3</f>
        <v>5.17</v>
      </c>
      <c r="CM76" s="8">
        <f>AU76*$D$3</f>
        <v>93.37</v>
      </c>
      <c r="CN76" s="8">
        <f>AV76*$D$3</f>
        <v>31.810000000000002</v>
      </c>
      <c r="CO76" s="8">
        <f>AW76*$D$3</f>
        <v>0</v>
      </c>
      <c r="CP76" s="8">
        <f>AX76*$D$3</f>
        <v>103.86</v>
      </c>
      <c r="CQ76" s="8">
        <f>AY76*$D$3</f>
        <v>4.1500000000000004</v>
      </c>
      <c r="CR76" s="8">
        <f>AZ76*$D$3</f>
        <v>6.67</v>
      </c>
      <c r="CS76" s="8">
        <f>BA76*$D$3</f>
        <v>15.67</v>
      </c>
      <c r="CT76" s="44">
        <f>BB76*$D$3</f>
        <v>-2.52</v>
      </c>
      <c r="CU76" s="46">
        <f>BE76/(BE76+BD76+BC76)</f>
        <v>1.9073569482288829E-2</v>
      </c>
      <c r="CV76" s="46">
        <f>BG76/($BF76+$BG76+$BH76+$BI76+$BJ76)</f>
        <v>0.93732970027247942</v>
      </c>
      <c r="CW76" s="46">
        <f>BH76/($BF76+$BG76+$BH76+$BI76+$BJ76)</f>
        <v>2.4523160762942777E-2</v>
      </c>
      <c r="CX76" s="46">
        <f>BI76/($BF76+$BG76+$BH76+$BI76+$BJ76)</f>
        <v>1.3623978201634876E-2</v>
      </c>
      <c r="CY76" s="46">
        <f>BJ76/($BF76+$BG76+$BH76+$BI76+$BJ76)</f>
        <v>2.7247956403269754E-3</v>
      </c>
      <c r="CZ76" s="46">
        <f>BK76/($BF76+$BG76+$BH76+$BI76+$BJ76)</f>
        <v>1.0899182561307902E-2</v>
      </c>
      <c r="DA76" s="45">
        <f>BN76/(BL76+BN76+BM76)</f>
        <v>7.1625344352617068E-2</v>
      </c>
      <c r="DB76" s="46">
        <f>CF76/($BO76+$CF76+$CG76+$CH76+$CI76+$CJ76)</f>
        <v>0.79499652536483656</v>
      </c>
      <c r="DC76" s="46">
        <f>CG76/($BO76+$CF76+$CG76+$CH76+$CI76+$CJ76)</f>
        <v>2.7102154273801245E-2</v>
      </c>
      <c r="DD76" s="46">
        <f>CH76/($BO76+$CF76+$CG76+$CH76+$CI76+$CJ76)</f>
        <v>5.5594162612925633E-3</v>
      </c>
      <c r="DE76" s="46">
        <f>CI76/($BO76+$CF76+$CG76+$CH76+$CI76+$CJ76)</f>
        <v>4.1695621959694229E-3</v>
      </c>
      <c r="DF76" s="46">
        <f>CJ76/($BO76+$CF76+$CG76+$CH76+$CI76+$CJ76)</f>
        <v>1.3898540653231407E-2</v>
      </c>
      <c r="DG76" s="46">
        <f>CK76/($BO76+$CF76+$CG76+$CH76+$CI76+$CJ76)</f>
        <v>2.2932592077831822E-2</v>
      </c>
      <c r="DH76" s="45">
        <f>CN76/(CL76+CN76+CM76)</f>
        <v>0.24403528960490983</v>
      </c>
      <c r="DI76" s="46">
        <f>CP76/($CO76+$CP76+$CQ76+$CR76+$CS76)</f>
        <v>0.79677790563866513</v>
      </c>
      <c r="DJ76" s="46">
        <f>CQ76/($CO76+$CP76+$CQ76+$CR76+$CS76)</f>
        <v>3.1837360951285004E-2</v>
      </c>
      <c r="DK76" s="46">
        <f>CR76/($CO76+$CP76+$CQ76+$CR76+$CS76)</f>
        <v>5.116992711929421E-2</v>
      </c>
      <c r="DL76" s="46">
        <f>CS76/($CO76+$CP76+$CQ76+$CR76+$CS76)</f>
        <v>0.12021480629075566</v>
      </c>
      <c r="DM76" s="46">
        <f>CT76/($CO76+$CP76+$CQ76+$CR76+$CS76)</f>
        <v>-1.9332566168009206E-2</v>
      </c>
      <c r="DN76" s="50">
        <f>IF(CU76*$T$3&gt;1,1,CU76*$T$3)</f>
        <v>3.030588874468788E-2</v>
      </c>
      <c r="DO76" s="51">
        <f>IF(DN76*(1+CZ76)&gt;1,1,DN76*(1+CZ76))</f>
        <v>3.0636198158798918E-2</v>
      </c>
      <c r="DP76" s="52">
        <f>IF(DA76*$U$3&gt;1,1,DA76*$U$3)</f>
        <v>7.9870707784569214E-2</v>
      </c>
      <c r="DQ76" s="53">
        <f>IF(DP76*(1+DD76+DG76)&gt;1,1,DP76*(1+DD76+DG76))</f>
        <v>8.2146384656818935E-2</v>
      </c>
      <c r="DR76" s="50">
        <f>DH76</f>
        <v>0.24403528960490983</v>
      </c>
      <c r="DS76" s="53">
        <f>IF(DR76*(1+DM76)&gt;1,1,DR76*(1+DM76))</f>
        <v>0.23931746122129363</v>
      </c>
      <c r="DT76" s="57">
        <f>100*(DO76*$H$3+DQ76*$K$3+DS76*$N$3)/($Q$3)</f>
        <v>10.051299936117086</v>
      </c>
    </row>
    <row r="77" spans="2:124" x14ac:dyDescent="0.3">
      <c r="B77" s="1">
        <v>27580</v>
      </c>
      <c r="C77" s="68" t="s">
        <v>221</v>
      </c>
      <c r="D77" s="1" t="s">
        <v>15</v>
      </c>
      <c r="E77" s="1" t="s">
        <v>40</v>
      </c>
      <c r="F77" s="1" t="s">
        <v>45</v>
      </c>
      <c r="G77" s="1">
        <v>2010</v>
      </c>
      <c r="H77" s="1" t="s">
        <v>18</v>
      </c>
      <c r="I77" s="4">
        <v>1044.3875950500001</v>
      </c>
      <c r="J77" s="10">
        <v>128.82</v>
      </c>
      <c r="K77" s="26">
        <v>10</v>
      </c>
      <c r="L77" s="5">
        <v>305</v>
      </c>
      <c r="M77" s="5">
        <v>38</v>
      </c>
      <c r="N77" s="5">
        <v>27</v>
      </c>
      <c r="O77" s="5">
        <v>279</v>
      </c>
      <c r="P77" s="5">
        <v>13</v>
      </c>
      <c r="Q77" s="5">
        <v>17</v>
      </c>
      <c r="R77" s="5">
        <v>17</v>
      </c>
      <c r="S77" s="5">
        <f>P77-Q77</f>
        <v>-4</v>
      </c>
      <c r="T77" s="5">
        <v>48</v>
      </c>
      <c r="U77" s="5">
        <v>1214</v>
      </c>
      <c r="V77" s="5">
        <v>162</v>
      </c>
      <c r="W77" s="5">
        <v>20</v>
      </c>
      <c r="X77" s="5">
        <v>1162</v>
      </c>
      <c r="Y77" s="5">
        <v>13</v>
      </c>
      <c r="Z77" s="5">
        <v>8</v>
      </c>
      <c r="AA77" s="5">
        <v>10</v>
      </c>
      <c r="AB77" s="5">
        <v>15</v>
      </c>
      <c r="AC77" s="5">
        <v>0</v>
      </c>
      <c r="AD77" s="5">
        <v>5</v>
      </c>
      <c r="AE77" s="5">
        <v>39</v>
      </c>
      <c r="AF77" s="5">
        <v>7</v>
      </c>
      <c r="AG77" s="5">
        <v>0</v>
      </c>
      <c r="AH77" s="5">
        <v>0</v>
      </c>
      <c r="AI77" s="5">
        <v>1</v>
      </c>
      <c r="AJ77" s="5">
        <v>14</v>
      </c>
      <c r="AK77" s="5">
        <v>0</v>
      </c>
      <c r="AL77" s="5">
        <v>0</v>
      </c>
      <c r="AM77" s="5">
        <v>140</v>
      </c>
      <c r="AN77" s="5">
        <f>X77+Z77+AB77</f>
        <v>1185</v>
      </c>
      <c r="AO77" s="5">
        <f>Y77+AA77+AE77</f>
        <v>62</v>
      </c>
      <c r="AP77" s="5">
        <f>AC77+AD77+AG77+AH77</f>
        <v>5</v>
      </c>
      <c r="AQ77" s="5">
        <f>AF77+AJ77+AL77</f>
        <v>21</v>
      </c>
      <c r="AR77" s="5">
        <f>AI77+AK77+AM77</f>
        <v>141</v>
      </c>
      <c r="AS77" s="5">
        <f>AO77-AQ77</f>
        <v>41</v>
      </c>
      <c r="AT77" s="5">
        <v>282</v>
      </c>
      <c r="AU77" s="5">
        <v>11446</v>
      </c>
      <c r="AV77" s="5">
        <v>1143</v>
      </c>
      <c r="AW77" s="5">
        <v>0</v>
      </c>
      <c r="AX77" s="5">
        <v>11588</v>
      </c>
      <c r="AY77" s="5">
        <v>449</v>
      </c>
      <c r="AZ77" s="5">
        <v>105</v>
      </c>
      <c r="BA77" s="5">
        <v>729</v>
      </c>
      <c r="BB77" s="27">
        <f>AY77-AZ77</f>
        <v>344</v>
      </c>
      <c r="BC77" s="43">
        <f>K77*$B$3</f>
        <v>3.5999999999999996</v>
      </c>
      <c r="BD77" s="8">
        <f>L77*$B$3</f>
        <v>109.8</v>
      </c>
      <c r="BE77" s="8">
        <f>M77*$B$3</f>
        <v>13.68</v>
      </c>
      <c r="BF77" s="8">
        <f>N77*$B$3</f>
        <v>9.7199999999999989</v>
      </c>
      <c r="BG77" s="8">
        <f>O77*$B$3</f>
        <v>100.44</v>
      </c>
      <c r="BH77" s="8">
        <f>P77*$B$3</f>
        <v>4.68</v>
      </c>
      <c r="BI77" s="8">
        <f>Q77*$B$3</f>
        <v>6.12</v>
      </c>
      <c r="BJ77" s="8">
        <f>R77*$B$3</f>
        <v>6.12</v>
      </c>
      <c r="BK77" s="8">
        <f>S77*$B$3</f>
        <v>-1.44</v>
      </c>
      <c r="BL77" s="8">
        <f>T77*$C$3</f>
        <v>4.32</v>
      </c>
      <c r="BM77" s="8">
        <f>U77*$C$3</f>
        <v>109.25999999999999</v>
      </c>
      <c r="BN77" s="8">
        <f>V77*$C$3</f>
        <v>14.58</v>
      </c>
      <c r="BO77" s="8">
        <f>W77*$C$3</f>
        <v>1.7999999999999998</v>
      </c>
      <c r="BP77" s="8">
        <f>X77*$C$3</f>
        <v>104.58</v>
      </c>
      <c r="BQ77" s="8">
        <f>Y77*$C$3</f>
        <v>1.17</v>
      </c>
      <c r="BR77" s="8">
        <f>Z77*$C$3</f>
        <v>0.72</v>
      </c>
      <c r="BS77" s="8">
        <f>AA77*$C$3</f>
        <v>0.89999999999999991</v>
      </c>
      <c r="BT77" s="8">
        <f>AB77*$C$3</f>
        <v>1.3499999999999999</v>
      </c>
      <c r="BU77" s="8">
        <f>AC77*$C$3</f>
        <v>0</v>
      </c>
      <c r="BV77" s="8">
        <f>AD77*$C$3</f>
        <v>0.44999999999999996</v>
      </c>
      <c r="BW77" s="8">
        <f>AE77*$C$3</f>
        <v>3.51</v>
      </c>
      <c r="BX77" s="8">
        <f>AF77*$C$3</f>
        <v>0.63</v>
      </c>
      <c r="BY77" s="8">
        <f>AG77*$C$3</f>
        <v>0</v>
      </c>
      <c r="BZ77" s="8">
        <f>AH77*$C$3</f>
        <v>0</v>
      </c>
      <c r="CA77" s="8">
        <f>AI77*$C$3</f>
        <v>0.09</v>
      </c>
      <c r="CB77" s="8">
        <f>AJ77*$C$3</f>
        <v>1.26</v>
      </c>
      <c r="CC77" s="8">
        <f>AK77*$C$3</f>
        <v>0</v>
      </c>
      <c r="CD77" s="8">
        <f>AL77*$C$3</f>
        <v>0</v>
      </c>
      <c r="CE77" s="8">
        <f>AM77*$C$3</f>
        <v>12.6</v>
      </c>
      <c r="CF77" s="8">
        <f>AN77*$C$3</f>
        <v>106.64999999999999</v>
      </c>
      <c r="CG77" s="8">
        <f>AO77*$C$3</f>
        <v>5.58</v>
      </c>
      <c r="CH77" s="8">
        <f>AP77*$C$3</f>
        <v>0.44999999999999996</v>
      </c>
      <c r="CI77" s="8">
        <f>AQ77*$C$3</f>
        <v>1.89</v>
      </c>
      <c r="CJ77" s="8">
        <f>AR77*$C$3</f>
        <v>12.69</v>
      </c>
      <c r="CK77" s="8">
        <f>AS77*$C$3</f>
        <v>3.69</v>
      </c>
      <c r="CL77" s="8">
        <f>AT77*$D$3</f>
        <v>2.82</v>
      </c>
      <c r="CM77" s="8">
        <f>AU77*$D$3</f>
        <v>114.46000000000001</v>
      </c>
      <c r="CN77" s="8">
        <f>AV77*$D$3</f>
        <v>11.43</v>
      </c>
      <c r="CO77" s="8">
        <f>AW77*$D$3</f>
        <v>0</v>
      </c>
      <c r="CP77" s="8">
        <f>AX77*$D$3</f>
        <v>115.88</v>
      </c>
      <c r="CQ77" s="8">
        <f>AY77*$D$3</f>
        <v>4.49</v>
      </c>
      <c r="CR77" s="8">
        <f>AZ77*$D$3</f>
        <v>1.05</v>
      </c>
      <c r="CS77" s="8">
        <f>BA77*$D$3</f>
        <v>7.29</v>
      </c>
      <c r="CT77" s="44">
        <f>BB77*$D$3</f>
        <v>3.44</v>
      </c>
      <c r="CU77" s="46">
        <f>BE77/(BE77+BD77+BC77)</f>
        <v>0.1076487252124646</v>
      </c>
      <c r="CV77" s="46">
        <f>BG77/($BF77+$BG77+$BH77+$BI77+$BJ77)</f>
        <v>0.79036827195467407</v>
      </c>
      <c r="CW77" s="46">
        <f>BH77/($BF77+$BG77+$BH77+$BI77+$BJ77)</f>
        <v>3.6827195467422087E-2</v>
      </c>
      <c r="CX77" s="46">
        <f>BI77/($BF77+$BG77+$BH77+$BI77+$BJ77)</f>
        <v>4.8158640226628892E-2</v>
      </c>
      <c r="CY77" s="46">
        <f>BJ77/($BF77+$BG77+$BH77+$BI77+$BJ77)</f>
        <v>4.8158640226628892E-2</v>
      </c>
      <c r="CZ77" s="46">
        <f>BK77/($BF77+$BG77+$BH77+$BI77+$BJ77)</f>
        <v>-1.1331444759206798E-2</v>
      </c>
      <c r="DA77" s="45">
        <f>BN77/(BL77+BN77+BM77)</f>
        <v>0.11376404494382023</v>
      </c>
      <c r="DB77" s="46">
        <f>CF77/($BO77+$CF77+$CG77+$CH77+$CI77+$CJ77)</f>
        <v>0.82635983263598323</v>
      </c>
      <c r="DC77" s="46">
        <f>CG77/($BO77+$CF77+$CG77+$CH77+$CI77+$CJ77)</f>
        <v>4.3235704323570434E-2</v>
      </c>
      <c r="DD77" s="46">
        <f>CH77/($BO77+$CF77+$CG77+$CH77+$CI77+$CJ77)</f>
        <v>3.4867503486750344E-3</v>
      </c>
      <c r="DE77" s="46">
        <f>CI77/($BO77+$CF77+$CG77+$CH77+$CI77+$CJ77)</f>
        <v>1.4644351464435145E-2</v>
      </c>
      <c r="DF77" s="46">
        <f>CJ77/($BO77+$CF77+$CG77+$CH77+$CI77+$CJ77)</f>
        <v>9.8326359832635976E-2</v>
      </c>
      <c r="DG77" s="46">
        <f>CK77/($BO77+$CF77+$CG77+$CH77+$CI77+$CJ77)</f>
        <v>2.8591352859135284E-2</v>
      </c>
      <c r="DH77" s="45">
        <f>CN77/(CL77+CN77+CM77)</f>
        <v>8.8804288711055848E-2</v>
      </c>
      <c r="DI77" s="46">
        <f>CP77/($CO77+$CP77+$CQ77+$CR77+$CS77)</f>
        <v>0.90031854556755508</v>
      </c>
      <c r="DJ77" s="46">
        <f>CQ77/($CO77+$CP77+$CQ77+$CR77+$CS77)</f>
        <v>3.4884624349312415E-2</v>
      </c>
      <c r="DK77" s="46">
        <f>CR77/($CO77+$CP77+$CQ77+$CR77+$CS77)</f>
        <v>8.1578742910418788E-3</v>
      </c>
      <c r="DL77" s="46">
        <f>CS77/($CO77+$CP77+$CQ77+$CR77+$CS77)</f>
        <v>5.6638955792090759E-2</v>
      </c>
      <c r="DM77" s="46">
        <f>CT77/($CO77+$CP77+$CQ77+$CR77+$CS77)</f>
        <v>2.6726750058270535E-2</v>
      </c>
      <c r="DN77" s="50">
        <f>IF(CU77*$T$3&gt;1,1,CU77*$T$3)</f>
        <v>0.17104246233646994</v>
      </c>
      <c r="DO77" s="51">
        <f>IF(DN77*(1+CZ77)&gt;1,1,DN77*(1+CZ77))</f>
        <v>0.16910430412302552</v>
      </c>
      <c r="DP77" s="52">
        <f>IF(DA77*$U$3&gt;1,1,DA77*$U$3)</f>
        <v>0.12686032956945167</v>
      </c>
      <c r="DQ77" s="53">
        <f>IF(DP77*(1+DD77+DG77)&gt;1,1,DP77*(1+DD77+DG77))</f>
        <v>0.13092976831435738</v>
      </c>
      <c r="DR77" s="50">
        <f>DH77</f>
        <v>8.8804288711055848E-2</v>
      </c>
      <c r="DS77" s="53">
        <f>IF(DR77*(1+DM77)&gt;1,1,DR77*(1+DM77))</f>
        <v>9.1177738739538744E-2</v>
      </c>
      <c r="DT77" s="57">
        <f>100*(DO77*$H$3+DQ77*$K$3+DS77*$N$3)/($Q$3)</f>
        <v>13.003557814634345</v>
      </c>
    </row>
    <row r="78" spans="2:124" x14ac:dyDescent="0.3">
      <c r="B78" s="1">
        <v>29564</v>
      </c>
      <c r="C78" s="68" t="s">
        <v>221</v>
      </c>
      <c r="D78" s="1" t="s">
        <v>15</v>
      </c>
      <c r="E78" s="1" t="s">
        <v>93</v>
      </c>
      <c r="F78" s="1" t="s">
        <v>110</v>
      </c>
      <c r="G78" s="1">
        <v>2012</v>
      </c>
      <c r="H78" s="1" t="s">
        <v>18</v>
      </c>
      <c r="I78" s="4">
        <v>978.79275426200002</v>
      </c>
      <c r="J78" s="10">
        <v>120.67</v>
      </c>
      <c r="K78" s="26">
        <v>14</v>
      </c>
      <c r="L78" s="5">
        <v>131</v>
      </c>
      <c r="M78" s="5">
        <v>194</v>
      </c>
      <c r="N78" s="5">
        <v>35</v>
      </c>
      <c r="O78" s="5">
        <v>84</v>
      </c>
      <c r="P78" s="5">
        <v>37</v>
      </c>
      <c r="Q78" s="5">
        <v>90</v>
      </c>
      <c r="R78" s="5">
        <v>93</v>
      </c>
      <c r="S78" s="5">
        <f>P78-Q78</f>
        <v>-53</v>
      </c>
      <c r="T78" s="5">
        <v>36</v>
      </c>
      <c r="U78" s="5">
        <v>233</v>
      </c>
      <c r="V78" s="5">
        <v>1067</v>
      </c>
      <c r="W78" s="5">
        <v>7</v>
      </c>
      <c r="X78" s="5">
        <v>192</v>
      </c>
      <c r="Y78" s="5">
        <v>27</v>
      </c>
      <c r="Z78" s="5">
        <v>12</v>
      </c>
      <c r="AA78" s="5">
        <v>26</v>
      </c>
      <c r="AB78" s="5">
        <v>4</v>
      </c>
      <c r="AC78" s="5">
        <v>5</v>
      </c>
      <c r="AD78" s="5">
        <v>8</v>
      </c>
      <c r="AE78" s="5">
        <v>49</v>
      </c>
      <c r="AF78" s="5">
        <v>22</v>
      </c>
      <c r="AG78" s="5">
        <v>4</v>
      </c>
      <c r="AH78" s="5">
        <v>20</v>
      </c>
      <c r="AI78" s="5">
        <v>98</v>
      </c>
      <c r="AJ78" s="5">
        <v>4</v>
      </c>
      <c r="AK78" s="5">
        <v>18</v>
      </c>
      <c r="AL78" s="5">
        <v>26</v>
      </c>
      <c r="AM78" s="5">
        <v>820</v>
      </c>
      <c r="AN78" s="5">
        <f>X78+Z78+AB78</f>
        <v>208</v>
      </c>
      <c r="AO78" s="5">
        <f>Y78+AA78+AE78</f>
        <v>102</v>
      </c>
      <c r="AP78" s="5">
        <f>AC78+AD78+AG78+AH78</f>
        <v>37</v>
      </c>
      <c r="AQ78" s="5">
        <f>AF78+AJ78+AL78</f>
        <v>52</v>
      </c>
      <c r="AR78" s="5">
        <f>AI78+AK78+AM78</f>
        <v>936</v>
      </c>
      <c r="AS78" s="5">
        <f>AO78-AQ78</f>
        <v>50</v>
      </c>
      <c r="AT78" s="5">
        <v>441</v>
      </c>
      <c r="AU78" s="5">
        <v>1720</v>
      </c>
      <c r="AV78" s="5">
        <v>9914</v>
      </c>
      <c r="AW78" s="5">
        <v>0</v>
      </c>
      <c r="AX78" s="5">
        <v>1840</v>
      </c>
      <c r="AY78" s="5">
        <v>886</v>
      </c>
      <c r="AZ78" s="5">
        <v>538</v>
      </c>
      <c r="BA78" s="5">
        <v>8811</v>
      </c>
      <c r="BB78" s="27">
        <f>AY78-AZ78</f>
        <v>348</v>
      </c>
      <c r="BC78" s="43">
        <f>K78*$B$3</f>
        <v>5.04</v>
      </c>
      <c r="BD78" s="8">
        <f>L78*$B$3</f>
        <v>47.16</v>
      </c>
      <c r="BE78" s="8">
        <f>M78*$B$3</f>
        <v>69.84</v>
      </c>
      <c r="BF78" s="8">
        <f>N78*$B$3</f>
        <v>12.6</v>
      </c>
      <c r="BG78" s="8">
        <f>O78*$B$3</f>
        <v>30.24</v>
      </c>
      <c r="BH78" s="8">
        <f>P78*$B$3</f>
        <v>13.32</v>
      </c>
      <c r="BI78" s="8">
        <f>Q78*$B$3</f>
        <v>32.4</v>
      </c>
      <c r="BJ78" s="8">
        <f>R78*$B$3</f>
        <v>33.479999999999997</v>
      </c>
      <c r="BK78" s="8">
        <f>S78*$B$3</f>
        <v>-19.079999999999998</v>
      </c>
      <c r="BL78" s="8">
        <f>T78*$C$3</f>
        <v>3.2399999999999998</v>
      </c>
      <c r="BM78" s="8">
        <f>U78*$C$3</f>
        <v>20.97</v>
      </c>
      <c r="BN78" s="8">
        <f>V78*$C$3</f>
        <v>96.03</v>
      </c>
      <c r="BO78" s="8">
        <f>W78*$C$3</f>
        <v>0.63</v>
      </c>
      <c r="BP78" s="8">
        <f>X78*$C$3</f>
        <v>17.28</v>
      </c>
      <c r="BQ78" s="8">
        <f>Y78*$C$3</f>
        <v>2.4299999999999997</v>
      </c>
      <c r="BR78" s="8">
        <f>Z78*$C$3</f>
        <v>1.08</v>
      </c>
      <c r="BS78" s="8">
        <f>AA78*$C$3</f>
        <v>2.34</v>
      </c>
      <c r="BT78" s="8">
        <f>AB78*$C$3</f>
        <v>0.36</v>
      </c>
      <c r="BU78" s="8">
        <f>AC78*$C$3</f>
        <v>0.44999999999999996</v>
      </c>
      <c r="BV78" s="8">
        <f>AD78*$C$3</f>
        <v>0.72</v>
      </c>
      <c r="BW78" s="8">
        <f>AE78*$C$3</f>
        <v>4.41</v>
      </c>
      <c r="BX78" s="8">
        <f>AF78*$C$3</f>
        <v>1.98</v>
      </c>
      <c r="BY78" s="8">
        <f>AG78*$C$3</f>
        <v>0.36</v>
      </c>
      <c r="BZ78" s="8">
        <f>AH78*$C$3</f>
        <v>1.7999999999999998</v>
      </c>
      <c r="CA78" s="8">
        <f>AI78*$C$3</f>
        <v>8.82</v>
      </c>
      <c r="CB78" s="8">
        <f>AJ78*$C$3</f>
        <v>0.36</v>
      </c>
      <c r="CC78" s="8">
        <f>AK78*$C$3</f>
        <v>1.6199999999999999</v>
      </c>
      <c r="CD78" s="8">
        <f>AL78*$C$3</f>
        <v>2.34</v>
      </c>
      <c r="CE78" s="8">
        <f>AM78*$C$3</f>
        <v>73.8</v>
      </c>
      <c r="CF78" s="8">
        <f>AN78*$C$3</f>
        <v>18.72</v>
      </c>
      <c r="CG78" s="8">
        <f>AO78*$C$3</f>
        <v>9.18</v>
      </c>
      <c r="CH78" s="8">
        <f>AP78*$C$3</f>
        <v>3.33</v>
      </c>
      <c r="CI78" s="8">
        <f>AQ78*$C$3</f>
        <v>4.68</v>
      </c>
      <c r="CJ78" s="8">
        <f>AR78*$C$3</f>
        <v>84.24</v>
      </c>
      <c r="CK78" s="8">
        <f>AS78*$C$3</f>
        <v>4.5</v>
      </c>
      <c r="CL78" s="8">
        <f>AT78*$D$3</f>
        <v>4.41</v>
      </c>
      <c r="CM78" s="8">
        <f>AU78*$D$3</f>
        <v>17.2</v>
      </c>
      <c r="CN78" s="8">
        <f>AV78*$D$3</f>
        <v>99.14</v>
      </c>
      <c r="CO78" s="8">
        <f>AW78*$D$3</f>
        <v>0</v>
      </c>
      <c r="CP78" s="8">
        <f>AX78*$D$3</f>
        <v>18.400000000000002</v>
      </c>
      <c r="CQ78" s="8">
        <f>AY78*$D$3</f>
        <v>8.86</v>
      </c>
      <c r="CR78" s="8">
        <f>AZ78*$D$3</f>
        <v>5.38</v>
      </c>
      <c r="CS78" s="8">
        <f>BA78*$D$3</f>
        <v>88.11</v>
      </c>
      <c r="CT78" s="44">
        <f>BB78*$D$3</f>
        <v>3.48</v>
      </c>
      <c r="CU78" s="46">
        <f>BE78/(BE78+BD78+BC78)</f>
        <v>0.57227138643067843</v>
      </c>
      <c r="CV78" s="46">
        <f>BG78/($BF78+$BG78+$BH78+$BI78+$BJ78)</f>
        <v>0.24778761061946902</v>
      </c>
      <c r="CW78" s="46">
        <f>BH78/($BF78+$BG78+$BH78+$BI78+$BJ78)</f>
        <v>0.10914454277286137</v>
      </c>
      <c r="CX78" s="46">
        <f>BI78/($BF78+$BG78+$BH78+$BI78+$BJ78)</f>
        <v>0.26548672566371684</v>
      </c>
      <c r="CY78" s="46">
        <f>BJ78/($BF78+$BG78+$BH78+$BI78+$BJ78)</f>
        <v>0.27433628318584069</v>
      </c>
      <c r="CZ78" s="46">
        <f>BK78/($BF78+$BG78+$BH78+$BI78+$BJ78)</f>
        <v>-0.15634218289085544</v>
      </c>
      <c r="DA78" s="45">
        <f>BN78/(BL78+BN78+BM78)</f>
        <v>0.79865269461077848</v>
      </c>
      <c r="DB78" s="46">
        <f>CF78/($BO78+$CF78+$CG78+$CH78+$CI78+$CJ78)</f>
        <v>0.15499254843517138</v>
      </c>
      <c r="DC78" s="46">
        <f>CG78/($BO78+$CF78+$CG78+$CH78+$CI78+$CJ78)</f>
        <v>7.6005961251862889E-2</v>
      </c>
      <c r="DD78" s="46">
        <f>CH78/($BO78+$CF78+$CG78+$CH78+$CI78+$CJ78)</f>
        <v>2.7570789865871834E-2</v>
      </c>
      <c r="DE78" s="46">
        <f>CI78/($BO78+$CF78+$CG78+$CH78+$CI78+$CJ78)</f>
        <v>3.8748137108792845E-2</v>
      </c>
      <c r="DF78" s="46">
        <f>CJ78/($BO78+$CF78+$CG78+$CH78+$CI78+$CJ78)</f>
        <v>0.69746646795827116</v>
      </c>
      <c r="DG78" s="46">
        <f>CK78/($BO78+$CF78+$CG78+$CH78+$CI78+$CJ78)</f>
        <v>3.7257824143070044E-2</v>
      </c>
      <c r="DH78" s="45">
        <f>CN78/(CL78+CN78+CM78)</f>
        <v>0.82103519668737057</v>
      </c>
      <c r="DI78" s="46">
        <f>CP78/($CO78+$CP78+$CQ78+$CR78+$CS78)</f>
        <v>0.15238095238095239</v>
      </c>
      <c r="DJ78" s="46">
        <f>CQ78/($CO78+$CP78+$CQ78+$CR78+$CS78)</f>
        <v>7.3374741200828153E-2</v>
      </c>
      <c r="DK78" s="46">
        <f>CR78/($CO78+$CP78+$CQ78+$CR78+$CS78)</f>
        <v>4.4554865424430642E-2</v>
      </c>
      <c r="DL78" s="46">
        <f>CS78/($CO78+$CP78+$CQ78+$CR78+$CS78)</f>
        <v>0.72968944099378885</v>
      </c>
      <c r="DM78" s="46">
        <f>CT78/($CO78+$CP78+$CQ78+$CR78+$CS78)</f>
        <v>2.8819875776397514E-2</v>
      </c>
      <c r="DN78" s="50">
        <f>IF(CU78*$T$3&gt;1,1,CU78*$T$3)</f>
        <v>0.9092788313713811</v>
      </c>
      <c r="DO78" s="51">
        <f>IF(DN78*(1+CZ78)&gt;1,1,DN78*(1+CZ78))</f>
        <v>0.76712019401833331</v>
      </c>
      <c r="DP78" s="52">
        <f>IF(DA78*$U$3&gt;1,1,DA78*$U$3)</f>
        <v>0.89059196251229678</v>
      </c>
      <c r="DQ78" s="53">
        <f>IF(DP78*(1+DD78+DG78)&gt;1,1,DP78*(1+DD78+DG78))</f>
        <v>0.94832780508947268</v>
      </c>
      <c r="DR78" s="50">
        <f>DH78</f>
        <v>0.82103519668737057</v>
      </c>
      <c r="DS78" s="53">
        <f>IF(DR78*(1+DM78)&gt;1,1,DR78*(1+DM78))</f>
        <v>0.84469732906395067</v>
      </c>
      <c r="DT78" s="57">
        <f>100*(DO78*$H$3+DQ78*$K$3+DS78*$N$3)/($Q$3)</f>
        <v>90.41205134889951</v>
      </c>
    </row>
    <row r="79" spans="2:124" x14ac:dyDescent="0.3">
      <c r="B79" s="1">
        <v>28141</v>
      </c>
      <c r="C79" s="68" t="s">
        <v>221</v>
      </c>
      <c r="D79" s="1" t="s">
        <v>15</v>
      </c>
      <c r="E79" s="1" t="s">
        <v>78</v>
      </c>
      <c r="F79" s="1" t="s">
        <v>88</v>
      </c>
      <c r="G79" s="1">
        <v>2010</v>
      </c>
      <c r="H79" s="1" t="s">
        <v>18</v>
      </c>
      <c r="I79" s="4">
        <v>571.81569776499998</v>
      </c>
      <c r="J79" s="10">
        <v>120.14</v>
      </c>
      <c r="K79" s="26">
        <v>12</v>
      </c>
      <c r="L79" s="5">
        <v>154</v>
      </c>
      <c r="M79" s="5">
        <v>169</v>
      </c>
      <c r="N79" s="5">
        <v>27</v>
      </c>
      <c r="O79" s="5">
        <v>112</v>
      </c>
      <c r="P79" s="5">
        <v>36</v>
      </c>
      <c r="Q79" s="5">
        <v>74</v>
      </c>
      <c r="R79" s="5">
        <v>86</v>
      </c>
      <c r="S79" s="5">
        <f>P79-Q79</f>
        <v>-38</v>
      </c>
      <c r="T79" s="5">
        <v>42</v>
      </c>
      <c r="U79" s="5">
        <v>593</v>
      </c>
      <c r="V79" s="5">
        <v>700</v>
      </c>
      <c r="W79" s="5">
        <v>0</v>
      </c>
      <c r="X79" s="5">
        <v>535</v>
      </c>
      <c r="Y79" s="5">
        <v>2</v>
      </c>
      <c r="Z79" s="5">
        <v>0</v>
      </c>
      <c r="AA79" s="5">
        <v>4</v>
      </c>
      <c r="AB79" s="5">
        <v>74</v>
      </c>
      <c r="AC79" s="5">
        <v>37</v>
      </c>
      <c r="AD79" s="5">
        <v>4</v>
      </c>
      <c r="AE79" s="5">
        <v>27</v>
      </c>
      <c r="AF79" s="5">
        <v>32</v>
      </c>
      <c r="AG79" s="5">
        <v>7</v>
      </c>
      <c r="AH79" s="5">
        <v>0</v>
      </c>
      <c r="AI79" s="5">
        <v>8</v>
      </c>
      <c r="AJ79" s="5">
        <v>65</v>
      </c>
      <c r="AK79" s="5">
        <v>20</v>
      </c>
      <c r="AL79" s="5">
        <v>4</v>
      </c>
      <c r="AM79" s="5">
        <v>526</v>
      </c>
      <c r="AN79" s="5">
        <f>X79+Z79+AB79</f>
        <v>609</v>
      </c>
      <c r="AO79" s="5">
        <f>Y79+AA79+AE79</f>
        <v>33</v>
      </c>
      <c r="AP79" s="5">
        <f>AC79+AD79+AG79+AH79</f>
        <v>48</v>
      </c>
      <c r="AQ79" s="5">
        <f>AF79+AJ79+AL79</f>
        <v>101</v>
      </c>
      <c r="AR79" s="5">
        <f>AI79+AK79+AM79</f>
        <v>554</v>
      </c>
      <c r="AS79" s="5">
        <f>AO79-AQ79</f>
        <v>-68</v>
      </c>
      <c r="AT79" s="5">
        <v>375</v>
      </c>
      <c r="AU79" s="5">
        <v>6869</v>
      </c>
      <c r="AV79" s="5">
        <v>4772</v>
      </c>
      <c r="AW79" s="5">
        <v>0</v>
      </c>
      <c r="AX79" s="5">
        <v>7378</v>
      </c>
      <c r="AY79" s="5">
        <v>635</v>
      </c>
      <c r="AZ79" s="5">
        <v>349</v>
      </c>
      <c r="BA79" s="5">
        <v>3654</v>
      </c>
      <c r="BB79" s="27">
        <f>AY79-AZ79</f>
        <v>286</v>
      </c>
      <c r="BC79" s="43">
        <f>K79*$B$3</f>
        <v>4.32</v>
      </c>
      <c r="BD79" s="8">
        <f>L79*$B$3</f>
        <v>55.44</v>
      </c>
      <c r="BE79" s="8">
        <f>M79*$B$3</f>
        <v>60.839999999999996</v>
      </c>
      <c r="BF79" s="8">
        <f>N79*$B$3</f>
        <v>9.7199999999999989</v>
      </c>
      <c r="BG79" s="8">
        <f>O79*$B$3</f>
        <v>40.32</v>
      </c>
      <c r="BH79" s="8">
        <f>P79*$B$3</f>
        <v>12.959999999999999</v>
      </c>
      <c r="BI79" s="8">
        <f>Q79*$B$3</f>
        <v>26.64</v>
      </c>
      <c r="BJ79" s="8">
        <f>R79*$B$3</f>
        <v>30.959999999999997</v>
      </c>
      <c r="BK79" s="8">
        <f>S79*$B$3</f>
        <v>-13.68</v>
      </c>
      <c r="BL79" s="8">
        <f>T79*$C$3</f>
        <v>3.78</v>
      </c>
      <c r="BM79" s="8">
        <f>U79*$C$3</f>
        <v>53.37</v>
      </c>
      <c r="BN79" s="8">
        <f>V79*$C$3</f>
        <v>63</v>
      </c>
      <c r="BO79" s="8">
        <f>W79*$C$3</f>
        <v>0</v>
      </c>
      <c r="BP79" s="8">
        <f>X79*$C$3</f>
        <v>48.15</v>
      </c>
      <c r="BQ79" s="8">
        <f>Y79*$C$3</f>
        <v>0.18</v>
      </c>
      <c r="BR79" s="8">
        <f>Z79*$C$3</f>
        <v>0</v>
      </c>
      <c r="BS79" s="8">
        <f>AA79*$C$3</f>
        <v>0.36</v>
      </c>
      <c r="BT79" s="8">
        <f>AB79*$C$3</f>
        <v>6.66</v>
      </c>
      <c r="BU79" s="8">
        <f>AC79*$C$3</f>
        <v>3.33</v>
      </c>
      <c r="BV79" s="8">
        <f>AD79*$C$3</f>
        <v>0.36</v>
      </c>
      <c r="BW79" s="8">
        <f>AE79*$C$3</f>
        <v>2.4299999999999997</v>
      </c>
      <c r="BX79" s="8">
        <f>AF79*$C$3</f>
        <v>2.88</v>
      </c>
      <c r="BY79" s="8">
        <f>AG79*$C$3</f>
        <v>0.63</v>
      </c>
      <c r="BZ79" s="8">
        <f>AH79*$C$3</f>
        <v>0</v>
      </c>
      <c r="CA79" s="8">
        <f>AI79*$C$3</f>
        <v>0.72</v>
      </c>
      <c r="CB79" s="8">
        <f>AJ79*$C$3</f>
        <v>5.85</v>
      </c>
      <c r="CC79" s="8">
        <f>AK79*$C$3</f>
        <v>1.7999999999999998</v>
      </c>
      <c r="CD79" s="8">
        <f>AL79*$C$3</f>
        <v>0.36</v>
      </c>
      <c r="CE79" s="8">
        <f>AM79*$C$3</f>
        <v>47.339999999999996</v>
      </c>
      <c r="CF79" s="8">
        <f>AN79*$C$3</f>
        <v>54.809999999999995</v>
      </c>
      <c r="CG79" s="8">
        <f>AO79*$C$3</f>
        <v>2.9699999999999998</v>
      </c>
      <c r="CH79" s="8">
        <f>AP79*$C$3</f>
        <v>4.32</v>
      </c>
      <c r="CI79" s="8">
        <f>AQ79*$C$3</f>
        <v>9.09</v>
      </c>
      <c r="CJ79" s="8">
        <f>AR79*$C$3</f>
        <v>49.86</v>
      </c>
      <c r="CK79" s="8">
        <f>AS79*$C$3</f>
        <v>-6.12</v>
      </c>
      <c r="CL79" s="8">
        <f>AT79*$D$3</f>
        <v>3.75</v>
      </c>
      <c r="CM79" s="8">
        <f>AU79*$D$3</f>
        <v>68.69</v>
      </c>
      <c r="CN79" s="8">
        <f>AV79*$D$3</f>
        <v>47.72</v>
      </c>
      <c r="CO79" s="8">
        <f>AW79*$D$3</f>
        <v>0</v>
      </c>
      <c r="CP79" s="8">
        <f>AX79*$D$3</f>
        <v>73.78</v>
      </c>
      <c r="CQ79" s="8">
        <f>AY79*$D$3</f>
        <v>6.3500000000000005</v>
      </c>
      <c r="CR79" s="8">
        <f>AZ79*$D$3</f>
        <v>3.49</v>
      </c>
      <c r="CS79" s="8">
        <f>BA79*$D$3</f>
        <v>36.54</v>
      </c>
      <c r="CT79" s="44">
        <f>BB79*$D$3</f>
        <v>2.86</v>
      </c>
      <c r="CU79" s="46">
        <f>BE79/(BE79+BD79+BC79)</f>
        <v>0.5044776119402985</v>
      </c>
      <c r="CV79" s="46">
        <f>BG79/($BF79+$BG79+$BH79+$BI79+$BJ79)</f>
        <v>0.33432835820895523</v>
      </c>
      <c r="CW79" s="46">
        <f>BH79/($BF79+$BG79+$BH79+$BI79+$BJ79)</f>
        <v>0.10746268656716418</v>
      </c>
      <c r="CX79" s="46">
        <f>BI79/($BF79+$BG79+$BH79+$BI79+$BJ79)</f>
        <v>0.22089552238805971</v>
      </c>
      <c r="CY79" s="46">
        <f>BJ79/($BF79+$BG79+$BH79+$BI79+$BJ79)</f>
        <v>0.25671641791044775</v>
      </c>
      <c r="CZ79" s="46">
        <f>BK79/($BF79+$BG79+$BH79+$BI79+$BJ79)</f>
        <v>-0.11343283582089553</v>
      </c>
      <c r="DA79" s="45">
        <f>BN79/(BL79+BN79+BM79)</f>
        <v>0.52434456928838946</v>
      </c>
      <c r="DB79" s="46">
        <f>CF79/($BO79+$CF79+$CG79+$CH79+$CI79+$CJ79)</f>
        <v>0.45278810408921932</v>
      </c>
      <c r="DC79" s="46">
        <f>CG79/($BO79+$CF79+$CG79+$CH79+$CI79+$CJ79)</f>
        <v>2.4535315985130111E-2</v>
      </c>
      <c r="DD79" s="46">
        <f>CH79/($BO79+$CF79+$CG79+$CH79+$CI79+$CJ79)</f>
        <v>3.5687732342007436E-2</v>
      </c>
      <c r="DE79" s="46">
        <f>CI79/($BO79+$CF79+$CG79+$CH79+$CI79+$CJ79)</f>
        <v>7.5092936802973978E-2</v>
      </c>
      <c r="DF79" s="46">
        <f>CJ79/($BO79+$CF79+$CG79+$CH79+$CI79+$CJ79)</f>
        <v>0.41189591078066917</v>
      </c>
      <c r="DG79" s="46">
        <f>CK79/($BO79+$CF79+$CG79+$CH79+$CI79+$CJ79)</f>
        <v>-5.0557620817843867E-2</v>
      </c>
      <c r="DH79" s="45">
        <f>CN79/(CL79+CN79+CM79)</f>
        <v>0.39713715046604525</v>
      </c>
      <c r="DI79" s="46">
        <f>CP79/($CO79+$CP79+$CQ79+$CR79+$CS79)</f>
        <v>0.61401464713715048</v>
      </c>
      <c r="DJ79" s="46">
        <f>CQ79/($CO79+$CP79+$CQ79+$CR79+$CS79)</f>
        <v>5.2846205059920111E-2</v>
      </c>
      <c r="DK79" s="46">
        <f>CR79/($CO79+$CP79+$CQ79+$CR79+$CS79)</f>
        <v>2.9044607190412786E-2</v>
      </c>
      <c r="DL79" s="46">
        <f>CS79/($CO79+$CP79+$CQ79+$CR79+$CS79)</f>
        <v>0.30409454061251667</v>
      </c>
      <c r="DM79" s="46">
        <f>CT79/($CO79+$CP79+$CQ79+$CR79+$CS79)</f>
        <v>2.3801597869507325E-2</v>
      </c>
      <c r="DN79" s="50">
        <f>IF(CU79*$T$3&gt;1,1,CU79*$T$3)</f>
        <v>0.80156167915214338</v>
      </c>
      <c r="DO79" s="51">
        <f>IF(DN79*(1+CZ79)&gt;1,1,DN79*(1+CZ79))</f>
        <v>0.71063826480055692</v>
      </c>
      <c r="DP79" s="52">
        <f>IF(DA79*$U$3&gt;1,1,DA79*$U$3)</f>
        <v>0.58470604575220508</v>
      </c>
      <c r="DQ79" s="53">
        <f>IF(DP79*(1+DD79+DG79)&gt;1,1,DP79*(1+DD79+DG79))</f>
        <v>0.57601153206072253</v>
      </c>
      <c r="DR79" s="50">
        <f>DH79</f>
        <v>0.39713715046604525</v>
      </c>
      <c r="DS79" s="53">
        <f>IF(DR79*(1+DM79)&gt;1,1,DR79*(1+DM79))</f>
        <v>0.40658964922048013</v>
      </c>
      <c r="DT79" s="57">
        <f>100*(DO79*$H$3+DQ79*$K$3+DS79*$N$3)/($Q$3)</f>
        <v>56.80129977997737</v>
      </c>
    </row>
    <row r="80" spans="2:124" x14ac:dyDescent="0.3">
      <c r="B80" s="1">
        <v>29579</v>
      </c>
      <c r="C80" s="68" t="s">
        <v>221</v>
      </c>
      <c r="D80" s="1" t="s">
        <v>15</v>
      </c>
      <c r="E80" s="1" t="s">
        <v>93</v>
      </c>
      <c r="F80" s="1" t="s">
        <v>94</v>
      </c>
      <c r="G80" s="1">
        <v>2012</v>
      </c>
      <c r="H80" s="1" t="s">
        <v>18</v>
      </c>
      <c r="I80" s="4">
        <v>571.98486900600005</v>
      </c>
      <c r="J80" s="10">
        <v>118.79</v>
      </c>
      <c r="K80" s="26">
        <v>14</v>
      </c>
      <c r="L80" s="5">
        <v>263</v>
      </c>
      <c r="M80" s="5">
        <v>54</v>
      </c>
      <c r="N80" s="5">
        <v>32</v>
      </c>
      <c r="O80" s="5">
        <v>232</v>
      </c>
      <c r="P80" s="5">
        <v>16</v>
      </c>
      <c r="Q80" s="5">
        <v>20</v>
      </c>
      <c r="R80" s="5">
        <v>31</v>
      </c>
      <c r="S80" s="5">
        <f>P80-Q80</f>
        <v>-4</v>
      </c>
      <c r="T80" s="5">
        <v>26</v>
      </c>
      <c r="U80" s="5">
        <v>843</v>
      </c>
      <c r="V80" s="5">
        <v>448</v>
      </c>
      <c r="W80" s="5">
        <v>9</v>
      </c>
      <c r="X80" s="5">
        <v>819</v>
      </c>
      <c r="Y80" s="5">
        <v>8</v>
      </c>
      <c r="Z80" s="5">
        <v>4</v>
      </c>
      <c r="AA80" s="5">
        <v>8</v>
      </c>
      <c r="AB80" s="5">
        <v>38</v>
      </c>
      <c r="AC80" s="5">
        <v>10</v>
      </c>
      <c r="AD80" s="5">
        <v>4</v>
      </c>
      <c r="AE80" s="5">
        <v>0</v>
      </c>
      <c r="AF80" s="5">
        <v>44</v>
      </c>
      <c r="AG80" s="5">
        <v>0</v>
      </c>
      <c r="AH80" s="5">
        <v>0</v>
      </c>
      <c r="AI80" s="5">
        <v>13</v>
      </c>
      <c r="AJ80" s="5">
        <v>83</v>
      </c>
      <c r="AK80" s="5">
        <v>50</v>
      </c>
      <c r="AL80" s="5">
        <v>15</v>
      </c>
      <c r="AM80" s="5">
        <v>219</v>
      </c>
      <c r="AN80" s="5">
        <f>X80+Z80+AB80</f>
        <v>861</v>
      </c>
      <c r="AO80" s="5">
        <f>Y80+AA80+AE80</f>
        <v>16</v>
      </c>
      <c r="AP80" s="5">
        <f>AC80+AD80+AG80+AH80</f>
        <v>14</v>
      </c>
      <c r="AQ80" s="5">
        <f>AF80+AJ80+AL80</f>
        <v>142</v>
      </c>
      <c r="AR80" s="5">
        <f>AI80+AK80+AM80</f>
        <v>282</v>
      </c>
      <c r="AS80" s="5">
        <f>AO80-AQ80</f>
        <v>-126</v>
      </c>
      <c r="AT80" s="5">
        <v>989</v>
      </c>
      <c r="AU80" s="5">
        <v>8145</v>
      </c>
      <c r="AV80" s="5">
        <v>2742</v>
      </c>
      <c r="AW80" s="5">
        <v>0</v>
      </c>
      <c r="AX80" s="5">
        <v>9523</v>
      </c>
      <c r="AY80" s="5">
        <v>322</v>
      </c>
      <c r="AZ80" s="5">
        <v>842</v>
      </c>
      <c r="BA80" s="5">
        <v>1189</v>
      </c>
      <c r="BB80" s="27">
        <f>AY80-AZ80</f>
        <v>-520</v>
      </c>
      <c r="BC80" s="43">
        <f>K80*$B$3</f>
        <v>5.04</v>
      </c>
      <c r="BD80" s="8">
        <f>L80*$B$3</f>
        <v>94.679999999999993</v>
      </c>
      <c r="BE80" s="8">
        <f>M80*$B$3</f>
        <v>19.439999999999998</v>
      </c>
      <c r="BF80" s="8">
        <f>N80*$B$3</f>
        <v>11.52</v>
      </c>
      <c r="BG80" s="8">
        <f>O80*$B$3</f>
        <v>83.52</v>
      </c>
      <c r="BH80" s="8">
        <f>P80*$B$3</f>
        <v>5.76</v>
      </c>
      <c r="BI80" s="8">
        <f>Q80*$B$3</f>
        <v>7.1999999999999993</v>
      </c>
      <c r="BJ80" s="8">
        <f>R80*$B$3</f>
        <v>11.16</v>
      </c>
      <c r="BK80" s="8">
        <f>S80*$B$3</f>
        <v>-1.44</v>
      </c>
      <c r="BL80" s="8">
        <f>T80*$C$3</f>
        <v>2.34</v>
      </c>
      <c r="BM80" s="8">
        <f>U80*$C$3</f>
        <v>75.86999999999999</v>
      </c>
      <c r="BN80" s="8">
        <f>V80*$C$3</f>
        <v>40.32</v>
      </c>
      <c r="BO80" s="8">
        <f>W80*$C$3</f>
        <v>0.80999999999999994</v>
      </c>
      <c r="BP80" s="8">
        <f>X80*$C$3</f>
        <v>73.709999999999994</v>
      </c>
      <c r="BQ80" s="8">
        <f>Y80*$C$3</f>
        <v>0.72</v>
      </c>
      <c r="BR80" s="8">
        <f>Z80*$C$3</f>
        <v>0.36</v>
      </c>
      <c r="BS80" s="8">
        <f>AA80*$C$3</f>
        <v>0.72</v>
      </c>
      <c r="BT80" s="8">
        <f>AB80*$C$3</f>
        <v>3.42</v>
      </c>
      <c r="BU80" s="8">
        <f>AC80*$C$3</f>
        <v>0.89999999999999991</v>
      </c>
      <c r="BV80" s="8">
        <f>AD80*$C$3</f>
        <v>0.36</v>
      </c>
      <c r="BW80" s="8">
        <f>AE80*$C$3</f>
        <v>0</v>
      </c>
      <c r="BX80" s="8">
        <f>AF80*$C$3</f>
        <v>3.96</v>
      </c>
      <c r="BY80" s="8">
        <f>AG80*$C$3</f>
        <v>0</v>
      </c>
      <c r="BZ80" s="8">
        <f>AH80*$C$3</f>
        <v>0</v>
      </c>
      <c r="CA80" s="8">
        <f>AI80*$C$3</f>
        <v>1.17</v>
      </c>
      <c r="CB80" s="8">
        <f>AJ80*$C$3</f>
        <v>7.47</v>
      </c>
      <c r="CC80" s="8">
        <f>AK80*$C$3</f>
        <v>4.5</v>
      </c>
      <c r="CD80" s="8">
        <f>AL80*$C$3</f>
        <v>1.3499999999999999</v>
      </c>
      <c r="CE80" s="8">
        <f>AM80*$C$3</f>
        <v>19.71</v>
      </c>
      <c r="CF80" s="8">
        <f>AN80*$C$3</f>
        <v>77.489999999999995</v>
      </c>
      <c r="CG80" s="8">
        <f>AO80*$C$3</f>
        <v>1.44</v>
      </c>
      <c r="CH80" s="8">
        <f>AP80*$C$3</f>
        <v>1.26</v>
      </c>
      <c r="CI80" s="8">
        <f>AQ80*$C$3</f>
        <v>12.78</v>
      </c>
      <c r="CJ80" s="8">
        <f>AR80*$C$3</f>
        <v>25.38</v>
      </c>
      <c r="CK80" s="8">
        <f>AS80*$C$3</f>
        <v>-11.34</v>
      </c>
      <c r="CL80" s="8">
        <f>AT80*$D$3</f>
        <v>9.89</v>
      </c>
      <c r="CM80" s="8">
        <f>AU80*$D$3</f>
        <v>81.45</v>
      </c>
      <c r="CN80" s="8">
        <f>AV80*$D$3</f>
        <v>27.42</v>
      </c>
      <c r="CO80" s="8">
        <f>AW80*$D$3</f>
        <v>0</v>
      </c>
      <c r="CP80" s="8">
        <f>AX80*$D$3</f>
        <v>95.23</v>
      </c>
      <c r="CQ80" s="8">
        <f>AY80*$D$3</f>
        <v>3.22</v>
      </c>
      <c r="CR80" s="8">
        <f>AZ80*$D$3</f>
        <v>8.42</v>
      </c>
      <c r="CS80" s="8">
        <f>BA80*$D$3</f>
        <v>11.89</v>
      </c>
      <c r="CT80" s="44">
        <f>BB80*$D$3</f>
        <v>-5.2</v>
      </c>
      <c r="CU80" s="46">
        <f>BE80/(BE80+BD80+BC80)</f>
        <v>0.1631419939577039</v>
      </c>
      <c r="CV80" s="46">
        <f>BG80/($BF80+$BG80+$BH80+$BI80+$BJ80)</f>
        <v>0.70090634441087607</v>
      </c>
      <c r="CW80" s="46">
        <f>BH80/($BF80+$BG80+$BH80+$BI80+$BJ80)</f>
        <v>4.8338368580060423E-2</v>
      </c>
      <c r="CX80" s="46">
        <f>BI80/($BF80+$BG80+$BH80+$BI80+$BJ80)</f>
        <v>6.0422960725075525E-2</v>
      </c>
      <c r="CY80" s="46">
        <f>BJ80/($BF80+$BG80+$BH80+$BI80+$BJ80)</f>
        <v>9.3655589123867067E-2</v>
      </c>
      <c r="CZ80" s="46">
        <f>BK80/($BF80+$BG80+$BH80+$BI80+$BJ80)</f>
        <v>-1.2084592145015106E-2</v>
      </c>
      <c r="DA80" s="45">
        <f>BN80/(BL80+BN80+BM80)</f>
        <v>0.34016704631738803</v>
      </c>
      <c r="DB80" s="46">
        <f>CF80/($BO80+$CF80+$CG80+$CH80+$CI80+$CJ80)</f>
        <v>0.65030211480362532</v>
      </c>
      <c r="DC80" s="46">
        <f>CG80/($BO80+$CF80+$CG80+$CH80+$CI80+$CJ80)</f>
        <v>1.2084592145015106E-2</v>
      </c>
      <c r="DD80" s="46">
        <f>CH80/($BO80+$CF80+$CG80+$CH80+$CI80+$CJ80)</f>
        <v>1.0574018126888218E-2</v>
      </c>
      <c r="DE80" s="46">
        <f>CI80/($BO80+$CF80+$CG80+$CH80+$CI80+$CJ80)</f>
        <v>0.10725075528700906</v>
      </c>
      <c r="DF80" s="46">
        <f>CJ80/($BO80+$CF80+$CG80+$CH80+$CI80+$CJ80)</f>
        <v>0.21299093655589124</v>
      </c>
      <c r="DG80" s="46">
        <f>CK80/($BO80+$CF80+$CG80+$CH80+$CI80+$CJ80)</f>
        <v>-9.5166163141993956E-2</v>
      </c>
      <c r="DH80" s="45">
        <f>CN80/(CL80+CN80+CM80)</f>
        <v>0.23088582014146178</v>
      </c>
      <c r="DI80" s="46">
        <f>CP80/($CO80+$CP80+$CQ80+$CR80+$CS80)</f>
        <v>0.80186931626810376</v>
      </c>
      <c r="DJ80" s="46">
        <f>CQ80/($CO80+$CP80+$CQ80+$CR80+$CS80)</f>
        <v>2.7113506231054227E-2</v>
      </c>
      <c r="DK80" s="46">
        <f>CR80/($CO80+$CP80+$CQ80+$CR80+$CS80)</f>
        <v>7.0899292691141799E-2</v>
      </c>
      <c r="DL80" s="46">
        <f>CS80/($CO80+$CP80+$CQ80+$CR80+$CS80)</f>
        <v>0.10011788480970024</v>
      </c>
      <c r="DM80" s="46">
        <f>CT80/($CO80+$CP80+$CQ80+$CR80+$CS80)</f>
        <v>-4.3785786460087572E-2</v>
      </c>
      <c r="DN80" s="50">
        <f>IF(CU80*$T$3&gt;1,1,CU80*$T$3)</f>
        <v>0.25921540921114555</v>
      </c>
      <c r="DO80" s="51">
        <f>IF(DN80*(1+CZ80)&gt;1,1,DN80*(1+CZ80))</f>
        <v>0.25608289671312567</v>
      </c>
      <c r="DP80" s="52">
        <f>IF(DA80*$U$3&gt;1,1,DA80*$U$3)</f>
        <v>0.37932638230120286</v>
      </c>
      <c r="DQ80" s="53">
        <f>IF(DP80*(1+DD80+DG80)&gt;1,1,DP80*(1+DD80+DG80))</f>
        <v>0.34723834996152408</v>
      </c>
      <c r="DR80" s="50">
        <f>DH80</f>
        <v>0.23088582014146178</v>
      </c>
      <c r="DS80" s="53">
        <f>IF(DR80*(1+DM80)&gt;1,1,DR80*(1+DM80))</f>
        <v>0.22077630292408554</v>
      </c>
      <c r="DT80" s="57">
        <f>100*(DO80*$H$3+DQ80*$K$3+DS80*$N$3)/($Q$3)</f>
        <v>31.268001488511572</v>
      </c>
    </row>
    <row r="81" spans="2:124" x14ac:dyDescent="0.3">
      <c r="B81" s="1">
        <v>28201</v>
      </c>
      <c r="C81" s="68" t="s">
        <v>221</v>
      </c>
      <c r="D81" s="1" t="s">
        <v>15</v>
      </c>
      <c r="E81" s="1" t="s">
        <v>61</v>
      </c>
      <c r="F81" s="1" t="s">
        <v>68</v>
      </c>
      <c r="G81" s="1">
        <v>2010</v>
      </c>
      <c r="H81" s="1" t="s">
        <v>18</v>
      </c>
      <c r="I81" s="4">
        <v>1168.9305847600001</v>
      </c>
      <c r="J81" s="10">
        <v>107.74</v>
      </c>
      <c r="K81" s="26">
        <v>23</v>
      </c>
      <c r="L81" s="5">
        <v>86</v>
      </c>
      <c r="M81" s="5">
        <v>192</v>
      </c>
      <c r="N81" s="5">
        <v>43</v>
      </c>
      <c r="O81" s="5">
        <v>33</v>
      </c>
      <c r="P81" s="5">
        <v>48</v>
      </c>
      <c r="Q81" s="5">
        <v>65</v>
      </c>
      <c r="R81" s="5">
        <v>112</v>
      </c>
      <c r="S81" s="5">
        <f>P81-Q81</f>
        <v>-17</v>
      </c>
      <c r="T81" s="5">
        <v>17</v>
      </c>
      <c r="U81" s="5">
        <v>75</v>
      </c>
      <c r="V81" s="5">
        <v>1106</v>
      </c>
      <c r="W81" s="5">
        <v>40</v>
      </c>
      <c r="X81" s="5">
        <v>75</v>
      </c>
      <c r="Y81" s="5">
        <v>1</v>
      </c>
      <c r="Z81" s="5">
        <v>8</v>
      </c>
      <c r="AA81" s="5">
        <v>7</v>
      </c>
      <c r="AB81" s="5">
        <v>12</v>
      </c>
      <c r="AC81" s="5">
        <v>3</v>
      </c>
      <c r="AD81" s="5">
        <v>3</v>
      </c>
      <c r="AE81" s="5">
        <v>11</v>
      </c>
      <c r="AF81" s="5">
        <v>32</v>
      </c>
      <c r="AG81" s="5">
        <v>20</v>
      </c>
      <c r="AH81" s="5">
        <v>28</v>
      </c>
      <c r="AI81" s="5">
        <v>49</v>
      </c>
      <c r="AJ81" s="5">
        <v>46</v>
      </c>
      <c r="AK81" s="5">
        <v>59</v>
      </c>
      <c r="AL81" s="5">
        <v>71</v>
      </c>
      <c r="AM81" s="5">
        <v>726</v>
      </c>
      <c r="AN81" s="5">
        <f>X81+Z81+AB81</f>
        <v>95</v>
      </c>
      <c r="AO81" s="5">
        <f>Y81+AA81+AE81</f>
        <v>19</v>
      </c>
      <c r="AP81" s="5">
        <f>AC81+AD81+AG81+AH81</f>
        <v>54</v>
      </c>
      <c r="AQ81" s="5">
        <f>AF81+AJ81+AL81</f>
        <v>149</v>
      </c>
      <c r="AR81" s="5">
        <f>AI81+AK81+AM81</f>
        <v>834</v>
      </c>
      <c r="AS81" s="5">
        <f>AO81-AQ81</f>
        <v>-130</v>
      </c>
      <c r="AT81" s="5">
        <v>785</v>
      </c>
      <c r="AU81" s="5">
        <v>1488</v>
      </c>
      <c r="AV81" s="5">
        <v>8484</v>
      </c>
      <c r="AW81" s="5">
        <v>0</v>
      </c>
      <c r="AX81" s="5">
        <v>2226</v>
      </c>
      <c r="AY81" s="5">
        <v>704</v>
      </c>
      <c r="AZ81" s="5">
        <v>859</v>
      </c>
      <c r="BA81" s="5">
        <v>6968</v>
      </c>
      <c r="BB81" s="27">
        <f>AY81-AZ81</f>
        <v>-155</v>
      </c>
      <c r="BC81" s="43">
        <f>K81*$B$3</f>
        <v>8.2799999999999994</v>
      </c>
      <c r="BD81" s="8">
        <f>L81*$B$3</f>
        <v>30.959999999999997</v>
      </c>
      <c r="BE81" s="8">
        <f>M81*$B$3</f>
        <v>69.12</v>
      </c>
      <c r="BF81" s="8">
        <f>N81*$B$3</f>
        <v>15.479999999999999</v>
      </c>
      <c r="BG81" s="8">
        <f>O81*$B$3</f>
        <v>11.879999999999999</v>
      </c>
      <c r="BH81" s="8">
        <f>P81*$B$3</f>
        <v>17.28</v>
      </c>
      <c r="BI81" s="8">
        <f>Q81*$B$3</f>
        <v>23.4</v>
      </c>
      <c r="BJ81" s="8">
        <f>R81*$B$3</f>
        <v>40.32</v>
      </c>
      <c r="BK81" s="8">
        <f>S81*$B$3</f>
        <v>-6.12</v>
      </c>
      <c r="BL81" s="8">
        <f>T81*$C$3</f>
        <v>1.53</v>
      </c>
      <c r="BM81" s="8">
        <f>U81*$C$3</f>
        <v>6.75</v>
      </c>
      <c r="BN81" s="8">
        <f>V81*$C$3</f>
        <v>99.539999999999992</v>
      </c>
      <c r="BO81" s="8">
        <f>W81*$C$3</f>
        <v>3.5999999999999996</v>
      </c>
      <c r="BP81" s="8">
        <f>X81*$C$3</f>
        <v>6.75</v>
      </c>
      <c r="BQ81" s="8">
        <f>Y81*$C$3</f>
        <v>0.09</v>
      </c>
      <c r="BR81" s="8">
        <f>Z81*$C$3</f>
        <v>0.72</v>
      </c>
      <c r="BS81" s="8">
        <f>AA81*$C$3</f>
        <v>0.63</v>
      </c>
      <c r="BT81" s="8">
        <f>AB81*$C$3</f>
        <v>1.08</v>
      </c>
      <c r="BU81" s="8">
        <f>AC81*$C$3</f>
        <v>0.27</v>
      </c>
      <c r="BV81" s="8">
        <f>AD81*$C$3</f>
        <v>0.27</v>
      </c>
      <c r="BW81" s="8">
        <f>AE81*$C$3</f>
        <v>0.99</v>
      </c>
      <c r="BX81" s="8">
        <f>AF81*$C$3</f>
        <v>2.88</v>
      </c>
      <c r="BY81" s="8">
        <f>AG81*$C$3</f>
        <v>1.7999999999999998</v>
      </c>
      <c r="BZ81" s="8">
        <f>AH81*$C$3</f>
        <v>2.52</v>
      </c>
      <c r="CA81" s="8">
        <f>AI81*$C$3</f>
        <v>4.41</v>
      </c>
      <c r="CB81" s="8">
        <f>AJ81*$C$3</f>
        <v>4.1399999999999997</v>
      </c>
      <c r="CC81" s="8">
        <f>AK81*$C$3</f>
        <v>5.31</v>
      </c>
      <c r="CD81" s="8">
        <f>AL81*$C$3</f>
        <v>6.39</v>
      </c>
      <c r="CE81" s="8">
        <f>AM81*$C$3</f>
        <v>65.34</v>
      </c>
      <c r="CF81" s="8">
        <f>AN81*$C$3</f>
        <v>8.5499999999999989</v>
      </c>
      <c r="CG81" s="8">
        <f>AO81*$C$3</f>
        <v>1.71</v>
      </c>
      <c r="CH81" s="8">
        <f>AP81*$C$3</f>
        <v>4.8599999999999994</v>
      </c>
      <c r="CI81" s="8">
        <f>AQ81*$C$3</f>
        <v>13.41</v>
      </c>
      <c r="CJ81" s="8">
        <f>AR81*$C$3</f>
        <v>75.06</v>
      </c>
      <c r="CK81" s="8">
        <f>AS81*$C$3</f>
        <v>-11.7</v>
      </c>
      <c r="CL81" s="8">
        <f>AT81*$D$3</f>
        <v>7.8500000000000005</v>
      </c>
      <c r="CM81" s="8">
        <f>AU81*$D$3</f>
        <v>14.88</v>
      </c>
      <c r="CN81" s="8">
        <f>AV81*$D$3</f>
        <v>84.84</v>
      </c>
      <c r="CO81" s="8">
        <f>AW81*$D$3</f>
        <v>0</v>
      </c>
      <c r="CP81" s="8">
        <f>AX81*$D$3</f>
        <v>22.26</v>
      </c>
      <c r="CQ81" s="8">
        <f>AY81*$D$3</f>
        <v>7.04</v>
      </c>
      <c r="CR81" s="8">
        <f>AZ81*$D$3</f>
        <v>8.59</v>
      </c>
      <c r="CS81" s="8">
        <f>BA81*$D$3</f>
        <v>69.680000000000007</v>
      </c>
      <c r="CT81" s="44">
        <f>BB81*$D$3</f>
        <v>-1.55</v>
      </c>
      <c r="CU81" s="46">
        <f>BE81/(BE81+BD81+BC81)</f>
        <v>0.63787375415282399</v>
      </c>
      <c r="CV81" s="46">
        <f>BG81/($BF81+$BG81+$BH81+$BI81+$BJ81)</f>
        <v>0.10963455149501662</v>
      </c>
      <c r="CW81" s="46">
        <f>BH81/($BF81+$BG81+$BH81+$BI81+$BJ81)</f>
        <v>0.15946843853820603</v>
      </c>
      <c r="CX81" s="46">
        <f>BI81/($BF81+$BG81+$BH81+$BI81+$BJ81)</f>
        <v>0.21594684385382062</v>
      </c>
      <c r="CY81" s="46">
        <f>BJ81/($BF81+$BG81+$BH81+$BI81+$BJ81)</f>
        <v>0.372093023255814</v>
      </c>
      <c r="CZ81" s="46">
        <f>BK81/($BF81+$BG81+$BH81+$BI81+$BJ81)</f>
        <v>-5.6478405315614627E-2</v>
      </c>
      <c r="DA81" s="45">
        <f>BN81/(BL81+BN81+BM81)</f>
        <v>0.92320534223706174</v>
      </c>
      <c r="DB81" s="46">
        <f>CF81/($BO81+$CF81+$CG81+$CH81+$CI81+$CJ81)</f>
        <v>7.9764903442485297E-2</v>
      </c>
      <c r="DC81" s="46">
        <f>CG81/($BO81+$CF81+$CG81+$CH81+$CI81+$CJ81)</f>
        <v>1.595298068849706E-2</v>
      </c>
      <c r="DD81" s="46">
        <f>CH81/($BO81+$CF81+$CG81+$CH81+$CI81+$CJ81)</f>
        <v>4.534005037783375E-2</v>
      </c>
      <c r="DE81" s="46">
        <f>CI81/($BO81+$CF81+$CG81+$CH81+$CI81+$CJ81)</f>
        <v>0.12510495382031905</v>
      </c>
      <c r="DF81" s="46">
        <f>CJ81/($BO81+$CF81+$CG81+$CH81+$CI81+$CJ81)</f>
        <v>0.7002518891687658</v>
      </c>
      <c r="DG81" s="46">
        <f>CK81/($BO81+$CF81+$CG81+$CH81+$CI81+$CJ81)</f>
        <v>-0.109151973131822</v>
      </c>
      <c r="DH81" s="45">
        <f>CN81/(CL81+CN81+CM81)</f>
        <v>0.78869573301106266</v>
      </c>
      <c r="DI81" s="46">
        <f>CP81/($CO81+$CP81+$CQ81+$CR81+$CS81)</f>
        <v>0.20693501905735801</v>
      </c>
      <c r="DJ81" s="46">
        <f>CQ81/($CO81+$CP81+$CQ81+$CR81+$CS81)</f>
        <v>6.5445756251743051E-2</v>
      </c>
      <c r="DK81" s="46">
        <f>CR81/($CO81+$CP81+$CQ81+$CR81+$CS81)</f>
        <v>7.9854978153760331E-2</v>
      </c>
      <c r="DL81" s="46">
        <f>CS81/($CO81+$CP81+$CQ81+$CR81+$CS81)</f>
        <v>0.6477642465371386</v>
      </c>
      <c r="DM81" s="46">
        <f>CT81/($CO81+$CP81+$CQ81+$CR81+$CS81)</f>
        <v>-1.4409221902017291E-2</v>
      </c>
      <c r="DN81" s="50">
        <f>IF(CU81*$T$3&gt;1,1,CU81*$T$3)</f>
        <v>1</v>
      </c>
      <c r="DO81" s="51">
        <f>IF(DN81*(1+CZ81)&gt;1,1,DN81*(1+CZ81))</f>
        <v>0.94352159468438535</v>
      </c>
      <c r="DP81" s="52">
        <f>IF(DA81*$U$3&gt;1,1,DA81*$U$3)</f>
        <v>1</v>
      </c>
      <c r="DQ81" s="53">
        <f>IF(DP81*(1+DD81+DG81)&gt;1,1,DP81*(1+DD81+DG81))</f>
        <v>0.93618807724601183</v>
      </c>
      <c r="DR81" s="50">
        <f>DH81</f>
        <v>0.78869573301106266</v>
      </c>
      <c r="DS81" s="53">
        <f>IF(DR81*(1+DM81)&gt;1,1,DR81*(1+DM81))</f>
        <v>0.777331241180932</v>
      </c>
      <c r="DT81" s="57">
        <f>100*(DO81*$H$3+DQ81*$K$3+DS81*$N$3)/($Q$3)</f>
        <v>91.09521650298997</v>
      </c>
    </row>
    <row r="82" spans="2:124" hidden="1" x14ac:dyDescent="0.3">
      <c r="B82" s="1">
        <v>28199</v>
      </c>
      <c r="C82" s="68" t="s">
        <v>221</v>
      </c>
      <c r="D82" s="1" t="s">
        <v>15</v>
      </c>
      <c r="E82" s="1" t="s">
        <v>61</v>
      </c>
      <c r="F82" s="1" t="s">
        <v>70</v>
      </c>
      <c r="G82" s="1">
        <v>2010</v>
      </c>
      <c r="H82" s="1" t="s">
        <v>18</v>
      </c>
      <c r="I82" s="4">
        <v>433.94091797200002</v>
      </c>
      <c r="J82" s="10">
        <v>4.12</v>
      </c>
      <c r="K82" s="26">
        <v>0</v>
      </c>
      <c r="L82" s="5">
        <v>12</v>
      </c>
      <c r="M82" s="5">
        <v>0</v>
      </c>
      <c r="N82" s="5">
        <v>0</v>
      </c>
      <c r="O82" s="5">
        <v>12</v>
      </c>
      <c r="P82" s="5">
        <v>0</v>
      </c>
      <c r="Q82" s="5">
        <v>0</v>
      </c>
      <c r="R82" s="5">
        <v>0</v>
      </c>
      <c r="S82" s="5">
        <f>P82-Q82</f>
        <v>0</v>
      </c>
      <c r="T82" s="5">
        <v>1</v>
      </c>
      <c r="U82" s="5">
        <v>45</v>
      </c>
      <c r="V82" s="5">
        <v>0</v>
      </c>
      <c r="W82" s="5">
        <v>0</v>
      </c>
      <c r="X82" s="5">
        <v>45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f>X82+Z82+AB82</f>
        <v>45</v>
      </c>
      <c r="AO82" s="5">
        <f>Y82+AA82+AE82</f>
        <v>0</v>
      </c>
      <c r="AP82" s="5">
        <f>AC82+AD82+AG82+AH82</f>
        <v>0</v>
      </c>
      <c r="AQ82" s="5">
        <f>AF82+AJ82+AL82</f>
        <v>0</v>
      </c>
      <c r="AR82" s="5">
        <f>AI82+AK82+AM82</f>
        <v>0</v>
      </c>
      <c r="AS82" s="5">
        <f>AO82-AQ82</f>
        <v>0</v>
      </c>
      <c r="AT82" s="5">
        <v>9</v>
      </c>
      <c r="AU82" s="5">
        <v>400</v>
      </c>
      <c r="AV82" s="5">
        <v>1</v>
      </c>
      <c r="AW82" s="5">
        <v>0</v>
      </c>
      <c r="AX82" s="5">
        <v>410</v>
      </c>
      <c r="AY82" s="5">
        <v>0</v>
      </c>
      <c r="AZ82" s="5">
        <v>0</v>
      </c>
      <c r="BA82" s="5">
        <v>0</v>
      </c>
      <c r="BB82" s="27">
        <f>AY82-AZ82</f>
        <v>0</v>
      </c>
      <c r="BC82" s="43">
        <f>K82*$B$3</f>
        <v>0</v>
      </c>
      <c r="BD82" s="8">
        <f>L82*$B$3</f>
        <v>4.32</v>
      </c>
      <c r="BE82" s="8">
        <f>M82*$B$3</f>
        <v>0</v>
      </c>
      <c r="BF82" s="8">
        <f>N82*$B$3</f>
        <v>0</v>
      </c>
      <c r="BG82" s="8">
        <f>O82*$B$3</f>
        <v>4.32</v>
      </c>
      <c r="BH82" s="8">
        <f>P82*$B$3</f>
        <v>0</v>
      </c>
      <c r="BI82" s="8">
        <f>Q82*$B$3</f>
        <v>0</v>
      </c>
      <c r="BJ82" s="8">
        <f>R82*$B$3</f>
        <v>0</v>
      </c>
      <c r="BK82" s="8">
        <f>S82*$B$3</f>
        <v>0</v>
      </c>
      <c r="BL82" s="8">
        <f>T82*$C$3</f>
        <v>0.09</v>
      </c>
      <c r="BM82" s="8">
        <f>U82*$C$3</f>
        <v>4.05</v>
      </c>
      <c r="BN82" s="8">
        <f>V82*$C$3</f>
        <v>0</v>
      </c>
      <c r="BO82" s="8">
        <f>W82*$C$3</f>
        <v>0</v>
      </c>
      <c r="BP82" s="8">
        <f>X82*$C$3</f>
        <v>4.05</v>
      </c>
      <c r="BQ82" s="8">
        <f>Y82*$C$3</f>
        <v>0</v>
      </c>
      <c r="BR82" s="8">
        <f>Z82*$C$3</f>
        <v>0</v>
      </c>
      <c r="BS82" s="8">
        <f>AA82*$C$3</f>
        <v>0</v>
      </c>
      <c r="BT82" s="8">
        <f>AB82*$C$3</f>
        <v>0</v>
      </c>
      <c r="BU82" s="8">
        <f>AC82*$C$3</f>
        <v>0</v>
      </c>
      <c r="BV82" s="8">
        <f>AD82*$C$3</f>
        <v>0</v>
      </c>
      <c r="BW82" s="8">
        <f>AE82*$C$3</f>
        <v>0</v>
      </c>
      <c r="BX82" s="8">
        <f>AF82*$C$3</f>
        <v>0</v>
      </c>
      <c r="BY82" s="8">
        <f>AG82*$C$3</f>
        <v>0</v>
      </c>
      <c r="BZ82" s="8">
        <f>AH82*$C$3</f>
        <v>0</v>
      </c>
      <c r="CA82" s="8">
        <f>AI82*$C$3</f>
        <v>0</v>
      </c>
      <c r="CB82" s="8">
        <f>AJ82*$C$3</f>
        <v>0</v>
      </c>
      <c r="CC82" s="8">
        <f>AK82*$C$3</f>
        <v>0</v>
      </c>
      <c r="CD82" s="8">
        <f>AL82*$C$3</f>
        <v>0</v>
      </c>
      <c r="CE82" s="8">
        <f>AM82*$C$3</f>
        <v>0</v>
      </c>
      <c r="CF82" s="8">
        <f>AN82*$C$3</f>
        <v>4.05</v>
      </c>
      <c r="CG82" s="8">
        <f>AO82*$C$3</f>
        <v>0</v>
      </c>
      <c r="CH82" s="8">
        <f>AP82*$C$3</f>
        <v>0</v>
      </c>
      <c r="CI82" s="8">
        <f>AQ82*$C$3</f>
        <v>0</v>
      </c>
      <c r="CJ82" s="8">
        <f>AR82*$C$3</f>
        <v>0</v>
      </c>
      <c r="CK82" s="8">
        <f>AS82*$C$3</f>
        <v>0</v>
      </c>
      <c r="CL82" s="8">
        <f>AT82*$D$3</f>
        <v>0.09</v>
      </c>
      <c r="CM82" s="8">
        <f>AU82*$D$3</f>
        <v>4</v>
      </c>
      <c r="CN82" s="8">
        <f>AV82*$D$3</f>
        <v>0.01</v>
      </c>
      <c r="CO82" s="8">
        <f>AW82*$D$3</f>
        <v>0</v>
      </c>
      <c r="CP82" s="8">
        <f>AX82*$D$3</f>
        <v>4.0999999999999996</v>
      </c>
      <c r="CQ82" s="8">
        <f>AY82*$D$3</f>
        <v>0</v>
      </c>
      <c r="CR82" s="8">
        <f>AZ82*$D$3</f>
        <v>0</v>
      </c>
      <c r="CS82" s="8">
        <f>BA82*$D$3</f>
        <v>0</v>
      </c>
      <c r="CT82" s="44">
        <f>BB82*$D$3</f>
        <v>0</v>
      </c>
      <c r="CU82" s="46">
        <f>BE82/(BE82+BD82+BC82)</f>
        <v>0</v>
      </c>
      <c r="CV82" s="46">
        <f>BG82/($BF82+$BG82+$BH82+$BI82+$BJ82)</f>
        <v>1</v>
      </c>
      <c r="CW82" s="46">
        <f>BH82/($BF82+$BG82+$BH82+$BI82+$BJ82)</f>
        <v>0</v>
      </c>
      <c r="CX82" s="46">
        <f>BI82/($BF82+$BG82+$BH82+$BI82+$BJ82)</f>
        <v>0</v>
      </c>
      <c r="CY82" s="46">
        <f>BJ82/($BF82+$BG82+$BH82+$BI82+$BJ82)</f>
        <v>0</v>
      </c>
      <c r="CZ82" s="46">
        <f>BK82/($BF82+$BG82+$BH82+$BI82+$BJ82)</f>
        <v>0</v>
      </c>
      <c r="DA82" s="45">
        <f>BN82/(BL82+BN82+BM82)</f>
        <v>0</v>
      </c>
      <c r="DB82" s="46">
        <f>CF82/($BO82+$CF82+$CG82+$CH82+$CI82+$CJ82)</f>
        <v>1</v>
      </c>
      <c r="DC82" s="46">
        <f>CG82/($BO82+$CF82+$CG82+$CH82+$CI82+$CJ82)</f>
        <v>0</v>
      </c>
      <c r="DD82" s="46">
        <f>CH82/($BO82+$CF82+$CG82+$CH82+$CI82+$CJ82)</f>
        <v>0</v>
      </c>
      <c r="DE82" s="46">
        <f>CI82/($BO82+$CF82+$CG82+$CH82+$CI82+$CJ82)</f>
        <v>0</v>
      </c>
      <c r="DF82" s="46">
        <f>CJ82/($BO82+$CF82+$CG82+$CH82+$CI82+$CJ82)</f>
        <v>0</v>
      </c>
      <c r="DG82" s="46">
        <f>CK82/($BO82+$CF82+$CG82+$CH82+$CI82+$CJ82)</f>
        <v>0</v>
      </c>
      <c r="DH82" s="45">
        <f>CN82/(CL82+CN82+CM82)</f>
        <v>2.4390243902439029E-3</v>
      </c>
      <c r="DI82" s="46">
        <f>CP82/($CO82+$CP82+$CQ82+$CR82+$CS82)</f>
        <v>1</v>
      </c>
      <c r="DJ82" s="46">
        <f>CQ82/($CO82+$CP82+$CQ82+$CR82+$CS82)</f>
        <v>0</v>
      </c>
      <c r="DK82" s="46">
        <f>CR82/($CO82+$CP82+$CQ82+$CR82+$CS82)</f>
        <v>0</v>
      </c>
      <c r="DL82" s="46">
        <f>CS82/($CO82+$CP82+$CQ82+$CR82+$CS82)</f>
        <v>0</v>
      </c>
      <c r="DM82" s="46">
        <f>CT82/($CO82+$CP82+$CQ82+$CR82+$CS82)</f>
        <v>0</v>
      </c>
      <c r="DN82" s="50">
        <f>IF(CU82*$T$3&gt;1,1,CU82*$T$3)</f>
        <v>0</v>
      </c>
      <c r="DO82" s="51">
        <f>IF(DN82*(1+CZ82)&gt;1,1,DN82*(1+CZ82))</f>
        <v>0</v>
      </c>
      <c r="DP82" s="52">
        <f>IF(DA82*$U$3&gt;1,1,DA82*$U$3)</f>
        <v>0</v>
      </c>
      <c r="DQ82" s="53">
        <f>IF(DP82*(1+DD82+DG82)&gt;1,1,DP82*(1+DD82+DG82))</f>
        <v>0</v>
      </c>
      <c r="DR82" s="50">
        <f>DH82</f>
        <v>2.4390243902439029E-3</v>
      </c>
      <c r="DS82" s="53">
        <f>IF(DR82*(1+DM82)&gt;1,1,DR82*(1+DM82))</f>
        <v>2.4390243902439029E-3</v>
      </c>
      <c r="DT82" s="57">
        <f>100*(DO82*$H$3+DQ82*$K$3+DS82*$N$3)/($Q$3)</f>
        <v>4.0425818622827119E-2</v>
      </c>
    </row>
    <row r="83" spans="2:124" x14ac:dyDescent="0.3">
      <c r="B83" s="1">
        <v>29713</v>
      </c>
      <c r="C83" s="68" t="s">
        <v>275</v>
      </c>
      <c r="D83" s="1" t="s">
        <v>15</v>
      </c>
      <c r="E83" s="1" t="s">
        <v>122</v>
      </c>
      <c r="F83" s="1" t="s">
        <v>158</v>
      </c>
      <c r="G83" s="1">
        <v>2010</v>
      </c>
      <c r="H83" s="1" t="s">
        <v>18</v>
      </c>
      <c r="I83" s="4">
        <v>351.06112466299999</v>
      </c>
      <c r="J83" s="71">
        <v>104.56</v>
      </c>
      <c r="K83" s="74">
        <v>11</v>
      </c>
      <c r="L83" s="75">
        <v>224</v>
      </c>
      <c r="M83" s="75">
        <v>59</v>
      </c>
      <c r="N83" s="75">
        <v>30</v>
      </c>
      <c r="O83" s="75">
        <v>196</v>
      </c>
      <c r="P83" s="75">
        <v>15</v>
      </c>
      <c r="Q83" s="75">
        <v>20</v>
      </c>
      <c r="R83" s="75">
        <v>33</v>
      </c>
      <c r="S83" s="5">
        <f>P83-Q83</f>
        <v>-5</v>
      </c>
      <c r="T83" s="75">
        <v>104.56</v>
      </c>
      <c r="U83" s="75">
        <v>48</v>
      </c>
      <c r="V83" s="75">
        <v>790</v>
      </c>
      <c r="W83" s="75">
        <v>314</v>
      </c>
      <c r="X83" s="75">
        <v>16</v>
      </c>
      <c r="Y83" s="75">
        <v>818</v>
      </c>
      <c r="Z83" s="75">
        <v>14</v>
      </c>
      <c r="AA83" s="75">
        <v>9</v>
      </c>
      <c r="AB83" s="75">
        <v>22</v>
      </c>
      <c r="AC83" s="75">
        <v>16</v>
      </c>
      <c r="AD83" s="75">
        <v>4</v>
      </c>
      <c r="AE83" s="75">
        <v>0</v>
      </c>
      <c r="AF83" s="75">
        <v>7</v>
      </c>
      <c r="AG83" s="75">
        <v>115</v>
      </c>
      <c r="AH83" s="75">
        <v>24</v>
      </c>
      <c r="AI83" s="75">
        <v>20</v>
      </c>
      <c r="AJ83" s="75">
        <v>28</v>
      </c>
      <c r="AK83" s="75">
        <v>6</v>
      </c>
      <c r="AL83" s="75">
        <v>6</v>
      </c>
      <c r="AM83" s="75">
        <v>4</v>
      </c>
      <c r="AN83" s="75">
        <v>55</v>
      </c>
      <c r="AO83" s="5">
        <f>Y83+AA83+AE83</f>
        <v>827</v>
      </c>
      <c r="AP83" s="5">
        <f>AC83+AD83+AG83+AH83</f>
        <v>159</v>
      </c>
      <c r="AQ83" s="5">
        <f>AF83+AJ83+AL83</f>
        <v>41</v>
      </c>
      <c r="AR83" s="5">
        <f>AI83+AK83+AM83</f>
        <v>30</v>
      </c>
      <c r="AS83" s="5">
        <f>AO83-AQ83</f>
        <v>786</v>
      </c>
      <c r="AT83" s="75">
        <v>487</v>
      </c>
      <c r="AU83" s="75">
        <v>7935</v>
      </c>
      <c r="AV83" s="75">
        <v>2040</v>
      </c>
      <c r="AW83" s="75">
        <v>0</v>
      </c>
      <c r="AX83" s="75">
        <v>8614</v>
      </c>
      <c r="AY83" s="75">
        <v>355</v>
      </c>
      <c r="AZ83" s="75">
        <v>199</v>
      </c>
      <c r="BA83" s="75">
        <v>1294</v>
      </c>
      <c r="BB83" s="27">
        <f>AY83-AZ83</f>
        <v>156</v>
      </c>
      <c r="BC83" s="76">
        <f>K83*$B$3</f>
        <v>3.96</v>
      </c>
      <c r="BD83" s="8">
        <f>L83*$B$3</f>
        <v>80.64</v>
      </c>
      <c r="BE83" s="8">
        <f>M83*$B$3</f>
        <v>21.24</v>
      </c>
      <c r="BF83" s="8">
        <f>N83*$B$3</f>
        <v>10.799999999999999</v>
      </c>
      <c r="BG83" s="8">
        <f>O83*$B$3</f>
        <v>70.56</v>
      </c>
      <c r="BH83" s="8">
        <f>P83*$B$3</f>
        <v>5.3999999999999995</v>
      </c>
      <c r="BI83" s="8">
        <f>Q83*$B$3</f>
        <v>7.1999999999999993</v>
      </c>
      <c r="BJ83" s="8">
        <f>R83*$B$3</f>
        <v>11.879999999999999</v>
      </c>
      <c r="BK83" s="8">
        <f>S83*$B$3</f>
        <v>-1.7999999999999998</v>
      </c>
      <c r="BL83" s="8">
        <f>T83*$C$3</f>
        <v>9.4103999999999992</v>
      </c>
      <c r="BM83" s="8">
        <f>U83*$C$3</f>
        <v>4.32</v>
      </c>
      <c r="BN83" s="8">
        <f>V83*$C$3</f>
        <v>71.099999999999994</v>
      </c>
      <c r="BO83" s="8">
        <f>W83*$C$3</f>
        <v>28.259999999999998</v>
      </c>
      <c r="BP83" s="8">
        <f>X83*$C$3</f>
        <v>1.44</v>
      </c>
      <c r="BQ83" s="8">
        <f>Y83*$C$3</f>
        <v>73.61999999999999</v>
      </c>
      <c r="BR83" s="8">
        <f>Z83*$C$3</f>
        <v>1.26</v>
      </c>
      <c r="BS83" s="8">
        <f>AA83*$C$3</f>
        <v>0.80999999999999994</v>
      </c>
      <c r="BT83" s="8">
        <f>AB83*$C$3</f>
        <v>1.98</v>
      </c>
      <c r="BU83" s="8">
        <f>AC83*$C$3</f>
        <v>1.44</v>
      </c>
      <c r="BV83" s="8">
        <f>AD83*$C$3</f>
        <v>0.36</v>
      </c>
      <c r="BW83" s="8">
        <f>AE83*$C$3</f>
        <v>0</v>
      </c>
      <c r="BX83" s="8">
        <f>AF83*$C$3</f>
        <v>0.63</v>
      </c>
      <c r="BY83" s="8">
        <f>AG83*$C$3</f>
        <v>10.35</v>
      </c>
      <c r="BZ83" s="8">
        <f>AH83*$C$3</f>
        <v>2.16</v>
      </c>
      <c r="CA83" s="8">
        <f>AI83*$C$3</f>
        <v>1.7999999999999998</v>
      </c>
      <c r="CB83" s="8">
        <f>AJ83*$C$3</f>
        <v>2.52</v>
      </c>
      <c r="CC83" s="8">
        <f>AK83*$C$3</f>
        <v>0.54</v>
      </c>
      <c r="CD83" s="8">
        <f>AL83*$C$3</f>
        <v>0.54</v>
      </c>
      <c r="CE83" s="8">
        <f>AM83*$C$3</f>
        <v>0.36</v>
      </c>
      <c r="CF83" s="8">
        <f>AN83*$C$3</f>
        <v>4.95</v>
      </c>
      <c r="CG83" s="8">
        <f>AO83*$C$3</f>
        <v>74.429999999999993</v>
      </c>
      <c r="CH83" s="8">
        <f>AP83*$C$3</f>
        <v>14.309999999999999</v>
      </c>
      <c r="CI83" s="8">
        <f>AQ83*$C$3</f>
        <v>3.69</v>
      </c>
      <c r="CJ83" s="8">
        <f>AR83*$C$3</f>
        <v>2.6999999999999997</v>
      </c>
      <c r="CK83" s="8">
        <f>AS83*$C$3</f>
        <v>70.739999999999995</v>
      </c>
      <c r="CL83" s="8">
        <f>AT83*$D$3</f>
        <v>4.87</v>
      </c>
      <c r="CM83" s="8">
        <f>AU83*$D$3</f>
        <v>79.350000000000009</v>
      </c>
      <c r="CN83" s="8">
        <f>AV83*$D$3</f>
        <v>20.400000000000002</v>
      </c>
      <c r="CO83" s="8">
        <f>AW83*$D$3</f>
        <v>0</v>
      </c>
      <c r="CP83" s="8">
        <f>AX83*$D$3</f>
        <v>86.14</v>
      </c>
      <c r="CQ83" s="8">
        <f>AY83*$D$3</f>
        <v>3.5500000000000003</v>
      </c>
      <c r="CR83" s="8">
        <f>AZ83*$D$3</f>
        <v>1.99</v>
      </c>
      <c r="CS83" s="8">
        <f>BA83*$D$3</f>
        <v>12.94</v>
      </c>
      <c r="CT83" s="44">
        <f>BB83*$D$3</f>
        <v>1.56</v>
      </c>
      <c r="CU83" s="46">
        <f>BE83/(BE83+BD83+BC83)</f>
        <v>0.20068027210884354</v>
      </c>
      <c r="CV83" s="46">
        <f>BG83/($BF83+$BG83+$BH83+$BI83+$BJ83)</f>
        <v>0.66666666666666663</v>
      </c>
      <c r="CW83" s="46">
        <f>BH83/($BF83+$BG83+$BH83+$BI83+$BJ83)</f>
        <v>5.10204081632653E-2</v>
      </c>
      <c r="CX83" s="46">
        <f>BI83/($BF83+$BG83+$BH83+$BI83+$BJ83)</f>
        <v>6.8027210884353734E-2</v>
      </c>
      <c r="CY83" s="46">
        <f>BJ83/($BF83+$BG83+$BH83+$BI83+$BJ83)</f>
        <v>0.11224489795918366</v>
      </c>
      <c r="CZ83" s="46">
        <f>BK83/($BF83+$BG83+$BH83+$BI83+$BJ83)</f>
        <v>-1.7006802721088433E-2</v>
      </c>
      <c r="DA83" s="45">
        <f>BN83/(BL83+BN83+BM83)</f>
        <v>0.83814292989305716</v>
      </c>
      <c r="DB83" s="46">
        <f>CF83/($BO83+$CF83+$CG83+$CH83+$CI83+$CJ83)</f>
        <v>3.8569424964936892E-2</v>
      </c>
      <c r="DC83" s="46">
        <f>CG83/($BO83+$CF83+$CG83+$CH83+$CI83+$CJ83)</f>
        <v>0.57994389901823284</v>
      </c>
      <c r="DD83" s="46">
        <f>CH83/($BO83+$CF83+$CG83+$CH83+$CI83+$CJ83)</f>
        <v>0.1115007012622721</v>
      </c>
      <c r="DE83" s="46">
        <f>CI83/($BO83+$CF83+$CG83+$CH83+$CI83+$CJ83)</f>
        <v>2.8751753155680231E-2</v>
      </c>
      <c r="DF83" s="46">
        <f>CJ83/($BO83+$CF83+$CG83+$CH83+$CI83+$CJ83)</f>
        <v>2.103786816269285E-2</v>
      </c>
      <c r="DG83" s="46">
        <f>CK83/($BO83+$CF83+$CG83+$CH83+$CI83+$CJ83)</f>
        <v>0.55119214586255261</v>
      </c>
      <c r="DH83" s="45">
        <f>CN83/(CL83+CN83+CM83)</f>
        <v>0.19499139743834831</v>
      </c>
      <c r="DI83" s="46">
        <f>CP83/($CO83+$CP83+$CQ83+$CR83+$CS83)</f>
        <v>0.823360734085261</v>
      </c>
      <c r="DJ83" s="46">
        <f>CQ83/($CO83+$CP83+$CQ83+$CR83+$CS83)</f>
        <v>3.3932326515006696E-2</v>
      </c>
      <c r="DK83" s="46">
        <f>CR83/($CO83+$CP83+$CQ83+$CR83+$CS83)</f>
        <v>1.9021219652074175E-2</v>
      </c>
      <c r="DL83" s="46">
        <f>CS83/($CO83+$CP83+$CQ83+$CR83+$CS83)</f>
        <v>0.1236857197476582</v>
      </c>
      <c r="DM83" s="46">
        <f>CT83/($CO83+$CP83+$CQ83+$CR83+$CS83)</f>
        <v>1.4911106862932519E-2</v>
      </c>
      <c r="DN83" s="50">
        <f>IF(CU83*$Z$3&gt;1,1,CU83*$Z$3)</f>
        <v>0.33087725882841146</v>
      </c>
      <c r="DO83" s="51">
        <f>IF(DN83*(1+CZ83)&gt;1,1,DN83*(1+CZ83))</f>
        <v>0.32525009456262216</v>
      </c>
      <c r="DP83" s="52">
        <f>IF(DA83*$AA$3&gt;1,1,DA83*$AA$3)</f>
        <v>0.87090869317924047</v>
      </c>
      <c r="DQ83" s="53">
        <f>IF(DP83*(1+DD83+DG83)&gt;1,1,DP83*(1+DD83+DG83))</f>
        <v>1</v>
      </c>
      <c r="DR83" s="50">
        <f>DH83</f>
        <v>0.19499139743834831</v>
      </c>
      <c r="DS83" s="53">
        <f>IF(DR83*(1+DM83)&gt;1,1,DR83*(1+DM83))</f>
        <v>0.19789893500290409</v>
      </c>
      <c r="DT83" s="57">
        <f>100*(DO83*$H$3+DQ83*$K$3+DS83*$N$3)/($Q$3)</f>
        <v>76.64017712888284</v>
      </c>
    </row>
    <row r="84" spans="2:124" x14ac:dyDescent="0.3">
      <c r="B84" s="1">
        <v>29691</v>
      </c>
      <c r="C84" s="68" t="s">
        <v>221</v>
      </c>
      <c r="D84" s="1" t="s">
        <v>15</v>
      </c>
      <c r="E84" s="1" t="s">
        <v>89</v>
      </c>
      <c r="F84" s="1" t="s">
        <v>90</v>
      </c>
      <c r="G84" s="1">
        <v>2010</v>
      </c>
      <c r="H84" s="1" t="s">
        <v>18</v>
      </c>
      <c r="I84" s="4">
        <v>1149.60054208</v>
      </c>
      <c r="J84" s="10">
        <v>101.6</v>
      </c>
      <c r="K84" s="26">
        <v>21</v>
      </c>
      <c r="L84" s="5">
        <v>206</v>
      </c>
      <c r="M84" s="5">
        <v>54</v>
      </c>
      <c r="N84" s="5">
        <v>34</v>
      </c>
      <c r="O84" s="5">
        <v>166</v>
      </c>
      <c r="P84" s="5">
        <v>30</v>
      </c>
      <c r="Q84" s="5">
        <v>45</v>
      </c>
      <c r="R84" s="5">
        <v>6</v>
      </c>
      <c r="S84" s="5">
        <f>P84-Q84</f>
        <v>-15</v>
      </c>
      <c r="T84" s="5">
        <v>77</v>
      </c>
      <c r="U84" s="5">
        <v>904</v>
      </c>
      <c r="V84" s="5">
        <v>144</v>
      </c>
      <c r="W84" s="5">
        <v>156</v>
      </c>
      <c r="X84" s="5">
        <v>845</v>
      </c>
      <c r="Y84" s="5">
        <v>0</v>
      </c>
      <c r="Z84" s="5">
        <v>1</v>
      </c>
      <c r="AA84" s="5">
        <v>4</v>
      </c>
      <c r="AB84" s="5">
        <v>8</v>
      </c>
      <c r="AC84" s="5">
        <v>0</v>
      </c>
      <c r="AD84" s="5">
        <v>0</v>
      </c>
      <c r="AE84" s="5">
        <v>12</v>
      </c>
      <c r="AF84" s="5">
        <v>32</v>
      </c>
      <c r="AG84" s="5">
        <v>0</v>
      </c>
      <c r="AH84" s="5">
        <v>0</v>
      </c>
      <c r="AI84" s="5">
        <v>0</v>
      </c>
      <c r="AJ84" s="5">
        <v>4</v>
      </c>
      <c r="AK84" s="5">
        <v>1</v>
      </c>
      <c r="AL84" s="5">
        <v>0</v>
      </c>
      <c r="AM84" s="5">
        <v>63</v>
      </c>
      <c r="AN84" s="5">
        <f>X84+Z84+AB84</f>
        <v>854</v>
      </c>
      <c r="AO84" s="5">
        <f>Y84+AA84+AE84</f>
        <v>16</v>
      </c>
      <c r="AP84" s="5">
        <f>AC84+AD84+AG84+AH84</f>
        <v>0</v>
      </c>
      <c r="AQ84" s="5">
        <f>AF84+AJ84+AL84</f>
        <v>36</v>
      </c>
      <c r="AR84" s="5">
        <f>AI84+AK84+AM84</f>
        <v>64</v>
      </c>
      <c r="AS84" s="5">
        <f>AO84-AQ84</f>
        <v>-20</v>
      </c>
      <c r="AT84" s="5">
        <v>511</v>
      </c>
      <c r="AU84" s="5">
        <v>9161</v>
      </c>
      <c r="AV84" s="5">
        <v>485</v>
      </c>
      <c r="AW84" s="5">
        <v>0</v>
      </c>
      <c r="AX84" s="5">
        <v>9694</v>
      </c>
      <c r="AY84" s="5">
        <v>60</v>
      </c>
      <c r="AZ84" s="5">
        <v>97</v>
      </c>
      <c r="BA84" s="5">
        <v>306</v>
      </c>
      <c r="BB84" s="27">
        <f>AY84-AZ84</f>
        <v>-37</v>
      </c>
      <c r="BC84" s="43">
        <f>K84*$B$3</f>
        <v>7.56</v>
      </c>
      <c r="BD84" s="8">
        <f>L84*$B$3</f>
        <v>74.16</v>
      </c>
      <c r="BE84" s="8">
        <f>M84*$B$3</f>
        <v>19.439999999999998</v>
      </c>
      <c r="BF84" s="8">
        <f>N84*$B$3</f>
        <v>12.24</v>
      </c>
      <c r="BG84" s="8">
        <f>O84*$B$3</f>
        <v>59.76</v>
      </c>
      <c r="BH84" s="8">
        <f>P84*$B$3</f>
        <v>10.799999999999999</v>
      </c>
      <c r="BI84" s="8">
        <f>Q84*$B$3</f>
        <v>16.2</v>
      </c>
      <c r="BJ84" s="8">
        <f>R84*$B$3</f>
        <v>2.16</v>
      </c>
      <c r="BK84" s="8">
        <f>S84*$B$3</f>
        <v>-5.3999999999999995</v>
      </c>
      <c r="BL84" s="8">
        <f>T84*$C$3</f>
        <v>6.93</v>
      </c>
      <c r="BM84" s="8">
        <f>U84*$C$3</f>
        <v>81.36</v>
      </c>
      <c r="BN84" s="8">
        <f>V84*$C$3</f>
        <v>12.959999999999999</v>
      </c>
      <c r="BO84" s="8">
        <f>W84*$C$3</f>
        <v>14.04</v>
      </c>
      <c r="BP84" s="8">
        <f>X84*$C$3</f>
        <v>76.05</v>
      </c>
      <c r="BQ84" s="8">
        <f>Y84*$C$3</f>
        <v>0</v>
      </c>
      <c r="BR84" s="8">
        <f>Z84*$C$3</f>
        <v>0.09</v>
      </c>
      <c r="BS84" s="8">
        <f>AA84*$C$3</f>
        <v>0.36</v>
      </c>
      <c r="BT84" s="8">
        <f>AB84*$C$3</f>
        <v>0.72</v>
      </c>
      <c r="BU84" s="8">
        <f>AC84*$C$3</f>
        <v>0</v>
      </c>
      <c r="BV84" s="8">
        <f>AD84*$C$3</f>
        <v>0</v>
      </c>
      <c r="BW84" s="8">
        <f>AE84*$C$3</f>
        <v>1.08</v>
      </c>
      <c r="BX84" s="8">
        <f>AF84*$C$3</f>
        <v>2.88</v>
      </c>
      <c r="BY84" s="8">
        <f>AG84*$C$3</f>
        <v>0</v>
      </c>
      <c r="BZ84" s="8">
        <f>AH84*$C$3</f>
        <v>0</v>
      </c>
      <c r="CA84" s="8">
        <f>AI84*$C$3</f>
        <v>0</v>
      </c>
      <c r="CB84" s="8">
        <f>AJ84*$C$3</f>
        <v>0.36</v>
      </c>
      <c r="CC84" s="8">
        <f>AK84*$C$3</f>
        <v>0.09</v>
      </c>
      <c r="CD84" s="8">
        <f>AL84*$C$3</f>
        <v>0</v>
      </c>
      <c r="CE84" s="8">
        <f>AM84*$C$3</f>
        <v>5.67</v>
      </c>
      <c r="CF84" s="8">
        <f>AN84*$C$3</f>
        <v>76.86</v>
      </c>
      <c r="CG84" s="8">
        <f>AO84*$C$3</f>
        <v>1.44</v>
      </c>
      <c r="CH84" s="8">
        <f>AP84*$C$3</f>
        <v>0</v>
      </c>
      <c r="CI84" s="8">
        <f>AQ84*$C$3</f>
        <v>3.2399999999999998</v>
      </c>
      <c r="CJ84" s="8">
        <f>AR84*$C$3</f>
        <v>5.76</v>
      </c>
      <c r="CK84" s="8">
        <f>AS84*$C$3</f>
        <v>-1.7999999999999998</v>
      </c>
      <c r="CL84" s="8">
        <f>AT84*$D$3</f>
        <v>5.1100000000000003</v>
      </c>
      <c r="CM84" s="8">
        <f>AU84*$D$3</f>
        <v>91.61</v>
      </c>
      <c r="CN84" s="8">
        <f>AV84*$D$3</f>
        <v>4.8500000000000005</v>
      </c>
      <c r="CO84" s="8">
        <f>AW84*$D$3</f>
        <v>0</v>
      </c>
      <c r="CP84" s="8">
        <f>AX84*$D$3</f>
        <v>96.94</v>
      </c>
      <c r="CQ84" s="8">
        <f>AY84*$D$3</f>
        <v>0.6</v>
      </c>
      <c r="CR84" s="8">
        <f>AZ84*$D$3</f>
        <v>0.97</v>
      </c>
      <c r="CS84" s="8">
        <f>BA84*$D$3</f>
        <v>3.06</v>
      </c>
      <c r="CT84" s="44">
        <f>BB84*$D$3</f>
        <v>-0.37</v>
      </c>
      <c r="CU84" s="46">
        <f>BE84/(BE84+BD84+BC84)</f>
        <v>0.19217081850533807</v>
      </c>
      <c r="CV84" s="46">
        <f>BG84/($BF84+$BG84+$BH84+$BI84+$BJ84)</f>
        <v>0.59074733096085408</v>
      </c>
      <c r="CW84" s="46">
        <f>BH84/($BF84+$BG84+$BH84+$BI84+$BJ84)</f>
        <v>0.10676156583629892</v>
      </c>
      <c r="CX84" s="46">
        <f>BI84/($BF84+$BG84+$BH84+$BI84+$BJ84)</f>
        <v>0.16014234875444841</v>
      </c>
      <c r="CY84" s="46">
        <f>BJ84/($BF84+$BG84+$BH84+$BI84+$BJ84)</f>
        <v>2.1352313167259787E-2</v>
      </c>
      <c r="CZ84" s="46">
        <f>BK84/($BF84+$BG84+$BH84+$BI84+$BJ84)</f>
        <v>-5.3380782918149461E-2</v>
      </c>
      <c r="DA84" s="45">
        <f>BN84/(BL84+BN84+BM84)</f>
        <v>0.128</v>
      </c>
      <c r="DB84" s="46">
        <f>CF84/($BO84+$CF84+$CG84+$CH84+$CI84+$CJ84)</f>
        <v>0.75843694493783298</v>
      </c>
      <c r="DC84" s="46">
        <f>CG84/($BO84+$CF84+$CG84+$CH84+$CI84+$CJ84)</f>
        <v>1.4209591474245114E-2</v>
      </c>
      <c r="DD84" s="46">
        <f>CH84/($BO84+$CF84+$CG84+$CH84+$CI84+$CJ84)</f>
        <v>0</v>
      </c>
      <c r="DE84" s="46">
        <f>CI84/($BO84+$CF84+$CG84+$CH84+$CI84+$CJ84)</f>
        <v>3.1971580817051509E-2</v>
      </c>
      <c r="DF84" s="46">
        <f>CJ84/($BO84+$CF84+$CG84+$CH84+$CI84+$CJ84)</f>
        <v>5.6838365896980457E-2</v>
      </c>
      <c r="DG84" s="46">
        <f>CK84/($BO84+$CF84+$CG84+$CH84+$CI84+$CJ84)</f>
        <v>-1.7761989342806393E-2</v>
      </c>
      <c r="DH84" s="45">
        <f>CN84/(CL84+CN84+CM84)</f>
        <v>4.7750319976370983E-2</v>
      </c>
      <c r="DI84" s="46">
        <f>CP84/($CO84+$CP84+$CQ84+$CR84+$CS84)</f>
        <v>0.95441567391946447</v>
      </c>
      <c r="DJ84" s="46">
        <f>CQ84/($CO84+$CP84+$CQ84+$CR84+$CS84)</f>
        <v>5.9072560795510485E-3</v>
      </c>
      <c r="DK84" s="46">
        <f>CR84/($CO84+$CP84+$CQ84+$CR84+$CS84)</f>
        <v>9.5500639952741957E-3</v>
      </c>
      <c r="DL84" s="46">
        <f>CS84/($CO84+$CP84+$CQ84+$CR84+$CS84)</f>
        <v>3.012700600571035E-2</v>
      </c>
      <c r="DM84" s="46">
        <f>CT84/($CO84+$CP84+$CQ84+$CR84+$CS84)</f>
        <v>-3.6428079157231467E-3</v>
      </c>
      <c r="DN84" s="50">
        <f>IF(CU84*$T$3&gt;1,1,CU84*$T$3)</f>
        <v>0.30533914750494373</v>
      </c>
      <c r="DO84" s="51">
        <f>IF(DN84*(1+CZ84)&gt;1,1,DN84*(1+CZ84))</f>
        <v>0.28903990475556951</v>
      </c>
      <c r="DP84" s="52">
        <f>IF(DA84*$U$3&gt;1,1,DA84*$U$3)</f>
        <v>0.14273509871162404</v>
      </c>
      <c r="DQ84" s="53">
        <f>IF(DP84*(1+DD84+DG84)&gt;1,1,DP84*(1+DD84+DG84))</f>
        <v>0.14019983940946376</v>
      </c>
      <c r="DR84" s="50">
        <f>DH84</f>
        <v>4.7750319976370983E-2</v>
      </c>
      <c r="DS84" s="53">
        <f>IF(DR84*(1+DM84)&gt;1,1,DR84*(1+DM84))</f>
        <v>4.7576374732782749E-2</v>
      </c>
      <c r="DT84" s="57">
        <f>100*(DO84*$H$3+DQ84*$K$3+DS84*$N$3)/($Q$3)</f>
        <v>14.705054561965396</v>
      </c>
    </row>
    <row r="85" spans="2:124" x14ac:dyDescent="0.3">
      <c r="B85" s="1">
        <v>29575</v>
      </c>
      <c r="C85" s="68" t="s">
        <v>221</v>
      </c>
      <c r="D85" s="1" t="s">
        <v>15</v>
      </c>
      <c r="E85" s="1" t="s">
        <v>93</v>
      </c>
      <c r="F85" s="1" t="s">
        <v>97</v>
      </c>
      <c r="G85" s="1">
        <v>2012</v>
      </c>
      <c r="H85" s="1" t="s">
        <v>18</v>
      </c>
      <c r="I85" s="4">
        <v>1920.91906823</v>
      </c>
      <c r="J85" s="10">
        <v>98.41</v>
      </c>
      <c r="K85" s="26">
        <v>9</v>
      </c>
      <c r="L85" s="5">
        <v>267</v>
      </c>
      <c r="M85" s="5">
        <v>2</v>
      </c>
      <c r="N85" s="5">
        <v>19</v>
      </c>
      <c r="O85" s="5">
        <v>252</v>
      </c>
      <c r="P85" s="5">
        <v>5</v>
      </c>
      <c r="Q85" s="5">
        <v>2</v>
      </c>
      <c r="R85" s="5">
        <v>0</v>
      </c>
      <c r="S85" s="5">
        <f>P85-Q85</f>
        <v>3</v>
      </c>
      <c r="T85" s="5">
        <v>16</v>
      </c>
      <c r="U85" s="5">
        <v>1060</v>
      </c>
      <c r="V85" s="5">
        <v>20</v>
      </c>
      <c r="W85" s="5">
        <v>454</v>
      </c>
      <c r="X85" s="5">
        <v>606</v>
      </c>
      <c r="Y85" s="5">
        <v>4</v>
      </c>
      <c r="Z85" s="5">
        <v>0</v>
      </c>
      <c r="AA85" s="5">
        <v>0</v>
      </c>
      <c r="AB85" s="5">
        <v>20</v>
      </c>
      <c r="AC85" s="5">
        <v>0</v>
      </c>
      <c r="AD85" s="5">
        <v>0</v>
      </c>
      <c r="AE85" s="5">
        <v>2</v>
      </c>
      <c r="AF85" s="5">
        <v>0</v>
      </c>
      <c r="AG85" s="5">
        <v>0</v>
      </c>
      <c r="AH85" s="5">
        <v>0</v>
      </c>
      <c r="AI85" s="5">
        <v>3</v>
      </c>
      <c r="AJ85" s="5">
        <v>0</v>
      </c>
      <c r="AK85" s="5">
        <v>1</v>
      </c>
      <c r="AL85" s="5">
        <v>3</v>
      </c>
      <c r="AM85" s="5">
        <v>2</v>
      </c>
      <c r="AN85" s="5">
        <f>X85+Z85+AB85</f>
        <v>626</v>
      </c>
      <c r="AO85" s="5">
        <f>Y85+AA85+AE85</f>
        <v>6</v>
      </c>
      <c r="AP85" s="5">
        <f>AC85+AD85+AG85+AH85</f>
        <v>0</v>
      </c>
      <c r="AQ85" s="5">
        <f>AF85+AJ85+AL85</f>
        <v>3</v>
      </c>
      <c r="AR85" s="5">
        <f>AI85+AK85+AM85</f>
        <v>6</v>
      </c>
      <c r="AS85" s="5">
        <f>AO85-AQ85</f>
        <v>3</v>
      </c>
      <c r="AT85" s="5">
        <v>458</v>
      </c>
      <c r="AU85" s="5">
        <v>8047</v>
      </c>
      <c r="AV85" s="5">
        <v>1335</v>
      </c>
      <c r="AW85" s="5">
        <v>0</v>
      </c>
      <c r="AX85" s="5">
        <v>8512</v>
      </c>
      <c r="AY85" s="5">
        <v>289</v>
      </c>
      <c r="AZ85" s="5">
        <v>487</v>
      </c>
      <c r="BA85" s="5">
        <v>552</v>
      </c>
      <c r="BB85" s="27">
        <f>AY85-AZ85</f>
        <v>-198</v>
      </c>
      <c r="BC85" s="43">
        <f>K85*$B$3</f>
        <v>3.2399999999999998</v>
      </c>
      <c r="BD85" s="8">
        <f>L85*$B$3</f>
        <v>96.11999999999999</v>
      </c>
      <c r="BE85" s="8">
        <f>M85*$B$3</f>
        <v>0.72</v>
      </c>
      <c r="BF85" s="8">
        <f>N85*$B$3</f>
        <v>6.84</v>
      </c>
      <c r="BG85" s="8">
        <f>O85*$B$3</f>
        <v>90.72</v>
      </c>
      <c r="BH85" s="8">
        <f>P85*$B$3</f>
        <v>1.7999999999999998</v>
      </c>
      <c r="BI85" s="8">
        <f>Q85*$B$3</f>
        <v>0.72</v>
      </c>
      <c r="BJ85" s="8">
        <f>R85*$B$3</f>
        <v>0</v>
      </c>
      <c r="BK85" s="8">
        <f>S85*$B$3</f>
        <v>1.08</v>
      </c>
      <c r="BL85" s="8">
        <f>T85*$C$3</f>
        <v>1.44</v>
      </c>
      <c r="BM85" s="8">
        <f>U85*$C$3</f>
        <v>95.399999999999991</v>
      </c>
      <c r="BN85" s="8">
        <f>V85*$C$3</f>
        <v>1.7999999999999998</v>
      </c>
      <c r="BO85" s="8">
        <f>W85*$C$3</f>
        <v>40.86</v>
      </c>
      <c r="BP85" s="8">
        <f>X85*$C$3</f>
        <v>54.54</v>
      </c>
      <c r="BQ85" s="8">
        <f>Y85*$C$3</f>
        <v>0.36</v>
      </c>
      <c r="BR85" s="8">
        <f>Z85*$C$3</f>
        <v>0</v>
      </c>
      <c r="BS85" s="8">
        <f>AA85*$C$3</f>
        <v>0</v>
      </c>
      <c r="BT85" s="8">
        <f>AB85*$C$3</f>
        <v>1.7999999999999998</v>
      </c>
      <c r="BU85" s="8">
        <f>AC85*$C$3</f>
        <v>0</v>
      </c>
      <c r="BV85" s="8">
        <f>AD85*$C$3</f>
        <v>0</v>
      </c>
      <c r="BW85" s="8">
        <f>AE85*$C$3</f>
        <v>0.18</v>
      </c>
      <c r="BX85" s="8">
        <f>AF85*$C$3</f>
        <v>0</v>
      </c>
      <c r="BY85" s="8">
        <f>AG85*$C$3</f>
        <v>0</v>
      </c>
      <c r="BZ85" s="8">
        <f>AH85*$C$3</f>
        <v>0</v>
      </c>
      <c r="CA85" s="8">
        <f>AI85*$C$3</f>
        <v>0.27</v>
      </c>
      <c r="CB85" s="8">
        <f>AJ85*$C$3</f>
        <v>0</v>
      </c>
      <c r="CC85" s="8">
        <f>AK85*$C$3</f>
        <v>0.09</v>
      </c>
      <c r="CD85" s="8">
        <f>AL85*$C$3</f>
        <v>0.27</v>
      </c>
      <c r="CE85" s="8">
        <f>AM85*$C$3</f>
        <v>0.18</v>
      </c>
      <c r="CF85" s="8">
        <f>AN85*$C$3</f>
        <v>56.339999999999996</v>
      </c>
      <c r="CG85" s="8">
        <f>AO85*$C$3</f>
        <v>0.54</v>
      </c>
      <c r="CH85" s="8">
        <f>AP85*$C$3</f>
        <v>0</v>
      </c>
      <c r="CI85" s="8">
        <f>AQ85*$C$3</f>
        <v>0.27</v>
      </c>
      <c r="CJ85" s="8">
        <f>AR85*$C$3</f>
        <v>0.54</v>
      </c>
      <c r="CK85" s="8">
        <f>AS85*$C$3</f>
        <v>0.27</v>
      </c>
      <c r="CL85" s="8">
        <f>AT85*$D$3</f>
        <v>4.58</v>
      </c>
      <c r="CM85" s="8">
        <f>AU85*$D$3</f>
        <v>80.47</v>
      </c>
      <c r="CN85" s="8">
        <f>AV85*$D$3</f>
        <v>13.35</v>
      </c>
      <c r="CO85" s="8">
        <f>AW85*$D$3</f>
        <v>0</v>
      </c>
      <c r="CP85" s="8">
        <f>AX85*$D$3</f>
        <v>85.12</v>
      </c>
      <c r="CQ85" s="8">
        <f>AY85*$D$3</f>
        <v>2.89</v>
      </c>
      <c r="CR85" s="8">
        <f>AZ85*$D$3</f>
        <v>4.87</v>
      </c>
      <c r="CS85" s="8">
        <f>BA85*$D$3</f>
        <v>5.5200000000000005</v>
      </c>
      <c r="CT85" s="44">
        <f>BB85*$D$3</f>
        <v>-1.98</v>
      </c>
      <c r="CU85" s="46">
        <f>BE85/(BE85+BD85+BC85)</f>
        <v>7.194244604316548E-3</v>
      </c>
      <c r="CV85" s="46">
        <f>BG85/($BF85+$BG85+$BH85+$BI85+$BJ85)</f>
        <v>0.90647482014388492</v>
      </c>
      <c r="CW85" s="46">
        <f>BH85/($BF85+$BG85+$BH85+$BI85+$BJ85)</f>
        <v>1.7985611510791366E-2</v>
      </c>
      <c r="CX85" s="46">
        <f>BI85/($BF85+$BG85+$BH85+$BI85+$BJ85)</f>
        <v>7.1942446043165463E-3</v>
      </c>
      <c r="CY85" s="46">
        <f>BJ85/($BF85+$BG85+$BH85+$BI85+$BJ85)</f>
        <v>0</v>
      </c>
      <c r="CZ85" s="46">
        <f>BK85/($BF85+$BG85+$BH85+$BI85+$BJ85)</f>
        <v>1.0791366906474821E-2</v>
      </c>
      <c r="DA85" s="45">
        <f>BN85/(BL85+BN85+BM85)</f>
        <v>1.8248175182481754E-2</v>
      </c>
      <c r="DB85" s="46">
        <f>CF85/($BO85+$CF85+$CG85+$CH85+$CI85+$CJ85)</f>
        <v>0.57168949771689492</v>
      </c>
      <c r="DC85" s="46">
        <f>CG85/($BO85+$CF85+$CG85+$CH85+$CI85+$CJ85)</f>
        <v>5.4794520547945215E-3</v>
      </c>
      <c r="DD85" s="46">
        <f>CH85/($BO85+$CF85+$CG85+$CH85+$CI85+$CJ85)</f>
        <v>0</v>
      </c>
      <c r="DE85" s="46">
        <f>CI85/($BO85+$CF85+$CG85+$CH85+$CI85+$CJ85)</f>
        <v>2.7397260273972607E-3</v>
      </c>
      <c r="DF85" s="46">
        <f>CJ85/($BO85+$CF85+$CG85+$CH85+$CI85+$CJ85)</f>
        <v>5.4794520547945215E-3</v>
      </c>
      <c r="DG85" s="46">
        <f>CK85/($BO85+$CF85+$CG85+$CH85+$CI85+$CJ85)</f>
        <v>2.7397260273972607E-3</v>
      </c>
      <c r="DH85" s="45">
        <f>CN85/(CL85+CN85+CM85)</f>
        <v>0.13567073170731705</v>
      </c>
      <c r="DI85" s="46">
        <f>CP85/($CO85+$CP85+$CQ85+$CR85+$CS85)</f>
        <v>0.86504065040650402</v>
      </c>
      <c r="DJ85" s="46">
        <f>CQ85/($CO85+$CP85+$CQ85+$CR85+$CS85)</f>
        <v>2.9369918699186991E-2</v>
      </c>
      <c r="DK85" s="46">
        <f>CR85/($CO85+$CP85+$CQ85+$CR85+$CS85)</f>
        <v>4.9491869918699187E-2</v>
      </c>
      <c r="DL85" s="46">
        <f>CS85/($CO85+$CP85+$CQ85+$CR85+$CS85)</f>
        <v>5.6097560975609757E-2</v>
      </c>
      <c r="DM85" s="46">
        <f>CT85/($CO85+$CP85+$CQ85+$CR85+$CS85)</f>
        <v>-2.0121951219512192E-2</v>
      </c>
      <c r="DN85" s="50">
        <f>IF(CU85*$T$3&gt;1,1,CU85*$T$3)</f>
        <v>1.1430895343577033E-2</v>
      </c>
      <c r="DO85" s="51">
        <f>IF(DN85*(1+CZ85)&gt;1,1,DN85*(1+CZ85))</f>
        <v>1.1554250329299087E-2</v>
      </c>
      <c r="DP85" s="52">
        <f>IF(DA85*$U$3&gt;1,1,DA85*$U$3)</f>
        <v>2.0348867859207351E-2</v>
      </c>
      <c r="DQ85" s="53">
        <f>IF(DP85*(1+DD85+DG85)&gt;1,1,DP85*(1+DD85+DG85))</f>
        <v>2.0404618182109292E-2</v>
      </c>
      <c r="DR85" s="50">
        <f>DH85</f>
        <v>0.13567073170731705</v>
      </c>
      <c r="DS85" s="53">
        <f>IF(DR85*(1+DM85)&gt;1,1,DR85*(1+DM85))</f>
        <v>0.13294077186198688</v>
      </c>
      <c r="DT85" s="57">
        <f>100*(DO85*$H$3+DQ85*$K$3+DS85*$N$3)/($Q$3)</f>
        <v>3.7736798725592458</v>
      </c>
    </row>
    <row r="86" spans="2:124" x14ac:dyDescent="0.3">
      <c r="B86" s="1">
        <v>29705</v>
      </c>
      <c r="C86" s="68" t="s">
        <v>221</v>
      </c>
      <c r="D86" s="1" t="s">
        <v>15</v>
      </c>
      <c r="E86" s="1" t="s">
        <v>122</v>
      </c>
      <c r="F86" s="1" t="s">
        <v>124</v>
      </c>
      <c r="G86" s="1">
        <v>2010</v>
      </c>
      <c r="H86" s="1" t="s">
        <v>18</v>
      </c>
      <c r="I86" s="4">
        <v>739.49031862699997</v>
      </c>
      <c r="J86" s="10">
        <v>94.16</v>
      </c>
      <c r="K86" s="26">
        <v>16</v>
      </c>
      <c r="L86" s="5">
        <v>234</v>
      </c>
      <c r="M86" s="5">
        <v>13</v>
      </c>
      <c r="N86" s="5">
        <v>26</v>
      </c>
      <c r="O86" s="5">
        <v>210</v>
      </c>
      <c r="P86" s="5">
        <v>15</v>
      </c>
      <c r="Q86" s="5">
        <v>8</v>
      </c>
      <c r="R86" s="5">
        <v>4</v>
      </c>
      <c r="S86" s="5">
        <f>P86-Q86</f>
        <v>7</v>
      </c>
      <c r="T86" s="5">
        <v>72</v>
      </c>
      <c r="U86" s="5">
        <v>780</v>
      </c>
      <c r="V86" s="5">
        <v>184</v>
      </c>
      <c r="W86" s="5">
        <v>36</v>
      </c>
      <c r="X86" s="5">
        <v>463</v>
      </c>
      <c r="Y86" s="5">
        <v>8</v>
      </c>
      <c r="Z86" s="5">
        <v>40</v>
      </c>
      <c r="AA86" s="5">
        <v>6</v>
      </c>
      <c r="AB86" s="5">
        <v>206</v>
      </c>
      <c r="AC86" s="5">
        <v>14</v>
      </c>
      <c r="AD86" s="5">
        <v>90</v>
      </c>
      <c r="AE86" s="5">
        <v>20</v>
      </c>
      <c r="AF86" s="5">
        <v>16</v>
      </c>
      <c r="AG86" s="5">
        <v>0</v>
      </c>
      <c r="AH86" s="5">
        <v>0</v>
      </c>
      <c r="AI86" s="5">
        <v>12</v>
      </c>
      <c r="AJ86" s="5">
        <v>3</v>
      </c>
      <c r="AK86" s="5">
        <v>18</v>
      </c>
      <c r="AL86" s="5">
        <v>8</v>
      </c>
      <c r="AM86" s="5">
        <v>107</v>
      </c>
      <c r="AN86" s="5">
        <f>X86+Z86+AB86</f>
        <v>709</v>
      </c>
      <c r="AO86" s="5">
        <f>Y86+AA86+AE86</f>
        <v>34</v>
      </c>
      <c r="AP86" s="5">
        <f>AC86+AD86+AG86+AH86</f>
        <v>104</v>
      </c>
      <c r="AQ86" s="5">
        <f>AF86+AJ86+AL86</f>
        <v>27</v>
      </c>
      <c r="AR86" s="5">
        <f>AI86+AK86+AM86</f>
        <v>137</v>
      </c>
      <c r="AS86" s="5">
        <f>AO86-AQ86</f>
        <v>7</v>
      </c>
      <c r="AT86" s="5">
        <v>830</v>
      </c>
      <c r="AU86" s="5">
        <v>6824</v>
      </c>
      <c r="AV86" s="5">
        <v>1765</v>
      </c>
      <c r="AW86" s="5">
        <v>0</v>
      </c>
      <c r="AX86" s="5">
        <v>7249</v>
      </c>
      <c r="AY86" s="5">
        <v>413</v>
      </c>
      <c r="AZ86" s="5">
        <v>474</v>
      </c>
      <c r="BA86" s="5">
        <v>1283</v>
      </c>
      <c r="BB86" s="27">
        <f>AY86-AZ86</f>
        <v>-61</v>
      </c>
      <c r="BC86" s="43">
        <f>K86*$B$3</f>
        <v>5.76</v>
      </c>
      <c r="BD86" s="8">
        <f>L86*$B$3</f>
        <v>84.24</v>
      </c>
      <c r="BE86" s="8">
        <f>M86*$B$3</f>
        <v>4.68</v>
      </c>
      <c r="BF86" s="8">
        <f>N86*$B$3</f>
        <v>9.36</v>
      </c>
      <c r="BG86" s="8">
        <f>O86*$B$3</f>
        <v>75.599999999999994</v>
      </c>
      <c r="BH86" s="8">
        <f>P86*$B$3</f>
        <v>5.3999999999999995</v>
      </c>
      <c r="BI86" s="8">
        <f>Q86*$B$3</f>
        <v>2.88</v>
      </c>
      <c r="BJ86" s="8">
        <f>R86*$B$3</f>
        <v>1.44</v>
      </c>
      <c r="BK86" s="8">
        <f>S86*$B$3</f>
        <v>2.52</v>
      </c>
      <c r="BL86" s="8">
        <f>T86*$C$3</f>
        <v>6.4799999999999995</v>
      </c>
      <c r="BM86" s="8">
        <f>U86*$C$3</f>
        <v>70.2</v>
      </c>
      <c r="BN86" s="8">
        <f>V86*$C$3</f>
        <v>16.559999999999999</v>
      </c>
      <c r="BO86" s="8">
        <f>W86*$C$3</f>
        <v>3.2399999999999998</v>
      </c>
      <c r="BP86" s="8">
        <f>X86*$C$3</f>
        <v>41.67</v>
      </c>
      <c r="BQ86" s="8">
        <f>Y86*$C$3</f>
        <v>0.72</v>
      </c>
      <c r="BR86" s="8">
        <f>Z86*$C$3</f>
        <v>3.5999999999999996</v>
      </c>
      <c r="BS86" s="8">
        <f>AA86*$C$3</f>
        <v>0.54</v>
      </c>
      <c r="BT86" s="8">
        <f>AB86*$C$3</f>
        <v>18.54</v>
      </c>
      <c r="BU86" s="8">
        <f>AC86*$C$3</f>
        <v>1.26</v>
      </c>
      <c r="BV86" s="8">
        <f>AD86*$C$3</f>
        <v>8.1</v>
      </c>
      <c r="BW86" s="8">
        <f>AE86*$C$3</f>
        <v>1.7999999999999998</v>
      </c>
      <c r="BX86" s="8">
        <f>AF86*$C$3</f>
        <v>1.44</v>
      </c>
      <c r="BY86" s="8">
        <f>AG86*$C$3</f>
        <v>0</v>
      </c>
      <c r="BZ86" s="8">
        <f>AH86*$C$3</f>
        <v>0</v>
      </c>
      <c r="CA86" s="8">
        <f>AI86*$C$3</f>
        <v>1.08</v>
      </c>
      <c r="CB86" s="8">
        <f>AJ86*$C$3</f>
        <v>0.27</v>
      </c>
      <c r="CC86" s="8">
        <f>AK86*$C$3</f>
        <v>1.6199999999999999</v>
      </c>
      <c r="CD86" s="8">
        <f>AL86*$C$3</f>
        <v>0.72</v>
      </c>
      <c r="CE86" s="8">
        <f>AM86*$C$3</f>
        <v>9.629999999999999</v>
      </c>
      <c r="CF86" s="8">
        <f>AN86*$C$3</f>
        <v>63.809999999999995</v>
      </c>
      <c r="CG86" s="8">
        <f>AO86*$C$3</f>
        <v>3.06</v>
      </c>
      <c r="CH86" s="8">
        <f>AP86*$C$3</f>
        <v>9.36</v>
      </c>
      <c r="CI86" s="8">
        <f>AQ86*$C$3</f>
        <v>2.4299999999999997</v>
      </c>
      <c r="CJ86" s="8">
        <f>AR86*$C$3</f>
        <v>12.33</v>
      </c>
      <c r="CK86" s="8">
        <f>AS86*$C$3</f>
        <v>0.63</v>
      </c>
      <c r="CL86" s="8">
        <f>AT86*$D$3</f>
        <v>8.3000000000000007</v>
      </c>
      <c r="CM86" s="8">
        <f>AU86*$D$3</f>
        <v>68.239999999999995</v>
      </c>
      <c r="CN86" s="8">
        <f>AV86*$D$3</f>
        <v>17.650000000000002</v>
      </c>
      <c r="CO86" s="8">
        <f>AW86*$D$3</f>
        <v>0</v>
      </c>
      <c r="CP86" s="8">
        <f>AX86*$D$3</f>
        <v>72.489999999999995</v>
      </c>
      <c r="CQ86" s="8">
        <f>AY86*$D$3</f>
        <v>4.13</v>
      </c>
      <c r="CR86" s="8">
        <f>AZ86*$D$3</f>
        <v>4.74</v>
      </c>
      <c r="CS86" s="8">
        <f>BA86*$D$3</f>
        <v>12.83</v>
      </c>
      <c r="CT86" s="44">
        <f>BB86*$D$3</f>
        <v>-0.61</v>
      </c>
      <c r="CU86" s="46">
        <f>BE86/(BE86+BD86+BC86)</f>
        <v>4.9429657794676805E-2</v>
      </c>
      <c r="CV86" s="46">
        <f>BG86/($BF86+$BG86+$BH86+$BI86+$BJ86)</f>
        <v>0.79847908745247154</v>
      </c>
      <c r="CW86" s="46">
        <f>BH86/($BF86+$BG86+$BH86+$BI86+$BJ86)</f>
        <v>5.7034220532319393E-2</v>
      </c>
      <c r="CX86" s="46">
        <f>BI86/($BF86+$BG86+$BH86+$BI86+$BJ86)</f>
        <v>3.0418250950570342E-2</v>
      </c>
      <c r="CY86" s="46">
        <f>BJ86/($BF86+$BG86+$BH86+$BI86+$BJ86)</f>
        <v>1.5209125475285171E-2</v>
      </c>
      <c r="CZ86" s="46">
        <f>BK86/($BF86+$BG86+$BH86+$BI86+$BJ86)</f>
        <v>2.6615969581749051E-2</v>
      </c>
      <c r="DA86" s="45">
        <f>BN86/(BL86+BN86+BM86)</f>
        <v>0.17760617760617758</v>
      </c>
      <c r="DB86" s="46">
        <f>CF86/($BO86+$CF86+$CG86+$CH86+$CI86+$CJ86)</f>
        <v>0.67717287488061118</v>
      </c>
      <c r="DC86" s="46">
        <f>CG86/($BO86+$CF86+$CG86+$CH86+$CI86+$CJ86)</f>
        <v>3.2473734479465138E-2</v>
      </c>
      <c r="DD86" s="46">
        <f>CH86/($BO86+$CF86+$CG86+$CH86+$CI86+$CJ86)</f>
        <v>9.9331423113658057E-2</v>
      </c>
      <c r="DE86" s="46">
        <f>CI86/($BO86+$CF86+$CG86+$CH86+$CI86+$CJ86)</f>
        <v>2.5787965616045842E-2</v>
      </c>
      <c r="DF86" s="46">
        <f>CJ86/($BO86+$CF86+$CG86+$CH86+$CI86+$CJ86)</f>
        <v>0.13085004775549189</v>
      </c>
      <c r="DG86" s="46">
        <f>CK86/($BO86+$CF86+$CG86+$CH86+$CI86+$CJ86)</f>
        <v>6.6857688634192926E-3</v>
      </c>
      <c r="DH86" s="45">
        <f>CN86/(CL86+CN86+CM86)</f>
        <v>0.18738719609300353</v>
      </c>
      <c r="DI86" s="46">
        <f>CP86/($CO86+$CP86+$CQ86+$CR86+$CS86)</f>
        <v>0.76961460876950849</v>
      </c>
      <c r="DJ86" s="46">
        <f>CQ86/($CO86+$CP86+$CQ86+$CR86+$CS86)</f>
        <v>4.3847542201932273E-2</v>
      </c>
      <c r="DK86" s="46">
        <f>CR86/($CO86+$CP86+$CQ86+$CR86+$CS86)</f>
        <v>5.0323813568319366E-2</v>
      </c>
      <c r="DL86" s="46">
        <f>CS86/($CO86+$CP86+$CQ86+$CR86+$CS86)</f>
        <v>0.13621403546023997</v>
      </c>
      <c r="DM86" s="46">
        <f>CT86/($CO86+$CP86+$CQ86+$CR86+$CS86)</f>
        <v>-6.4762713663870913E-3</v>
      </c>
      <c r="DN86" s="50">
        <f>IF(CU86*$T$3&gt;1,1,CU86*$T$3)</f>
        <v>7.8538509071649026E-2</v>
      </c>
      <c r="DO86" s="51">
        <f>IF(DN86*(1+CZ86)&gt;1,1,DN86*(1+CZ86))</f>
        <v>8.0628887640095945E-2</v>
      </c>
      <c r="DP86" s="52">
        <f>IF(DA86*$U$3&gt;1,1,DA86*$U$3)</f>
        <v>0.19805183822196865</v>
      </c>
      <c r="DQ86" s="53">
        <f>IF(DP86*(1+DD86+DG86)&gt;1,1,DP86*(1+DD86+DG86))</f>
        <v>0.21904873797616017</v>
      </c>
      <c r="DR86" s="50">
        <f>DH86</f>
        <v>0.18738719609300353</v>
      </c>
      <c r="DS86" s="53">
        <f>IF(DR86*(1+DM86)&gt;1,1,DR86*(1+DM86))</f>
        <v>0.18617362576051885</v>
      </c>
      <c r="DT86" s="57">
        <f>100*(DO86*$H$3+DQ86*$K$3+DS86*$N$3)/($Q$3)</f>
        <v>19.295155938200011</v>
      </c>
    </row>
    <row r="87" spans="2:124" x14ac:dyDescent="0.3">
      <c r="B87" s="1">
        <v>29561</v>
      </c>
      <c r="C87" s="68" t="s">
        <v>221</v>
      </c>
      <c r="D87" s="1" t="s">
        <v>15</v>
      </c>
      <c r="E87" s="1" t="s">
        <v>93</v>
      </c>
      <c r="F87" s="1" t="s">
        <v>109</v>
      </c>
      <c r="G87" s="1">
        <v>2012</v>
      </c>
      <c r="H87" s="1" t="s">
        <v>18</v>
      </c>
      <c r="I87" s="4">
        <v>900.103994758</v>
      </c>
      <c r="J87" s="10">
        <v>91.65</v>
      </c>
      <c r="K87" s="26">
        <v>2</v>
      </c>
      <c r="L87" s="5">
        <v>230</v>
      </c>
      <c r="M87" s="5">
        <v>20</v>
      </c>
      <c r="N87" s="5">
        <v>9</v>
      </c>
      <c r="O87" s="5">
        <v>210</v>
      </c>
      <c r="P87" s="5">
        <v>14</v>
      </c>
      <c r="Q87" s="5">
        <v>5</v>
      </c>
      <c r="R87" s="5">
        <v>14</v>
      </c>
      <c r="S87" s="5">
        <f>P87-Q87</f>
        <v>9</v>
      </c>
      <c r="T87" s="5">
        <v>10</v>
      </c>
      <c r="U87" s="5">
        <v>816</v>
      </c>
      <c r="V87" s="5">
        <v>187</v>
      </c>
      <c r="W87" s="5">
        <v>16</v>
      </c>
      <c r="X87" s="5">
        <v>832</v>
      </c>
      <c r="Y87" s="5">
        <v>0</v>
      </c>
      <c r="Z87" s="5">
        <v>0</v>
      </c>
      <c r="AA87" s="5">
        <v>4</v>
      </c>
      <c r="AB87" s="5">
        <v>12</v>
      </c>
      <c r="AC87" s="5">
        <v>0</v>
      </c>
      <c r="AD87" s="5">
        <v>0</v>
      </c>
      <c r="AE87" s="5">
        <v>0</v>
      </c>
      <c r="AF87" s="5">
        <v>20</v>
      </c>
      <c r="AG87" s="5">
        <v>8</v>
      </c>
      <c r="AH87" s="5">
        <v>4</v>
      </c>
      <c r="AI87" s="5">
        <v>12</v>
      </c>
      <c r="AJ87" s="5">
        <v>14</v>
      </c>
      <c r="AK87" s="5">
        <v>39</v>
      </c>
      <c r="AL87" s="5">
        <v>0</v>
      </c>
      <c r="AM87" s="5">
        <v>61</v>
      </c>
      <c r="AN87" s="5">
        <f>X87+Z87+AB87</f>
        <v>844</v>
      </c>
      <c r="AO87" s="5">
        <f>Y87+AA87+AE87</f>
        <v>4</v>
      </c>
      <c r="AP87" s="5">
        <f>AC87+AD87+AG87+AH87</f>
        <v>12</v>
      </c>
      <c r="AQ87" s="5">
        <f>AF87+AJ87+AL87</f>
        <v>34</v>
      </c>
      <c r="AR87" s="5">
        <f>AI87+AK87+AM87</f>
        <v>112</v>
      </c>
      <c r="AS87" s="5">
        <f>AO87-AQ87</f>
        <v>-30</v>
      </c>
      <c r="AT87" s="5">
        <v>213</v>
      </c>
      <c r="AU87" s="5">
        <v>7537</v>
      </c>
      <c r="AV87" s="5">
        <v>1404</v>
      </c>
      <c r="AW87" s="5">
        <v>0</v>
      </c>
      <c r="AX87" s="5">
        <v>8091</v>
      </c>
      <c r="AY87" s="5">
        <v>282</v>
      </c>
      <c r="AZ87" s="5">
        <v>304</v>
      </c>
      <c r="BA87" s="5">
        <v>477</v>
      </c>
      <c r="BB87" s="27">
        <f>AY87-AZ87</f>
        <v>-22</v>
      </c>
      <c r="BC87" s="43">
        <f>K87*$B$3</f>
        <v>0.72</v>
      </c>
      <c r="BD87" s="8">
        <f>L87*$B$3</f>
        <v>82.8</v>
      </c>
      <c r="BE87" s="8">
        <f>M87*$B$3</f>
        <v>7.1999999999999993</v>
      </c>
      <c r="BF87" s="8">
        <f>N87*$B$3</f>
        <v>3.2399999999999998</v>
      </c>
      <c r="BG87" s="8">
        <f>O87*$B$3</f>
        <v>75.599999999999994</v>
      </c>
      <c r="BH87" s="8">
        <f>P87*$B$3</f>
        <v>5.04</v>
      </c>
      <c r="BI87" s="8">
        <f>Q87*$B$3</f>
        <v>1.7999999999999998</v>
      </c>
      <c r="BJ87" s="8">
        <f>R87*$B$3</f>
        <v>5.04</v>
      </c>
      <c r="BK87" s="8">
        <f>S87*$B$3</f>
        <v>3.2399999999999998</v>
      </c>
      <c r="BL87" s="8">
        <f>T87*$C$3</f>
        <v>0.89999999999999991</v>
      </c>
      <c r="BM87" s="8">
        <f>U87*$C$3</f>
        <v>73.44</v>
      </c>
      <c r="BN87" s="8">
        <f>V87*$C$3</f>
        <v>16.829999999999998</v>
      </c>
      <c r="BO87" s="8">
        <f>W87*$C$3</f>
        <v>1.44</v>
      </c>
      <c r="BP87" s="8">
        <f>X87*$C$3</f>
        <v>74.88</v>
      </c>
      <c r="BQ87" s="8">
        <f>Y87*$C$3</f>
        <v>0</v>
      </c>
      <c r="BR87" s="8">
        <f>Z87*$C$3</f>
        <v>0</v>
      </c>
      <c r="BS87" s="8">
        <f>AA87*$C$3</f>
        <v>0.36</v>
      </c>
      <c r="BT87" s="8">
        <f>AB87*$C$3</f>
        <v>1.08</v>
      </c>
      <c r="BU87" s="8">
        <f>AC87*$C$3</f>
        <v>0</v>
      </c>
      <c r="BV87" s="8">
        <f>AD87*$C$3</f>
        <v>0</v>
      </c>
      <c r="BW87" s="8">
        <f>AE87*$C$3</f>
        <v>0</v>
      </c>
      <c r="BX87" s="8">
        <f>AF87*$C$3</f>
        <v>1.7999999999999998</v>
      </c>
      <c r="BY87" s="8">
        <f>AG87*$C$3</f>
        <v>0.72</v>
      </c>
      <c r="BZ87" s="8">
        <f>AH87*$C$3</f>
        <v>0.36</v>
      </c>
      <c r="CA87" s="8">
        <f>AI87*$C$3</f>
        <v>1.08</v>
      </c>
      <c r="CB87" s="8">
        <f>AJ87*$C$3</f>
        <v>1.26</v>
      </c>
      <c r="CC87" s="8">
        <f>AK87*$C$3</f>
        <v>3.51</v>
      </c>
      <c r="CD87" s="8">
        <f>AL87*$C$3</f>
        <v>0</v>
      </c>
      <c r="CE87" s="8">
        <f>AM87*$C$3</f>
        <v>5.49</v>
      </c>
      <c r="CF87" s="8">
        <f>AN87*$C$3</f>
        <v>75.959999999999994</v>
      </c>
      <c r="CG87" s="8">
        <f>AO87*$C$3</f>
        <v>0.36</v>
      </c>
      <c r="CH87" s="8">
        <f>AP87*$C$3</f>
        <v>1.08</v>
      </c>
      <c r="CI87" s="8">
        <f>AQ87*$C$3</f>
        <v>3.06</v>
      </c>
      <c r="CJ87" s="8">
        <f>AR87*$C$3</f>
        <v>10.08</v>
      </c>
      <c r="CK87" s="8">
        <f>AS87*$C$3</f>
        <v>-2.6999999999999997</v>
      </c>
      <c r="CL87" s="8">
        <f>AT87*$D$3</f>
        <v>2.13</v>
      </c>
      <c r="CM87" s="8">
        <f>AU87*$D$3</f>
        <v>75.37</v>
      </c>
      <c r="CN87" s="8">
        <f>AV87*$D$3</f>
        <v>14.040000000000001</v>
      </c>
      <c r="CO87" s="8">
        <f>AW87*$D$3</f>
        <v>0</v>
      </c>
      <c r="CP87" s="8">
        <f>AX87*$D$3</f>
        <v>80.91</v>
      </c>
      <c r="CQ87" s="8">
        <f>AY87*$D$3</f>
        <v>2.82</v>
      </c>
      <c r="CR87" s="8">
        <f>AZ87*$D$3</f>
        <v>3.04</v>
      </c>
      <c r="CS87" s="8">
        <f>BA87*$D$3</f>
        <v>4.7700000000000005</v>
      </c>
      <c r="CT87" s="44">
        <f>BB87*$D$3</f>
        <v>-0.22</v>
      </c>
      <c r="CU87" s="46">
        <f>BE87/(BE87+BD87+BC87)</f>
        <v>7.9365079365079361E-2</v>
      </c>
      <c r="CV87" s="46">
        <f>BG87/($BF87+$BG87+$BH87+$BI87+$BJ87)</f>
        <v>0.83333333333333326</v>
      </c>
      <c r="CW87" s="46">
        <f>BH87/($BF87+$BG87+$BH87+$BI87+$BJ87)</f>
        <v>5.5555555555555559E-2</v>
      </c>
      <c r="CX87" s="46">
        <f>BI87/($BF87+$BG87+$BH87+$BI87+$BJ87)</f>
        <v>1.984126984126984E-2</v>
      </c>
      <c r="CY87" s="46">
        <f>BJ87/($BF87+$BG87+$BH87+$BI87+$BJ87)</f>
        <v>5.5555555555555559E-2</v>
      </c>
      <c r="CZ87" s="46">
        <f>BK87/($BF87+$BG87+$BH87+$BI87+$BJ87)</f>
        <v>3.5714285714285712E-2</v>
      </c>
      <c r="DA87" s="45">
        <f>BN87/(BL87+BN87+BM87)</f>
        <v>0.18460019743336625</v>
      </c>
      <c r="DB87" s="46">
        <f>CF87/($BO87+$CF87+$CG87+$CH87+$CI87+$CJ87)</f>
        <v>0.82583170254403138</v>
      </c>
      <c r="DC87" s="46">
        <f>CG87/($BO87+$CF87+$CG87+$CH87+$CI87+$CJ87)</f>
        <v>3.9138943248532296E-3</v>
      </c>
      <c r="DD87" s="46">
        <f>CH87/($BO87+$CF87+$CG87+$CH87+$CI87+$CJ87)</f>
        <v>1.174168297455969E-2</v>
      </c>
      <c r="DE87" s="46">
        <f>CI87/($BO87+$CF87+$CG87+$CH87+$CI87+$CJ87)</f>
        <v>3.3268101761252451E-2</v>
      </c>
      <c r="DF87" s="46">
        <f>CJ87/($BO87+$CF87+$CG87+$CH87+$CI87+$CJ87)</f>
        <v>0.10958904109589042</v>
      </c>
      <c r="DG87" s="46">
        <f>CK87/($BO87+$CF87+$CG87+$CH87+$CI87+$CJ87)</f>
        <v>-2.9354207436399219E-2</v>
      </c>
      <c r="DH87" s="45">
        <f>CN87/(CL87+CN87+CM87)</f>
        <v>0.15337557351977277</v>
      </c>
      <c r="DI87" s="46">
        <f>CP87/($CO87+$CP87+$CQ87+$CR87+$CS87)</f>
        <v>0.88387590124535731</v>
      </c>
      <c r="DJ87" s="46">
        <f>CQ87/($CO87+$CP87+$CQ87+$CR87+$CS87)</f>
        <v>3.0806204937732139E-2</v>
      </c>
      <c r="DK87" s="46">
        <f>CR87/($CO87+$CP87+$CQ87+$CR87+$CS87)</f>
        <v>3.3209525890321175E-2</v>
      </c>
      <c r="DL87" s="46">
        <f>CS87/($CO87+$CP87+$CQ87+$CR87+$CS87)</f>
        <v>5.2108367926589481E-2</v>
      </c>
      <c r="DM87" s="46">
        <f>CT87/($CO87+$CP87+$CQ87+$CR87+$CS87)</f>
        <v>-2.4033209525890324E-3</v>
      </c>
      <c r="DN87" s="50">
        <f>IF(CU87*$T$3&gt;1,1,CU87*$T$3)</f>
        <v>0.1261027343458101</v>
      </c>
      <c r="DO87" s="51">
        <f>IF(DN87*(1+CZ87)&gt;1,1,DN87*(1+CZ87))</f>
        <v>0.13060640342958904</v>
      </c>
      <c r="DP87" s="52">
        <f>IF(DA87*$U$3&gt;1,1,DA87*$U$3)</f>
        <v>0.20585099533466264</v>
      </c>
      <c r="DQ87" s="53">
        <f>IF(DP87*(1+DD87+DG87)&gt;1,1,DP87*(1+DD87+DG87))</f>
        <v>0.20222543964383688</v>
      </c>
      <c r="DR87" s="50">
        <f>DH87</f>
        <v>0.15337557351977277</v>
      </c>
      <c r="DS87" s="53">
        <f>IF(DR87*(1+DM87)&gt;1,1,DR87*(1+DM87))</f>
        <v>0.15300696279031734</v>
      </c>
      <c r="DT87" s="57">
        <f>100*(DO87*$H$3+DQ87*$K$3+DS87*$N$3)/($Q$3)</f>
        <v>18.338417840963643</v>
      </c>
    </row>
    <row r="88" spans="2:124" x14ac:dyDescent="0.3">
      <c r="B88" s="1">
        <v>28107</v>
      </c>
      <c r="C88" s="68" t="s">
        <v>221</v>
      </c>
      <c r="D88" s="1" t="s">
        <v>15</v>
      </c>
      <c r="E88" s="1" t="s">
        <v>23</v>
      </c>
      <c r="F88" s="1" t="s">
        <v>33</v>
      </c>
      <c r="G88" s="1">
        <v>2010</v>
      </c>
      <c r="H88" s="1" t="s">
        <v>18</v>
      </c>
      <c r="I88" s="4">
        <v>898.63174339700004</v>
      </c>
      <c r="J88" s="10">
        <v>89.7</v>
      </c>
      <c r="K88" s="26">
        <v>19</v>
      </c>
      <c r="L88" s="5">
        <v>219</v>
      </c>
      <c r="M88" s="5">
        <v>15</v>
      </c>
      <c r="N88" s="5">
        <v>36</v>
      </c>
      <c r="O88" s="5">
        <v>183</v>
      </c>
      <c r="P88" s="5">
        <v>19</v>
      </c>
      <c r="Q88" s="5">
        <v>11</v>
      </c>
      <c r="R88" s="5">
        <v>4</v>
      </c>
      <c r="S88" s="5">
        <f>P88-Q88</f>
        <v>8</v>
      </c>
      <c r="T88" s="5">
        <v>64</v>
      </c>
      <c r="U88" s="5">
        <v>733</v>
      </c>
      <c r="V88" s="5">
        <v>200</v>
      </c>
      <c r="W88" s="5">
        <v>260</v>
      </c>
      <c r="X88" s="5">
        <v>506</v>
      </c>
      <c r="Y88" s="5">
        <v>17</v>
      </c>
      <c r="Z88" s="5">
        <v>32</v>
      </c>
      <c r="AA88" s="5">
        <v>23</v>
      </c>
      <c r="AB88" s="5">
        <v>16</v>
      </c>
      <c r="AC88" s="5">
        <v>8</v>
      </c>
      <c r="AD88" s="5">
        <v>20</v>
      </c>
      <c r="AE88" s="5">
        <v>24</v>
      </c>
      <c r="AF88" s="5">
        <v>4</v>
      </c>
      <c r="AG88" s="5">
        <v>0</v>
      </c>
      <c r="AH88" s="5">
        <v>8</v>
      </c>
      <c r="AI88" s="5">
        <v>0</v>
      </c>
      <c r="AJ88" s="5">
        <v>10</v>
      </c>
      <c r="AK88" s="5">
        <v>0</v>
      </c>
      <c r="AL88" s="5">
        <v>13</v>
      </c>
      <c r="AM88" s="5">
        <v>55</v>
      </c>
      <c r="AN88" s="5">
        <f>X88+Z88+AB88</f>
        <v>554</v>
      </c>
      <c r="AO88" s="5">
        <f>Y88+AA88+AE88</f>
        <v>64</v>
      </c>
      <c r="AP88" s="5">
        <f>AC88+AD88+AG88+AH88</f>
        <v>36</v>
      </c>
      <c r="AQ88" s="5">
        <f>AF88+AJ88+AL88</f>
        <v>27</v>
      </c>
      <c r="AR88" s="5">
        <f>AI88+AK88+AM88</f>
        <v>55</v>
      </c>
      <c r="AS88" s="5">
        <f>AO88-AQ88</f>
        <v>37</v>
      </c>
      <c r="AT88" s="5">
        <v>721</v>
      </c>
      <c r="AU88" s="5">
        <v>5356</v>
      </c>
      <c r="AV88" s="5">
        <v>2878</v>
      </c>
      <c r="AW88" s="5">
        <v>0</v>
      </c>
      <c r="AX88" s="5">
        <v>5860</v>
      </c>
      <c r="AY88" s="5">
        <v>596</v>
      </c>
      <c r="AZ88" s="5">
        <v>156</v>
      </c>
      <c r="BA88" s="5">
        <v>2343</v>
      </c>
      <c r="BB88" s="27">
        <f>AY88-AZ88</f>
        <v>440</v>
      </c>
      <c r="BC88" s="43">
        <f>K88*$B$3</f>
        <v>6.84</v>
      </c>
      <c r="BD88" s="8">
        <f>L88*$B$3</f>
        <v>78.84</v>
      </c>
      <c r="BE88" s="8">
        <f>M88*$B$3</f>
        <v>5.3999999999999995</v>
      </c>
      <c r="BF88" s="8">
        <f>N88*$B$3</f>
        <v>12.959999999999999</v>
      </c>
      <c r="BG88" s="8">
        <f>O88*$B$3</f>
        <v>65.88</v>
      </c>
      <c r="BH88" s="8">
        <f>P88*$B$3</f>
        <v>6.84</v>
      </c>
      <c r="BI88" s="8">
        <f>Q88*$B$3</f>
        <v>3.96</v>
      </c>
      <c r="BJ88" s="8">
        <f>R88*$B$3</f>
        <v>1.44</v>
      </c>
      <c r="BK88" s="8">
        <f>S88*$B$3</f>
        <v>2.88</v>
      </c>
      <c r="BL88" s="8">
        <f>T88*$C$3</f>
        <v>5.76</v>
      </c>
      <c r="BM88" s="8">
        <f>U88*$C$3</f>
        <v>65.97</v>
      </c>
      <c r="BN88" s="8">
        <f>V88*$C$3</f>
        <v>18</v>
      </c>
      <c r="BO88" s="8">
        <f>W88*$C$3</f>
        <v>23.4</v>
      </c>
      <c r="BP88" s="8">
        <f>X88*$C$3</f>
        <v>45.54</v>
      </c>
      <c r="BQ88" s="8">
        <f>Y88*$C$3</f>
        <v>1.53</v>
      </c>
      <c r="BR88" s="8">
        <f>Z88*$C$3</f>
        <v>2.88</v>
      </c>
      <c r="BS88" s="8">
        <f>AA88*$C$3</f>
        <v>2.0699999999999998</v>
      </c>
      <c r="BT88" s="8">
        <f>AB88*$C$3</f>
        <v>1.44</v>
      </c>
      <c r="BU88" s="8">
        <f>AC88*$C$3</f>
        <v>0.72</v>
      </c>
      <c r="BV88" s="8">
        <f>AD88*$C$3</f>
        <v>1.7999999999999998</v>
      </c>
      <c r="BW88" s="8">
        <f>AE88*$C$3</f>
        <v>2.16</v>
      </c>
      <c r="BX88" s="8">
        <f>AF88*$C$3</f>
        <v>0.36</v>
      </c>
      <c r="BY88" s="8">
        <f>AG88*$C$3</f>
        <v>0</v>
      </c>
      <c r="BZ88" s="8">
        <f>AH88*$C$3</f>
        <v>0.72</v>
      </c>
      <c r="CA88" s="8">
        <f>AI88*$C$3</f>
        <v>0</v>
      </c>
      <c r="CB88" s="8">
        <f>AJ88*$C$3</f>
        <v>0.89999999999999991</v>
      </c>
      <c r="CC88" s="8">
        <f>AK88*$C$3</f>
        <v>0</v>
      </c>
      <c r="CD88" s="8">
        <f>AL88*$C$3</f>
        <v>1.17</v>
      </c>
      <c r="CE88" s="8">
        <f>AM88*$C$3</f>
        <v>4.95</v>
      </c>
      <c r="CF88" s="8">
        <f>AN88*$C$3</f>
        <v>49.86</v>
      </c>
      <c r="CG88" s="8">
        <f>AO88*$C$3</f>
        <v>5.76</v>
      </c>
      <c r="CH88" s="8">
        <f>AP88*$C$3</f>
        <v>3.2399999999999998</v>
      </c>
      <c r="CI88" s="8">
        <f>AQ88*$C$3</f>
        <v>2.4299999999999997</v>
      </c>
      <c r="CJ88" s="8">
        <f>AR88*$C$3</f>
        <v>4.95</v>
      </c>
      <c r="CK88" s="8">
        <f>AS88*$C$3</f>
        <v>3.33</v>
      </c>
      <c r="CL88" s="8">
        <f>AT88*$D$3</f>
        <v>7.21</v>
      </c>
      <c r="CM88" s="8">
        <f>AU88*$D$3</f>
        <v>53.56</v>
      </c>
      <c r="CN88" s="8">
        <f>AV88*$D$3</f>
        <v>28.78</v>
      </c>
      <c r="CO88" s="8">
        <f>AW88*$D$3</f>
        <v>0</v>
      </c>
      <c r="CP88" s="8">
        <f>AX88*$D$3</f>
        <v>58.6</v>
      </c>
      <c r="CQ88" s="8">
        <f>AY88*$D$3</f>
        <v>5.96</v>
      </c>
      <c r="CR88" s="8">
        <f>AZ88*$D$3</f>
        <v>1.56</v>
      </c>
      <c r="CS88" s="8">
        <f>BA88*$D$3</f>
        <v>23.43</v>
      </c>
      <c r="CT88" s="44">
        <f>BB88*$D$3</f>
        <v>4.4000000000000004</v>
      </c>
      <c r="CU88" s="46">
        <f>BE88/(BE88+BD88+BC88)</f>
        <v>5.9288537549407098E-2</v>
      </c>
      <c r="CV88" s="46">
        <f>BG88/($BF88+$BG88+$BH88+$BI88+$BJ88)</f>
        <v>0.72332015810276684</v>
      </c>
      <c r="CW88" s="46">
        <f>BH88/($BF88+$BG88+$BH88+$BI88+$BJ88)</f>
        <v>7.5098814229249022E-2</v>
      </c>
      <c r="CX88" s="46">
        <f>BI88/($BF88+$BG88+$BH88+$BI88+$BJ88)</f>
        <v>4.3478260869565223E-2</v>
      </c>
      <c r="CY88" s="46">
        <f>BJ88/($BF88+$BG88+$BH88+$BI88+$BJ88)</f>
        <v>1.58102766798419E-2</v>
      </c>
      <c r="CZ88" s="46">
        <f>BK88/($BF88+$BG88+$BH88+$BI88+$BJ88)</f>
        <v>3.1620553359683799E-2</v>
      </c>
      <c r="DA88" s="45">
        <f>BN88/(BL88+BN88+BM88)</f>
        <v>0.20060180541624878</v>
      </c>
      <c r="DB88" s="46">
        <f>CF88/($BO88+$CF88+$CG88+$CH88+$CI88+$CJ88)</f>
        <v>0.55622489959839361</v>
      </c>
      <c r="DC88" s="46">
        <f>CG88/($BO88+$CF88+$CG88+$CH88+$CI88+$CJ88)</f>
        <v>6.4257028112449793E-2</v>
      </c>
      <c r="DD88" s="46">
        <f>CH88/($BO88+$CF88+$CG88+$CH88+$CI88+$CJ88)</f>
        <v>3.614457831325301E-2</v>
      </c>
      <c r="DE88" s="46">
        <f>CI88/($BO88+$CF88+$CG88+$CH88+$CI88+$CJ88)</f>
        <v>2.7108433734939756E-2</v>
      </c>
      <c r="DF88" s="46">
        <f>CJ88/($BO88+$CF88+$CG88+$CH88+$CI88+$CJ88)</f>
        <v>5.5220883534136546E-2</v>
      </c>
      <c r="DG88" s="46">
        <f>CK88/($BO88+$CF88+$CG88+$CH88+$CI88+$CJ88)</f>
        <v>3.7148594377510044E-2</v>
      </c>
      <c r="DH88" s="45">
        <f>CN88/(CL88+CN88+CM88)</f>
        <v>0.32138470128419877</v>
      </c>
      <c r="DI88" s="46">
        <f>CP88/($CO88+$CP88+$CQ88+$CR88+$CS88)</f>
        <v>0.6543830262423227</v>
      </c>
      <c r="DJ88" s="46">
        <f>CQ88/($CO88+$CP88+$CQ88+$CR88+$CS88)</f>
        <v>6.6554997208263536E-2</v>
      </c>
      <c r="DK88" s="46">
        <f>CR88/($CO88+$CP88+$CQ88+$CR88+$CS88)</f>
        <v>1.7420435510887771E-2</v>
      </c>
      <c r="DL88" s="46">
        <f>CS88/($CO88+$CP88+$CQ88+$CR88+$CS88)</f>
        <v>0.26164154103852594</v>
      </c>
      <c r="DM88" s="46">
        <f>CT88/($CO88+$CP88+$CQ88+$CR88+$CS88)</f>
        <v>4.9134561697375768E-2</v>
      </c>
      <c r="DN88" s="50">
        <f>IF(CU88*$T$3&gt;1,1,CU88*$T$3)</f>
        <v>9.4203228424340327E-2</v>
      </c>
      <c r="DO88" s="51">
        <f>IF(DN88*(1+CZ88)&gt;1,1,DN88*(1+CZ88))</f>
        <v>9.7181986635386672E-2</v>
      </c>
      <c r="DP88" s="52">
        <f>IF(DA88*$U$3&gt;1,1,DA88*$U$3)</f>
        <v>0.22369467576420521</v>
      </c>
      <c r="DQ88" s="53">
        <f>IF(DP88*(1+DD88+DG88)&gt;1,1,DP88*(1+DD88+DG88))</f>
        <v>0.24008996826499535</v>
      </c>
      <c r="DR88" s="50">
        <f>DH88</f>
        <v>0.32138470128419877</v>
      </c>
      <c r="DS88" s="53">
        <f>IF(DR88*(1+DM88)&gt;1,1,DR88*(1+DM88))</f>
        <v>0.3371757977180399</v>
      </c>
      <c r="DT88" s="57">
        <f>100*(DO88*$H$3+DQ88*$K$3+DS88*$N$3)/($Q$3)</f>
        <v>23.486377699202244</v>
      </c>
    </row>
    <row r="89" spans="2:124" hidden="1" x14ac:dyDescent="0.3">
      <c r="B89" s="1">
        <v>28179</v>
      </c>
      <c r="C89" s="68" t="s">
        <v>274</v>
      </c>
      <c r="D89" s="1" t="s">
        <v>15</v>
      </c>
      <c r="E89" s="1" t="s">
        <v>137</v>
      </c>
      <c r="F89" s="1" t="s">
        <v>144</v>
      </c>
      <c r="G89" s="1">
        <v>2010</v>
      </c>
      <c r="H89" s="1" t="s">
        <v>18</v>
      </c>
      <c r="I89" s="4">
        <v>1039.3244332199999</v>
      </c>
      <c r="J89" s="9">
        <v>18.55</v>
      </c>
      <c r="K89" s="26">
        <v>3</v>
      </c>
      <c r="L89" s="5">
        <v>51</v>
      </c>
      <c r="M89" s="5">
        <v>0</v>
      </c>
      <c r="N89" s="5">
        <v>8</v>
      </c>
      <c r="O89" s="5">
        <v>44</v>
      </c>
      <c r="P89" s="5">
        <v>2</v>
      </c>
      <c r="Q89" s="5">
        <v>0</v>
      </c>
      <c r="R89" s="5">
        <v>0</v>
      </c>
      <c r="S89" s="5">
        <f>P89-Q89</f>
        <v>2</v>
      </c>
      <c r="T89" s="5">
        <v>7</v>
      </c>
      <c r="U89" s="5">
        <v>191</v>
      </c>
      <c r="V89" s="5">
        <v>7</v>
      </c>
      <c r="W89" s="5">
        <v>0</v>
      </c>
      <c r="X89" s="5">
        <v>191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9</v>
      </c>
      <c r="AG89" s="5">
        <v>0</v>
      </c>
      <c r="AH89" s="5">
        <v>0</v>
      </c>
      <c r="AI89" s="5">
        <v>1</v>
      </c>
      <c r="AJ89" s="5">
        <v>0</v>
      </c>
      <c r="AK89" s="5">
        <v>0</v>
      </c>
      <c r="AL89" s="5">
        <v>3</v>
      </c>
      <c r="AM89" s="5">
        <v>2</v>
      </c>
      <c r="AN89" s="5">
        <f>X89+Z89+AB89</f>
        <v>191</v>
      </c>
      <c r="AO89" s="5">
        <f>Y89+AA89+AE89</f>
        <v>0</v>
      </c>
      <c r="AP89" s="5">
        <f>AC89+AD89+AG89+AH89</f>
        <v>0</v>
      </c>
      <c r="AQ89" s="5">
        <f>AF89+AJ89+AL89</f>
        <v>12</v>
      </c>
      <c r="AR89" s="5">
        <f>AI89+AK89+AM89</f>
        <v>3</v>
      </c>
      <c r="AS89" s="5">
        <f>AO89-AQ89</f>
        <v>-12</v>
      </c>
      <c r="AT89" s="5">
        <v>132</v>
      </c>
      <c r="AU89" s="5">
        <v>1590</v>
      </c>
      <c r="AV89" s="5">
        <v>134</v>
      </c>
      <c r="AW89" s="5">
        <v>0</v>
      </c>
      <c r="AX89" s="5">
        <v>1787</v>
      </c>
      <c r="AY89" s="5">
        <v>19</v>
      </c>
      <c r="AZ89" s="5">
        <v>6</v>
      </c>
      <c r="BA89" s="5">
        <v>44</v>
      </c>
      <c r="BB89" s="27">
        <f>AY89-AZ89</f>
        <v>13</v>
      </c>
      <c r="BC89" s="76">
        <f>K89*$B$3</f>
        <v>1.08</v>
      </c>
      <c r="BD89" s="8">
        <f>L89*$B$3</f>
        <v>18.36</v>
      </c>
      <c r="BE89" s="8">
        <f>M89*$B$3</f>
        <v>0</v>
      </c>
      <c r="BF89" s="8">
        <f>N89*$B$3</f>
        <v>2.88</v>
      </c>
      <c r="BG89" s="8">
        <f>O89*$B$3</f>
        <v>15.84</v>
      </c>
      <c r="BH89" s="8">
        <f>P89*$B$3</f>
        <v>0.72</v>
      </c>
      <c r="BI89" s="8">
        <f>Q89*$B$3</f>
        <v>0</v>
      </c>
      <c r="BJ89" s="8">
        <f>R89*$B$3</f>
        <v>0</v>
      </c>
      <c r="BK89" s="8">
        <f>S89*$B$3</f>
        <v>0.72</v>
      </c>
      <c r="BL89" s="8">
        <f>T89*$C$3</f>
        <v>0.63</v>
      </c>
      <c r="BM89" s="8">
        <f>U89*$C$3</f>
        <v>17.189999999999998</v>
      </c>
      <c r="BN89" s="8">
        <f>V89*$C$3</f>
        <v>0.63</v>
      </c>
      <c r="BO89" s="8">
        <f>W89*$C$3</f>
        <v>0</v>
      </c>
      <c r="BP89" s="8">
        <f>X89*$C$3</f>
        <v>17.189999999999998</v>
      </c>
      <c r="BQ89" s="8">
        <f>Y89*$C$3</f>
        <v>0</v>
      </c>
      <c r="BR89" s="8">
        <f>Z89*$C$3</f>
        <v>0</v>
      </c>
      <c r="BS89" s="8">
        <f>AA89*$C$3</f>
        <v>0</v>
      </c>
      <c r="BT89" s="8">
        <f>AB89*$C$3</f>
        <v>0</v>
      </c>
      <c r="BU89" s="8">
        <f>AC89*$C$3</f>
        <v>0</v>
      </c>
      <c r="BV89" s="8">
        <f>AD89*$C$3</f>
        <v>0</v>
      </c>
      <c r="BW89" s="8">
        <f>AE89*$C$3</f>
        <v>0</v>
      </c>
      <c r="BX89" s="8">
        <f>AF89*$C$3</f>
        <v>0.80999999999999994</v>
      </c>
      <c r="BY89" s="8">
        <f>AG89*$C$3</f>
        <v>0</v>
      </c>
      <c r="BZ89" s="8">
        <f>AH89*$C$3</f>
        <v>0</v>
      </c>
      <c r="CA89" s="8">
        <f>AI89*$C$3</f>
        <v>0.09</v>
      </c>
      <c r="CB89" s="8">
        <f>AJ89*$C$3</f>
        <v>0</v>
      </c>
      <c r="CC89" s="8">
        <f>AK89*$C$3</f>
        <v>0</v>
      </c>
      <c r="CD89" s="8">
        <f>AL89*$C$3</f>
        <v>0.27</v>
      </c>
      <c r="CE89" s="8">
        <f>AM89*$C$3</f>
        <v>0.18</v>
      </c>
      <c r="CF89" s="8">
        <f>AN89*$C$3</f>
        <v>17.189999999999998</v>
      </c>
      <c r="CG89" s="8">
        <f>AO89*$C$3</f>
        <v>0</v>
      </c>
      <c r="CH89" s="8">
        <f>AP89*$C$3</f>
        <v>0</v>
      </c>
      <c r="CI89" s="8">
        <f>AQ89*$C$3</f>
        <v>1.08</v>
      </c>
      <c r="CJ89" s="8">
        <f>AR89*$C$3</f>
        <v>0.27</v>
      </c>
      <c r="CK89" s="8">
        <f>AS89*$C$3</f>
        <v>-1.08</v>
      </c>
      <c r="CL89" s="8">
        <f>AT89*$D$3</f>
        <v>1.32</v>
      </c>
      <c r="CM89" s="8">
        <f>AU89*$D$3</f>
        <v>15.9</v>
      </c>
      <c r="CN89" s="8">
        <f>AV89*$D$3</f>
        <v>1.34</v>
      </c>
      <c r="CO89" s="8">
        <f>AW89*$D$3</f>
        <v>0</v>
      </c>
      <c r="CP89" s="8">
        <f>AX89*$D$3</f>
        <v>17.87</v>
      </c>
      <c r="CQ89" s="8">
        <f>AY89*$D$3</f>
        <v>0.19</v>
      </c>
      <c r="CR89" s="8">
        <f>AZ89*$D$3</f>
        <v>0.06</v>
      </c>
      <c r="CS89" s="8">
        <f>BA89*$D$3</f>
        <v>0.44</v>
      </c>
      <c r="CT89" s="44">
        <f>BB89*$D$3</f>
        <v>0.13</v>
      </c>
      <c r="CU89" s="46">
        <f>BE89/(BE89+BD89+BC89)</f>
        <v>0</v>
      </c>
      <c r="CV89" s="46">
        <f>BG89/($BF89+$BG89+$BH89+$BI89+$BJ89)</f>
        <v>0.81481481481481488</v>
      </c>
      <c r="CW89" s="46">
        <f>BH89/($BF89+$BG89+$BH89+$BI89+$BJ89)</f>
        <v>3.7037037037037042E-2</v>
      </c>
      <c r="CX89" s="46">
        <f>BI89/($BF89+$BG89+$BH89+$BI89+$BJ89)</f>
        <v>0</v>
      </c>
      <c r="CY89" s="46">
        <f>BJ89/($BF89+$BG89+$BH89+$BI89+$BJ89)</f>
        <v>0</v>
      </c>
      <c r="CZ89" s="46">
        <f>BK89/($BF89+$BG89+$BH89+$BI89+$BJ89)</f>
        <v>3.7037037037037042E-2</v>
      </c>
      <c r="DA89" s="45">
        <f>BN89/(BL89+BN89+BM89)</f>
        <v>3.4146341463414637E-2</v>
      </c>
      <c r="DB89" s="46">
        <f>CF89/($BO89+$CF89+$CG89+$CH89+$CI89+$CJ89)</f>
        <v>0.92718446601941762</v>
      </c>
      <c r="DC89" s="46">
        <f>CG89/($BO89+$CF89+$CG89+$CH89+$CI89+$CJ89)</f>
        <v>0</v>
      </c>
      <c r="DD89" s="46">
        <f>CH89/($BO89+$CF89+$CG89+$CH89+$CI89+$CJ89)</f>
        <v>0</v>
      </c>
      <c r="DE89" s="46">
        <f>CI89/($BO89+$CF89+$CG89+$CH89+$CI89+$CJ89)</f>
        <v>5.8252427184466035E-2</v>
      </c>
      <c r="DF89" s="46">
        <f>CJ89/($BO89+$CF89+$CG89+$CH89+$CI89+$CJ89)</f>
        <v>1.4563106796116509E-2</v>
      </c>
      <c r="DG89" s="46">
        <f>CK89/($BO89+$CF89+$CG89+$CH89+$CI89+$CJ89)</f>
        <v>-5.8252427184466035E-2</v>
      </c>
      <c r="DH89" s="45">
        <f>CN89/(CL89+CN89+CM89)</f>
        <v>7.2198275862068964E-2</v>
      </c>
      <c r="DI89" s="46">
        <f>CP89/($CO89+$CP89+$CQ89+$CR89+$CS89)</f>
        <v>0.96282327586206895</v>
      </c>
      <c r="DJ89" s="46">
        <f>CQ89/($CO89+$CP89+$CQ89+$CR89+$CS89)</f>
        <v>1.0237068965517241E-2</v>
      </c>
      <c r="DK89" s="46">
        <f>CR89/($CO89+$CP89+$CQ89+$CR89+$CS89)</f>
        <v>3.2327586206896547E-3</v>
      </c>
      <c r="DL89" s="46">
        <f>CS89/($CO89+$CP89+$CQ89+$CR89+$CS89)</f>
        <v>2.3706896551724137E-2</v>
      </c>
      <c r="DM89" s="46">
        <f>CT89/($CO89+$CP89+$CQ89+$CR89+$CS89)</f>
        <v>7.0043103448275855E-3</v>
      </c>
      <c r="DN89" s="50">
        <f>IF(CU89*$W$3&gt;1,1,CU89*$W$3)</f>
        <v>0</v>
      </c>
      <c r="DO89" s="51">
        <f>IF(DN89*(1+CZ89)&gt;1,1,DN89*(1+CZ89))</f>
        <v>0</v>
      </c>
      <c r="DP89" s="52">
        <f>IF(DA89*$X$3&gt;1,1,DA89*$X$3)</f>
        <v>3.4008654602675055E-2</v>
      </c>
      <c r="DQ89" s="53">
        <f>IF(DP89*(1+DD89+DG89)&gt;1,1,DP89*(1+DD89+DG89))</f>
        <v>3.2027567926791074E-2</v>
      </c>
      <c r="DR89" s="50">
        <f>DH89</f>
        <v>7.2198275862068964E-2</v>
      </c>
      <c r="DS89" s="53">
        <f>IF(DR89*(1+DM89)&gt;1,1,DR89*(1+DM89))</f>
        <v>7.2703974992568365E-2</v>
      </c>
      <c r="DT89" s="57">
        <f>100*(DO89*$H$3+DQ89*$K$3+DS89*$N$3)/($Q$3)</f>
        <v>3.3991920843641679</v>
      </c>
    </row>
    <row r="90" spans="2:124" hidden="1" x14ac:dyDescent="0.3">
      <c r="B90" s="1">
        <v>28185</v>
      </c>
      <c r="C90" s="68" t="s">
        <v>275</v>
      </c>
      <c r="D90" s="1" t="s">
        <v>15</v>
      </c>
      <c r="E90" s="1" t="s">
        <v>137</v>
      </c>
      <c r="F90" s="1" t="s">
        <v>146</v>
      </c>
      <c r="G90" s="1">
        <v>2010</v>
      </c>
      <c r="H90" s="1" t="s">
        <v>18</v>
      </c>
      <c r="I90" s="4">
        <v>805.35388503800004</v>
      </c>
      <c r="J90" s="71">
        <v>6.52</v>
      </c>
      <c r="K90" s="74">
        <v>0</v>
      </c>
      <c r="L90" s="75">
        <v>0</v>
      </c>
      <c r="M90" s="75">
        <v>19</v>
      </c>
      <c r="N90" s="75">
        <v>1</v>
      </c>
      <c r="O90" s="75">
        <v>0</v>
      </c>
      <c r="P90" s="75">
        <v>0</v>
      </c>
      <c r="Q90" s="75">
        <v>1</v>
      </c>
      <c r="R90" s="75">
        <v>17</v>
      </c>
      <c r="S90" s="5">
        <f>P90-Q90</f>
        <v>-1</v>
      </c>
      <c r="T90" s="75">
        <v>6.52</v>
      </c>
      <c r="U90" s="75">
        <v>0</v>
      </c>
      <c r="V90" s="75">
        <v>0</v>
      </c>
      <c r="W90" s="75">
        <v>72</v>
      </c>
      <c r="X90" s="75">
        <v>0</v>
      </c>
      <c r="Y90" s="75">
        <v>0</v>
      </c>
      <c r="Z90" s="75">
        <v>0</v>
      </c>
      <c r="AA90" s="75">
        <v>0</v>
      </c>
      <c r="AB90" s="75">
        <v>0</v>
      </c>
      <c r="AC90" s="75">
        <v>0</v>
      </c>
      <c r="AD90" s="75">
        <v>0</v>
      </c>
      <c r="AE90" s="75">
        <v>0</v>
      </c>
      <c r="AF90" s="75">
        <v>0</v>
      </c>
      <c r="AG90" s="75">
        <v>0</v>
      </c>
      <c r="AH90" s="75">
        <v>0</v>
      </c>
      <c r="AI90" s="75">
        <v>0</v>
      </c>
      <c r="AJ90" s="75">
        <v>5</v>
      </c>
      <c r="AK90" s="75">
        <v>0</v>
      </c>
      <c r="AL90" s="75">
        <v>0</v>
      </c>
      <c r="AM90" s="75">
        <v>0</v>
      </c>
      <c r="AN90" s="75">
        <v>68</v>
      </c>
      <c r="AO90" s="5">
        <f>Y90+AA90+AE90</f>
        <v>0</v>
      </c>
      <c r="AP90" s="5">
        <f>AC90+AD90+AG90+AH90</f>
        <v>0</v>
      </c>
      <c r="AQ90" s="5">
        <f>AF90+AJ90+AL90</f>
        <v>5</v>
      </c>
      <c r="AR90" s="5">
        <f>AI90+AK90+AM90</f>
        <v>0</v>
      </c>
      <c r="AS90" s="5">
        <f>AO90-AQ90</f>
        <v>-5</v>
      </c>
      <c r="AT90" s="75">
        <v>8</v>
      </c>
      <c r="AU90" s="75">
        <v>0</v>
      </c>
      <c r="AV90" s="75">
        <v>647</v>
      </c>
      <c r="AW90" s="75">
        <v>0</v>
      </c>
      <c r="AX90" s="75">
        <v>0</v>
      </c>
      <c r="AY90" s="75">
        <v>0</v>
      </c>
      <c r="AZ90" s="75">
        <v>0</v>
      </c>
      <c r="BA90" s="75">
        <v>655</v>
      </c>
      <c r="BB90" s="27">
        <f>AY90-AZ90</f>
        <v>0</v>
      </c>
      <c r="BC90" s="76">
        <f>K90*$B$3</f>
        <v>0</v>
      </c>
      <c r="BD90" s="8">
        <f>L90*$B$3</f>
        <v>0</v>
      </c>
      <c r="BE90" s="8">
        <f>M90*$B$3</f>
        <v>6.84</v>
      </c>
      <c r="BF90" s="8">
        <f>N90*$B$3</f>
        <v>0.36</v>
      </c>
      <c r="BG90" s="8">
        <f>O90*$B$3</f>
        <v>0</v>
      </c>
      <c r="BH90" s="8">
        <f>P90*$B$3</f>
        <v>0</v>
      </c>
      <c r="BI90" s="8">
        <f>Q90*$B$3</f>
        <v>0.36</v>
      </c>
      <c r="BJ90" s="8">
        <f>R90*$B$3</f>
        <v>6.12</v>
      </c>
      <c r="BK90" s="8">
        <f>S90*$B$3</f>
        <v>-0.36</v>
      </c>
      <c r="BL90" s="8">
        <f>T90*$C$3</f>
        <v>0.58679999999999999</v>
      </c>
      <c r="BM90" s="8">
        <f>U90*$C$3</f>
        <v>0</v>
      </c>
      <c r="BN90" s="8">
        <f>V90*$C$3</f>
        <v>0</v>
      </c>
      <c r="BO90" s="8">
        <f>W90*$C$3</f>
        <v>6.4799999999999995</v>
      </c>
      <c r="BP90" s="8">
        <f>X90*$C$3</f>
        <v>0</v>
      </c>
      <c r="BQ90" s="8">
        <f>Y90*$C$3</f>
        <v>0</v>
      </c>
      <c r="BR90" s="8">
        <f>Z90*$C$3</f>
        <v>0</v>
      </c>
      <c r="BS90" s="8">
        <f>AA90*$C$3</f>
        <v>0</v>
      </c>
      <c r="BT90" s="8">
        <f>AB90*$C$3</f>
        <v>0</v>
      </c>
      <c r="BU90" s="8">
        <f>AC90*$C$3</f>
        <v>0</v>
      </c>
      <c r="BV90" s="8">
        <f>AD90*$C$3</f>
        <v>0</v>
      </c>
      <c r="BW90" s="8">
        <f>AE90*$C$3</f>
        <v>0</v>
      </c>
      <c r="BX90" s="8">
        <f>AF90*$C$3</f>
        <v>0</v>
      </c>
      <c r="BY90" s="8">
        <f>AG90*$C$3</f>
        <v>0</v>
      </c>
      <c r="BZ90" s="8">
        <f>AH90*$C$3</f>
        <v>0</v>
      </c>
      <c r="CA90" s="8">
        <f>AI90*$C$3</f>
        <v>0</v>
      </c>
      <c r="CB90" s="8">
        <f>AJ90*$C$3</f>
        <v>0.44999999999999996</v>
      </c>
      <c r="CC90" s="8">
        <f>AK90*$C$3</f>
        <v>0</v>
      </c>
      <c r="CD90" s="8">
        <f>AL90*$C$3</f>
        <v>0</v>
      </c>
      <c r="CE90" s="8">
        <f>AM90*$C$3</f>
        <v>0</v>
      </c>
      <c r="CF90" s="8">
        <f>AN90*$C$3</f>
        <v>6.12</v>
      </c>
      <c r="CG90" s="8">
        <f>AO90*$C$3</f>
        <v>0</v>
      </c>
      <c r="CH90" s="8">
        <f>AP90*$C$3</f>
        <v>0</v>
      </c>
      <c r="CI90" s="8">
        <f>AQ90*$C$3</f>
        <v>0.44999999999999996</v>
      </c>
      <c r="CJ90" s="8">
        <f>AR90*$C$3</f>
        <v>0</v>
      </c>
      <c r="CK90" s="8">
        <f>AS90*$C$3</f>
        <v>-0.44999999999999996</v>
      </c>
      <c r="CL90" s="8">
        <f>AT90*$D$3</f>
        <v>0.08</v>
      </c>
      <c r="CM90" s="8">
        <f>AU90*$D$3</f>
        <v>0</v>
      </c>
      <c r="CN90" s="8">
        <f>AV90*$D$3</f>
        <v>6.47</v>
      </c>
      <c r="CO90" s="8">
        <f>AW90*$D$3</f>
        <v>0</v>
      </c>
      <c r="CP90" s="8">
        <f>AX90*$D$3</f>
        <v>0</v>
      </c>
      <c r="CQ90" s="8">
        <f>AY90*$D$3</f>
        <v>0</v>
      </c>
      <c r="CR90" s="8">
        <f>AZ90*$D$3</f>
        <v>0</v>
      </c>
      <c r="CS90" s="8">
        <f>BA90*$D$3</f>
        <v>6.55</v>
      </c>
      <c r="CT90" s="44">
        <f>BB90*$D$3</f>
        <v>0</v>
      </c>
      <c r="CU90" s="46">
        <f>BE90/(BE90+BD90+BC90)</f>
        <v>1</v>
      </c>
      <c r="CV90" s="46">
        <f>BG90/($BF90+$BG90+$BH90+$BI90+$BJ90)</f>
        <v>0</v>
      </c>
      <c r="CW90" s="46">
        <f>BH90/($BF90+$BG90+$BH90+$BI90+$BJ90)</f>
        <v>0</v>
      </c>
      <c r="CX90" s="46">
        <f>BI90/($BF90+$BG90+$BH90+$BI90+$BJ90)</f>
        <v>5.2631578947368418E-2</v>
      </c>
      <c r="CY90" s="46">
        <f>BJ90/($BF90+$BG90+$BH90+$BI90+$BJ90)</f>
        <v>0.89473684210526316</v>
      </c>
      <c r="CZ90" s="46">
        <f>BK90/($BF90+$BG90+$BH90+$BI90+$BJ90)</f>
        <v>-5.2631578947368418E-2</v>
      </c>
      <c r="DA90" s="45">
        <f>BN90/(BL90+BN90+BM90)</f>
        <v>0</v>
      </c>
      <c r="DB90" s="46">
        <f>CF90/($BO90+$CF90+$CG90+$CH90+$CI90+$CJ90)</f>
        <v>0.46896551724137936</v>
      </c>
      <c r="DC90" s="46">
        <f>CG90/($BO90+$CF90+$CG90+$CH90+$CI90+$CJ90)</f>
        <v>0</v>
      </c>
      <c r="DD90" s="46">
        <f>CH90/($BO90+$CF90+$CG90+$CH90+$CI90+$CJ90)</f>
        <v>0</v>
      </c>
      <c r="DE90" s="46">
        <f>CI90/($BO90+$CF90+$CG90+$CH90+$CI90+$CJ90)</f>
        <v>3.4482758620689655E-2</v>
      </c>
      <c r="DF90" s="46">
        <f>CJ90/($BO90+$CF90+$CG90+$CH90+$CI90+$CJ90)</f>
        <v>0</v>
      </c>
      <c r="DG90" s="46">
        <f>CK90/($BO90+$CF90+$CG90+$CH90+$CI90+$CJ90)</f>
        <v>-3.4482758620689655E-2</v>
      </c>
      <c r="DH90" s="45">
        <f>CN90/(CL90+CN90+CM90)</f>
        <v>0.98778625954198473</v>
      </c>
      <c r="DI90" s="46">
        <f>CP90/($CO90+$CP90+$CQ90+$CR90+$CS90)</f>
        <v>0</v>
      </c>
      <c r="DJ90" s="46">
        <f>CQ90/($CO90+$CP90+$CQ90+$CR90+$CS90)</f>
        <v>0</v>
      </c>
      <c r="DK90" s="46">
        <f>CR90/($CO90+$CP90+$CQ90+$CR90+$CS90)</f>
        <v>0</v>
      </c>
      <c r="DL90" s="46">
        <f>CS90/($CO90+$CP90+$CQ90+$CR90+$CS90)</f>
        <v>1</v>
      </c>
      <c r="DM90" s="46">
        <f>CT90/($CO90+$CP90+$CQ90+$CR90+$CS90)</f>
        <v>0</v>
      </c>
      <c r="DN90" s="50">
        <f>IF(CU90*$Z$3&gt;1,1,CU90*$Z$3)</f>
        <v>1</v>
      </c>
      <c r="DO90" s="51">
        <f>IF(DN90*(1+CZ90)&gt;1,1,DN90*(1+CZ90))</f>
        <v>0.94736842105263164</v>
      </c>
      <c r="DP90" s="52">
        <f>IF(DA90*$AA$3&gt;1,1,DA90*$AA$3)</f>
        <v>0</v>
      </c>
      <c r="DQ90" s="53">
        <f>IF(DP90*(1+DD90+DG90)&gt;1,1,DP90*(1+DD90+DG90))</f>
        <v>0</v>
      </c>
      <c r="DR90" s="50">
        <f>DH90</f>
        <v>0.98778625954198473</v>
      </c>
      <c r="DS90" s="53">
        <f>IF(DR90*(1+DM90)&gt;1,1,DR90*(1+DM90))</f>
        <v>0.98778625954198473</v>
      </c>
      <c r="DT90" s="57">
        <f>100*(DO90*$H$3+DQ90*$K$3+DS90*$N$3)/($Q$3)</f>
        <v>30.504163068884303</v>
      </c>
    </row>
    <row r="91" spans="2:124" hidden="1" x14ac:dyDescent="0.3">
      <c r="B91" s="1">
        <v>28190</v>
      </c>
      <c r="C91" s="68" t="s">
        <v>275</v>
      </c>
      <c r="D91" s="1" t="s">
        <v>15</v>
      </c>
      <c r="E91" s="1" t="s">
        <v>137</v>
      </c>
      <c r="F91" s="1" t="s">
        <v>160</v>
      </c>
      <c r="G91" s="1">
        <v>2010</v>
      </c>
      <c r="H91" s="1" t="s">
        <v>18</v>
      </c>
      <c r="I91" s="4">
        <v>1034.2747884600001</v>
      </c>
      <c r="J91" s="71">
        <v>2.97</v>
      </c>
      <c r="K91" s="74">
        <v>1</v>
      </c>
      <c r="L91" s="75">
        <v>7</v>
      </c>
      <c r="M91" s="75">
        <v>0</v>
      </c>
      <c r="N91" s="75">
        <v>1</v>
      </c>
      <c r="O91" s="75">
        <v>4</v>
      </c>
      <c r="P91" s="75">
        <v>3</v>
      </c>
      <c r="Q91" s="75">
        <v>0</v>
      </c>
      <c r="R91" s="75">
        <v>0</v>
      </c>
      <c r="S91" s="5">
        <f>P91-Q91</f>
        <v>3</v>
      </c>
      <c r="T91" s="75">
        <v>2.97</v>
      </c>
      <c r="U91" s="75">
        <v>1</v>
      </c>
      <c r="V91" s="75">
        <v>13</v>
      </c>
      <c r="W91" s="75">
        <v>11</v>
      </c>
      <c r="X91" s="75">
        <v>0</v>
      </c>
      <c r="Y91" s="75">
        <v>29</v>
      </c>
      <c r="Z91" s="75">
        <v>0</v>
      </c>
      <c r="AA91" s="75">
        <v>0</v>
      </c>
      <c r="AB91" s="75">
        <v>0</v>
      </c>
      <c r="AC91" s="75">
        <v>0</v>
      </c>
      <c r="AD91" s="75">
        <v>0</v>
      </c>
      <c r="AE91" s="75">
        <v>0</v>
      </c>
      <c r="AF91" s="75">
        <v>0</v>
      </c>
      <c r="AG91" s="75">
        <v>0</v>
      </c>
      <c r="AH91" s="75">
        <v>0</v>
      </c>
      <c r="AI91" s="75">
        <v>0</v>
      </c>
      <c r="AJ91" s="75">
        <v>0</v>
      </c>
      <c r="AK91" s="75">
        <v>0</v>
      </c>
      <c r="AL91" s="75">
        <v>5</v>
      </c>
      <c r="AM91" s="75">
        <v>0</v>
      </c>
      <c r="AN91" s="75">
        <v>2</v>
      </c>
      <c r="AO91" s="5">
        <f>Y91+AA91+AE91</f>
        <v>29</v>
      </c>
      <c r="AP91" s="5">
        <f>AC91+AD91+AG91+AH91</f>
        <v>0</v>
      </c>
      <c r="AQ91" s="5">
        <f>AF91+AJ91+AL91</f>
        <v>5</v>
      </c>
      <c r="AR91" s="5">
        <f>AI91+AK91+AM91</f>
        <v>0</v>
      </c>
      <c r="AS91" s="5">
        <f>AO91-AQ91</f>
        <v>24</v>
      </c>
      <c r="AT91" s="75">
        <v>32</v>
      </c>
      <c r="AU91" s="75">
        <v>142</v>
      </c>
      <c r="AV91" s="75">
        <v>123</v>
      </c>
      <c r="AW91" s="75">
        <v>0</v>
      </c>
      <c r="AX91" s="75">
        <v>113</v>
      </c>
      <c r="AY91" s="75">
        <v>35</v>
      </c>
      <c r="AZ91" s="75">
        <v>0</v>
      </c>
      <c r="BA91" s="75">
        <v>149</v>
      </c>
      <c r="BB91" s="27">
        <f>AY91-AZ91</f>
        <v>35</v>
      </c>
      <c r="BC91" s="76">
        <f>K91*$B$3</f>
        <v>0.36</v>
      </c>
      <c r="BD91" s="8">
        <f>L91*$B$3</f>
        <v>2.52</v>
      </c>
      <c r="BE91" s="8">
        <f>M91*$B$3</f>
        <v>0</v>
      </c>
      <c r="BF91" s="8">
        <f>N91*$B$3</f>
        <v>0.36</v>
      </c>
      <c r="BG91" s="8">
        <f>O91*$B$3</f>
        <v>1.44</v>
      </c>
      <c r="BH91" s="8">
        <f>P91*$B$3</f>
        <v>1.08</v>
      </c>
      <c r="BI91" s="8">
        <f>Q91*$B$3</f>
        <v>0</v>
      </c>
      <c r="BJ91" s="8">
        <f>R91*$B$3</f>
        <v>0</v>
      </c>
      <c r="BK91" s="8">
        <f>S91*$B$3</f>
        <v>1.08</v>
      </c>
      <c r="BL91" s="8">
        <f>T91*$C$3</f>
        <v>0.26729999999999998</v>
      </c>
      <c r="BM91" s="8">
        <f>U91*$C$3</f>
        <v>0.09</v>
      </c>
      <c r="BN91" s="8">
        <f>V91*$C$3</f>
        <v>1.17</v>
      </c>
      <c r="BO91" s="8">
        <f>W91*$C$3</f>
        <v>0.99</v>
      </c>
      <c r="BP91" s="8">
        <f>X91*$C$3</f>
        <v>0</v>
      </c>
      <c r="BQ91" s="8">
        <f>Y91*$C$3</f>
        <v>2.61</v>
      </c>
      <c r="BR91" s="8">
        <f>Z91*$C$3</f>
        <v>0</v>
      </c>
      <c r="BS91" s="8">
        <f>AA91*$C$3</f>
        <v>0</v>
      </c>
      <c r="BT91" s="8">
        <f>AB91*$C$3</f>
        <v>0</v>
      </c>
      <c r="BU91" s="8">
        <f>AC91*$C$3</f>
        <v>0</v>
      </c>
      <c r="BV91" s="8">
        <f>AD91*$C$3</f>
        <v>0</v>
      </c>
      <c r="BW91" s="8">
        <f>AE91*$C$3</f>
        <v>0</v>
      </c>
      <c r="BX91" s="8">
        <f>AF91*$C$3</f>
        <v>0</v>
      </c>
      <c r="BY91" s="8">
        <f>AG91*$C$3</f>
        <v>0</v>
      </c>
      <c r="BZ91" s="8">
        <f>AH91*$C$3</f>
        <v>0</v>
      </c>
      <c r="CA91" s="8">
        <f>AI91*$C$3</f>
        <v>0</v>
      </c>
      <c r="CB91" s="8">
        <f>AJ91*$C$3</f>
        <v>0</v>
      </c>
      <c r="CC91" s="8">
        <f>AK91*$C$3</f>
        <v>0</v>
      </c>
      <c r="CD91" s="8">
        <f>AL91*$C$3</f>
        <v>0.44999999999999996</v>
      </c>
      <c r="CE91" s="8">
        <f>AM91*$C$3</f>
        <v>0</v>
      </c>
      <c r="CF91" s="8">
        <f>AN91*$C$3</f>
        <v>0.18</v>
      </c>
      <c r="CG91" s="8">
        <f>AO91*$C$3</f>
        <v>2.61</v>
      </c>
      <c r="CH91" s="8">
        <f>AP91*$C$3</f>
        <v>0</v>
      </c>
      <c r="CI91" s="8">
        <f>AQ91*$C$3</f>
        <v>0.44999999999999996</v>
      </c>
      <c r="CJ91" s="8">
        <f>AR91*$C$3</f>
        <v>0</v>
      </c>
      <c r="CK91" s="8">
        <f>AS91*$C$3</f>
        <v>2.16</v>
      </c>
      <c r="CL91" s="8">
        <f>AT91*$D$3</f>
        <v>0.32</v>
      </c>
      <c r="CM91" s="8">
        <f>AU91*$D$3</f>
        <v>1.42</v>
      </c>
      <c r="CN91" s="8">
        <f>AV91*$D$3</f>
        <v>1.23</v>
      </c>
      <c r="CO91" s="8">
        <f>AW91*$D$3</f>
        <v>0</v>
      </c>
      <c r="CP91" s="8">
        <f>AX91*$D$3</f>
        <v>1.1300000000000001</v>
      </c>
      <c r="CQ91" s="8">
        <f>AY91*$D$3</f>
        <v>0.35000000000000003</v>
      </c>
      <c r="CR91" s="8">
        <f>AZ91*$D$3</f>
        <v>0</v>
      </c>
      <c r="CS91" s="8">
        <f>BA91*$D$3</f>
        <v>1.49</v>
      </c>
      <c r="CT91" s="44">
        <f>BB91*$D$3</f>
        <v>0.35000000000000003</v>
      </c>
      <c r="CU91" s="46">
        <f>BE91/(BE91+BD91+BC91)</f>
        <v>0</v>
      </c>
      <c r="CV91" s="46">
        <f>BG91/($BF91+$BG91+$BH91+$BI91+$BJ91)</f>
        <v>0.5</v>
      </c>
      <c r="CW91" s="46">
        <f>BH91/($BF91+$BG91+$BH91+$BI91+$BJ91)</f>
        <v>0.37500000000000006</v>
      </c>
      <c r="CX91" s="46">
        <f>BI91/($BF91+$BG91+$BH91+$BI91+$BJ91)</f>
        <v>0</v>
      </c>
      <c r="CY91" s="46">
        <f>BJ91/($BF91+$BG91+$BH91+$BI91+$BJ91)</f>
        <v>0</v>
      </c>
      <c r="CZ91" s="46">
        <f>BK91/($BF91+$BG91+$BH91+$BI91+$BJ91)</f>
        <v>0.37500000000000006</v>
      </c>
      <c r="DA91" s="45">
        <f>BN91/(BL91+BN91+BM91)</f>
        <v>0.76605774896876833</v>
      </c>
      <c r="DB91" s="46">
        <f>CF91/($BO91+$CF91+$CG91+$CH91+$CI91+$CJ91)</f>
        <v>4.2553191489361708E-2</v>
      </c>
      <c r="DC91" s="46">
        <f>CG91/($BO91+$CF91+$CG91+$CH91+$CI91+$CJ91)</f>
        <v>0.61702127659574468</v>
      </c>
      <c r="DD91" s="46">
        <f>CH91/($BO91+$CF91+$CG91+$CH91+$CI91+$CJ91)</f>
        <v>0</v>
      </c>
      <c r="DE91" s="46">
        <f>CI91/($BO91+$CF91+$CG91+$CH91+$CI91+$CJ91)</f>
        <v>0.10638297872340426</v>
      </c>
      <c r="DF91" s="46">
        <f>CJ91/($BO91+$CF91+$CG91+$CH91+$CI91+$CJ91)</f>
        <v>0</v>
      </c>
      <c r="DG91" s="46">
        <f>CK91/($BO91+$CF91+$CG91+$CH91+$CI91+$CJ91)</f>
        <v>0.5106382978723405</v>
      </c>
      <c r="DH91" s="45">
        <f>CN91/(CL91+CN91+CM91)</f>
        <v>0.41414141414141414</v>
      </c>
      <c r="DI91" s="46">
        <f>CP91/($CO91+$CP91+$CQ91+$CR91+$CS91)</f>
        <v>0.38047138047138046</v>
      </c>
      <c r="DJ91" s="46">
        <f>CQ91/($CO91+$CP91+$CQ91+$CR91+$CS91)</f>
        <v>0.11784511784511785</v>
      </c>
      <c r="DK91" s="46">
        <f>CR91/($CO91+$CP91+$CQ91+$CR91+$CS91)</f>
        <v>0</v>
      </c>
      <c r="DL91" s="46">
        <f>CS91/($CO91+$CP91+$CQ91+$CR91+$CS91)</f>
        <v>0.50168350168350162</v>
      </c>
      <c r="DM91" s="46">
        <f>CT91/($CO91+$CP91+$CQ91+$CR91+$CS91)</f>
        <v>0.11784511784511785</v>
      </c>
      <c r="DN91" s="50">
        <f>IF(CU91*$Z$3&gt;1,1,CU91*$Z$3)</f>
        <v>0</v>
      </c>
      <c r="DO91" s="51">
        <f>IF(DN91*(1+CZ91)&gt;1,1,DN91*(1+CZ91))</f>
        <v>0</v>
      </c>
      <c r="DP91" s="52">
        <f>IF(DA91*$AA$3&gt;1,1,DA91*$AA$3)</f>
        <v>0.7960054654870713</v>
      </c>
      <c r="DQ91" s="53">
        <f>IF(DP91*(1+DD91+DG91)&gt;1,1,DP91*(1+DD91+DG91))</f>
        <v>1</v>
      </c>
      <c r="DR91" s="50">
        <f>DH91</f>
        <v>0.41414141414141414</v>
      </c>
      <c r="DS91" s="53">
        <f>IF(DR91*(1+DM91)&gt;1,1,DR91*(1+DM91))</f>
        <v>0.46294595789545284</v>
      </c>
      <c r="DT91" s="57">
        <f>100*(DO91*$H$3+DQ91*$K$3+DS91*$N$3)/($Q$3)</f>
        <v>76.181424716499208</v>
      </c>
    </row>
    <row r="92" spans="2:124" hidden="1" x14ac:dyDescent="0.3">
      <c r="B92" s="1">
        <v>28186</v>
      </c>
      <c r="C92" s="68" t="s">
        <v>274</v>
      </c>
      <c r="D92" s="1" t="s">
        <v>15</v>
      </c>
      <c r="E92" s="1" t="s">
        <v>137</v>
      </c>
      <c r="F92" s="1" t="s">
        <v>140</v>
      </c>
      <c r="G92" s="1">
        <v>2010</v>
      </c>
      <c r="H92" s="1" t="s">
        <v>18</v>
      </c>
      <c r="I92" s="4">
        <v>1672.0279426500001</v>
      </c>
      <c r="J92" s="9">
        <v>1.69</v>
      </c>
      <c r="K92" s="26">
        <v>1</v>
      </c>
      <c r="L92" s="5">
        <v>3</v>
      </c>
      <c r="M92" s="5">
        <v>1</v>
      </c>
      <c r="N92" s="5">
        <v>1</v>
      </c>
      <c r="O92" s="5">
        <v>1</v>
      </c>
      <c r="P92" s="5">
        <v>2</v>
      </c>
      <c r="Q92" s="5">
        <v>0</v>
      </c>
      <c r="R92" s="5">
        <v>1</v>
      </c>
      <c r="S92" s="5">
        <f>P92-Q92</f>
        <v>2</v>
      </c>
      <c r="T92" s="5">
        <v>3</v>
      </c>
      <c r="U92" s="5">
        <v>2</v>
      </c>
      <c r="V92" s="5">
        <v>15</v>
      </c>
      <c r="W92" s="5">
        <v>0</v>
      </c>
      <c r="X92" s="5">
        <v>4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6</v>
      </c>
      <c r="AG92" s="5">
        <v>0</v>
      </c>
      <c r="AH92" s="5">
        <v>0</v>
      </c>
      <c r="AI92" s="5">
        <v>0</v>
      </c>
      <c r="AJ92" s="5">
        <v>4</v>
      </c>
      <c r="AK92" s="5">
        <v>3</v>
      </c>
      <c r="AL92" s="5">
        <v>0</v>
      </c>
      <c r="AM92" s="5">
        <v>1</v>
      </c>
      <c r="AN92" s="5">
        <f>X92+Z92+AB92</f>
        <v>4</v>
      </c>
      <c r="AO92" s="5">
        <f>Y92+AA92+AE92</f>
        <v>0</v>
      </c>
      <c r="AP92" s="5">
        <f>AC92+AD92+AG92+AH92</f>
        <v>0</v>
      </c>
      <c r="AQ92" s="5">
        <f>AF92+AJ92+AL92</f>
        <v>10</v>
      </c>
      <c r="AR92" s="5">
        <f>AI92+AK92+AM92</f>
        <v>4</v>
      </c>
      <c r="AS92" s="5">
        <f>AO92-AQ92</f>
        <v>-10</v>
      </c>
      <c r="AT92" s="5">
        <v>1</v>
      </c>
      <c r="AU92" s="5">
        <v>167</v>
      </c>
      <c r="AV92" s="5">
        <v>0</v>
      </c>
      <c r="AW92" s="5">
        <v>0</v>
      </c>
      <c r="AX92" s="5">
        <v>168</v>
      </c>
      <c r="AY92" s="5">
        <v>0</v>
      </c>
      <c r="AZ92" s="5">
        <v>0</v>
      </c>
      <c r="BA92" s="5">
        <v>0</v>
      </c>
      <c r="BB92" s="27">
        <f>AY92-AZ92</f>
        <v>0</v>
      </c>
      <c r="BC92" s="76">
        <f>K92*$B$3</f>
        <v>0.36</v>
      </c>
      <c r="BD92" s="8">
        <f>L92*$B$3</f>
        <v>1.08</v>
      </c>
      <c r="BE92" s="8">
        <f>M92*$B$3</f>
        <v>0.36</v>
      </c>
      <c r="BF92" s="8">
        <f>N92*$B$3</f>
        <v>0.36</v>
      </c>
      <c r="BG92" s="8">
        <f>O92*$B$3</f>
        <v>0.36</v>
      </c>
      <c r="BH92" s="8">
        <f>P92*$B$3</f>
        <v>0.72</v>
      </c>
      <c r="BI92" s="8">
        <f>Q92*$B$3</f>
        <v>0</v>
      </c>
      <c r="BJ92" s="8">
        <f>R92*$B$3</f>
        <v>0.36</v>
      </c>
      <c r="BK92" s="8">
        <f>S92*$B$3</f>
        <v>0.72</v>
      </c>
      <c r="BL92" s="8">
        <f>T92*$C$3</f>
        <v>0.27</v>
      </c>
      <c r="BM92" s="8">
        <f>U92*$C$3</f>
        <v>0.18</v>
      </c>
      <c r="BN92" s="8">
        <f>V92*$C$3</f>
        <v>1.3499999999999999</v>
      </c>
      <c r="BO92" s="8">
        <f>W92*$C$3</f>
        <v>0</v>
      </c>
      <c r="BP92" s="8">
        <f>X92*$C$3</f>
        <v>0.36</v>
      </c>
      <c r="BQ92" s="8">
        <f>Y92*$C$3</f>
        <v>0</v>
      </c>
      <c r="BR92" s="8">
        <f>Z92*$C$3</f>
        <v>0</v>
      </c>
      <c r="BS92" s="8">
        <f>AA92*$C$3</f>
        <v>0</v>
      </c>
      <c r="BT92" s="8">
        <f>AB92*$C$3</f>
        <v>0</v>
      </c>
      <c r="BU92" s="8">
        <f>AC92*$C$3</f>
        <v>0</v>
      </c>
      <c r="BV92" s="8">
        <f>AD92*$C$3</f>
        <v>0</v>
      </c>
      <c r="BW92" s="8">
        <f>AE92*$C$3</f>
        <v>0</v>
      </c>
      <c r="BX92" s="8">
        <f>AF92*$C$3</f>
        <v>0.54</v>
      </c>
      <c r="BY92" s="8">
        <f>AG92*$C$3</f>
        <v>0</v>
      </c>
      <c r="BZ92" s="8">
        <f>AH92*$C$3</f>
        <v>0</v>
      </c>
      <c r="CA92" s="8">
        <f>AI92*$C$3</f>
        <v>0</v>
      </c>
      <c r="CB92" s="8">
        <f>AJ92*$C$3</f>
        <v>0.36</v>
      </c>
      <c r="CC92" s="8">
        <f>AK92*$C$3</f>
        <v>0.27</v>
      </c>
      <c r="CD92" s="8">
        <f>AL92*$C$3</f>
        <v>0</v>
      </c>
      <c r="CE92" s="8">
        <f>AM92*$C$3</f>
        <v>0.09</v>
      </c>
      <c r="CF92" s="8">
        <f>AN92*$C$3</f>
        <v>0.36</v>
      </c>
      <c r="CG92" s="8">
        <f>AO92*$C$3</f>
        <v>0</v>
      </c>
      <c r="CH92" s="8">
        <f>AP92*$C$3</f>
        <v>0</v>
      </c>
      <c r="CI92" s="8">
        <f>AQ92*$C$3</f>
        <v>0.89999999999999991</v>
      </c>
      <c r="CJ92" s="8">
        <f>AR92*$C$3</f>
        <v>0.36</v>
      </c>
      <c r="CK92" s="8">
        <f>AS92*$C$3</f>
        <v>-0.89999999999999991</v>
      </c>
      <c r="CL92" s="8">
        <f>AT92*$D$3</f>
        <v>0.01</v>
      </c>
      <c r="CM92" s="8">
        <f>AU92*$D$3</f>
        <v>1.67</v>
      </c>
      <c r="CN92" s="8">
        <f>AV92*$D$3</f>
        <v>0</v>
      </c>
      <c r="CO92" s="8">
        <f>AW92*$D$3</f>
        <v>0</v>
      </c>
      <c r="CP92" s="8">
        <f>AX92*$D$3</f>
        <v>1.68</v>
      </c>
      <c r="CQ92" s="8">
        <f>AY92*$D$3</f>
        <v>0</v>
      </c>
      <c r="CR92" s="8">
        <f>AZ92*$D$3</f>
        <v>0</v>
      </c>
      <c r="CS92" s="8">
        <f>BA92*$D$3</f>
        <v>0</v>
      </c>
      <c r="CT92" s="44">
        <f>BB92*$D$3</f>
        <v>0</v>
      </c>
      <c r="CU92" s="46">
        <f>BE92/(BE92+BD92+BC92)</f>
        <v>0.2</v>
      </c>
      <c r="CV92" s="46">
        <f>BG92/($BF92+$BG92+$BH92+$BI92+$BJ92)</f>
        <v>0.2</v>
      </c>
      <c r="CW92" s="46">
        <f>BH92/($BF92+$BG92+$BH92+$BI92+$BJ92)</f>
        <v>0.4</v>
      </c>
      <c r="CX92" s="46">
        <f>BI92/($BF92+$BG92+$BH92+$BI92+$BJ92)</f>
        <v>0</v>
      </c>
      <c r="CY92" s="46">
        <f>BJ92/($BF92+$BG92+$BH92+$BI92+$BJ92)</f>
        <v>0.2</v>
      </c>
      <c r="CZ92" s="46">
        <f>BK92/($BF92+$BG92+$BH92+$BI92+$BJ92)</f>
        <v>0.4</v>
      </c>
      <c r="DA92" s="45">
        <f>BN92/(BL92+BN92+BM92)</f>
        <v>0.75</v>
      </c>
      <c r="DB92" s="46">
        <f>CF92/($BO92+$CF92+$CG92+$CH92+$CI92+$CJ92)</f>
        <v>0.22222222222222227</v>
      </c>
      <c r="DC92" s="46">
        <f>CG92/($BO92+$CF92+$CG92+$CH92+$CI92+$CJ92)</f>
        <v>0</v>
      </c>
      <c r="DD92" s="46">
        <f>CH92/($BO92+$CF92+$CG92+$CH92+$CI92+$CJ92)</f>
        <v>0</v>
      </c>
      <c r="DE92" s="46">
        <f>CI92/($BO92+$CF92+$CG92+$CH92+$CI92+$CJ92)</f>
        <v>0.55555555555555558</v>
      </c>
      <c r="DF92" s="46">
        <f>CJ92/($BO92+$CF92+$CG92+$CH92+$CI92+$CJ92)</f>
        <v>0.22222222222222227</v>
      </c>
      <c r="DG92" s="46">
        <f>CK92/($BO92+$CF92+$CG92+$CH92+$CI92+$CJ92)</f>
        <v>-0.55555555555555558</v>
      </c>
      <c r="DH92" s="45">
        <f>CN92/(CL92+CN92+CM92)</f>
        <v>0</v>
      </c>
      <c r="DI92" s="46">
        <f>CP92/($CO92+$CP92+$CQ92+$CR92+$CS92)</f>
        <v>1</v>
      </c>
      <c r="DJ92" s="46">
        <f>CQ92/($CO92+$CP92+$CQ92+$CR92+$CS92)</f>
        <v>0</v>
      </c>
      <c r="DK92" s="46">
        <f>CR92/($CO92+$CP92+$CQ92+$CR92+$CS92)</f>
        <v>0</v>
      </c>
      <c r="DL92" s="46">
        <f>CS92/($CO92+$CP92+$CQ92+$CR92+$CS92)</f>
        <v>0</v>
      </c>
      <c r="DM92" s="46">
        <f>CT92/($CO92+$CP92+$CQ92+$CR92+$CS92)</f>
        <v>0</v>
      </c>
      <c r="DN92" s="50">
        <f>IF(CU92*$W$3&gt;1,1,CU92*$W$3)</f>
        <v>0.25143613394975944</v>
      </c>
      <c r="DO92" s="51">
        <f>IF(DN92*(1+CZ92)&gt;1,1,DN92*(1+CZ92))</f>
        <v>0.35201058752966319</v>
      </c>
      <c r="DP92" s="52">
        <f>IF(DA92*$X$3&gt;1,1,DA92*$X$3)</f>
        <v>0.74697580645161277</v>
      </c>
      <c r="DQ92" s="53">
        <f>IF(DP92*(1+DD92+DG92)&gt;1,1,DP92*(1+DD92+DG92))</f>
        <v>0.33198924731182788</v>
      </c>
      <c r="DR92" s="50">
        <f>DH92</f>
        <v>0</v>
      </c>
      <c r="DS92" s="53">
        <f>IF(DR92*(1+DM92)&gt;1,1,DR92*(1+DM92))</f>
        <v>0</v>
      </c>
      <c r="DT92" s="57">
        <f>100*(DO92*$H$3+DQ92*$K$3+DS92*$N$3)/($Q$3)</f>
        <v>27.995001397772135</v>
      </c>
    </row>
    <row r="93" spans="2:124" x14ac:dyDescent="0.3">
      <c r="B93" s="1">
        <v>27582</v>
      </c>
      <c r="C93" s="68" t="s">
        <v>221</v>
      </c>
      <c r="D93" s="1" t="s">
        <v>15</v>
      </c>
      <c r="E93" s="1" t="s">
        <v>40</v>
      </c>
      <c r="F93" s="1" t="s">
        <v>30</v>
      </c>
      <c r="G93" s="1">
        <v>2010</v>
      </c>
      <c r="H93" s="1" t="s">
        <v>18</v>
      </c>
      <c r="I93" s="4">
        <v>638.68862628399995</v>
      </c>
      <c r="J93" s="10">
        <v>86.91</v>
      </c>
      <c r="K93" s="26">
        <v>3</v>
      </c>
      <c r="L93" s="5">
        <v>226</v>
      </c>
      <c r="M93" s="5">
        <v>13</v>
      </c>
      <c r="N93" s="5">
        <v>4</v>
      </c>
      <c r="O93" s="5">
        <v>220</v>
      </c>
      <c r="P93" s="5">
        <v>5</v>
      </c>
      <c r="Q93" s="5">
        <v>3</v>
      </c>
      <c r="R93" s="5">
        <v>10</v>
      </c>
      <c r="S93" s="5">
        <f>P93-Q93</f>
        <v>2</v>
      </c>
      <c r="T93" s="5">
        <v>8</v>
      </c>
      <c r="U93" s="5">
        <v>883</v>
      </c>
      <c r="V93" s="5">
        <v>76</v>
      </c>
      <c r="W93" s="5">
        <v>1</v>
      </c>
      <c r="X93" s="5">
        <v>821</v>
      </c>
      <c r="Y93" s="5">
        <v>1</v>
      </c>
      <c r="Z93" s="5">
        <v>0</v>
      </c>
      <c r="AA93" s="5">
        <v>25</v>
      </c>
      <c r="AB93" s="5">
        <v>5</v>
      </c>
      <c r="AC93" s="5">
        <v>12</v>
      </c>
      <c r="AD93" s="5">
        <v>0</v>
      </c>
      <c r="AE93" s="5">
        <v>43</v>
      </c>
      <c r="AF93" s="5">
        <v>11</v>
      </c>
      <c r="AG93" s="5">
        <v>0</v>
      </c>
      <c r="AH93" s="5">
        <v>0</v>
      </c>
      <c r="AI93" s="5">
        <v>0</v>
      </c>
      <c r="AJ93" s="5">
        <v>0</v>
      </c>
      <c r="AK93" s="5">
        <v>8</v>
      </c>
      <c r="AL93" s="5">
        <v>0</v>
      </c>
      <c r="AM93" s="5">
        <v>38</v>
      </c>
      <c r="AN93" s="5">
        <f>X93+Z93+AB93</f>
        <v>826</v>
      </c>
      <c r="AO93" s="5">
        <f>Y93+AA93+AE93</f>
        <v>69</v>
      </c>
      <c r="AP93" s="5">
        <f>AC93+AD93+AG93+AH93</f>
        <v>12</v>
      </c>
      <c r="AQ93" s="5">
        <f>AF93+AJ93+AL93</f>
        <v>11</v>
      </c>
      <c r="AR93" s="5">
        <f>AI93+AK93+AM93</f>
        <v>46</v>
      </c>
      <c r="AS93" s="5">
        <f>AO93-AQ93</f>
        <v>58</v>
      </c>
      <c r="AT93" s="5">
        <v>138</v>
      </c>
      <c r="AU93" s="5">
        <v>7498</v>
      </c>
      <c r="AV93" s="5">
        <v>1051</v>
      </c>
      <c r="AW93" s="5">
        <v>0</v>
      </c>
      <c r="AX93" s="5">
        <v>7661</v>
      </c>
      <c r="AY93" s="5">
        <v>134</v>
      </c>
      <c r="AZ93" s="5">
        <v>44</v>
      </c>
      <c r="BA93" s="5">
        <v>848</v>
      </c>
      <c r="BB93" s="27">
        <f>AY93-AZ93</f>
        <v>90</v>
      </c>
      <c r="BC93" s="43">
        <f>K93*$B$3</f>
        <v>1.08</v>
      </c>
      <c r="BD93" s="8">
        <f>L93*$B$3</f>
        <v>81.36</v>
      </c>
      <c r="BE93" s="8">
        <f>M93*$B$3</f>
        <v>4.68</v>
      </c>
      <c r="BF93" s="8">
        <f>N93*$B$3</f>
        <v>1.44</v>
      </c>
      <c r="BG93" s="8">
        <f>O93*$B$3</f>
        <v>79.2</v>
      </c>
      <c r="BH93" s="8">
        <f>P93*$B$3</f>
        <v>1.7999999999999998</v>
      </c>
      <c r="BI93" s="8">
        <f>Q93*$B$3</f>
        <v>1.08</v>
      </c>
      <c r="BJ93" s="8">
        <f>R93*$B$3</f>
        <v>3.5999999999999996</v>
      </c>
      <c r="BK93" s="8">
        <f>S93*$B$3</f>
        <v>0.72</v>
      </c>
      <c r="BL93" s="8">
        <f>T93*$C$3</f>
        <v>0.72</v>
      </c>
      <c r="BM93" s="8">
        <f>U93*$C$3</f>
        <v>79.47</v>
      </c>
      <c r="BN93" s="8">
        <f>V93*$C$3</f>
        <v>6.84</v>
      </c>
      <c r="BO93" s="8">
        <f>W93*$C$3</f>
        <v>0.09</v>
      </c>
      <c r="BP93" s="8">
        <f>X93*$C$3</f>
        <v>73.89</v>
      </c>
      <c r="BQ93" s="8">
        <f>Y93*$C$3</f>
        <v>0.09</v>
      </c>
      <c r="BR93" s="8">
        <f>Z93*$C$3</f>
        <v>0</v>
      </c>
      <c r="BS93" s="8">
        <f>AA93*$C$3</f>
        <v>2.25</v>
      </c>
      <c r="BT93" s="8">
        <f>AB93*$C$3</f>
        <v>0.44999999999999996</v>
      </c>
      <c r="BU93" s="8">
        <f>AC93*$C$3</f>
        <v>1.08</v>
      </c>
      <c r="BV93" s="8">
        <f>AD93*$C$3</f>
        <v>0</v>
      </c>
      <c r="BW93" s="8">
        <f>AE93*$C$3</f>
        <v>3.8699999999999997</v>
      </c>
      <c r="BX93" s="8">
        <f>AF93*$C$3</f>
        <v>0.99</v>
      </c>
      <c r="BY93" s="8">
        <f>AG93*$C$3</f>
        <v>0</v>
      </c>
      <c r="BZ93" s="8">
        <f>AH93*$C$3</f>
        <v>0</v>
      </c>
      <c r="CA93" s="8">
        <f>AI93*$C$3</f>
        <v>0</v>
      </c>
      <c r="CB93" s="8">
        <f>AJ93*$C$3</f>
        <v>0</v>
      </c>
      <c r="CC93" s="8">
        <f>AK93*$C$3</f>
        <v>0.72</v>
      </c>
      <c r="CD93" s="8">
        <f>AL93*$C$3</f>
        <v>0</v>
      </c>
      <c r="CE93" s="8">
        <f>AM93*$C$3</f>
        <v>3.42</v>
      </c>
      <c r="CF93" s="8">
        <f>AN93*$C$3</f>
        <v>74.34</v>
      </c>
      <c r="CG93" s="8">
        <f>AO93*$C$3</f>
        <v>6.21</v>
      </c>
      <c r="CH93" s="8">
        <f>AP93*$C$3</f>
        <v>1.08</v>
      </c>
      <c r="CI93" s="8">
        <f>AQ93*$C$3</f>
        <v>0.99</v>
      </c>
      <c r="CJ93" s="8">
        <f>AR93*$C$3</f>
        <v>4.1399999999999997</v>
      </c>
      <c r="CK93" s="8">
        <f>AS93*$C$3</f>
        <v>5.22</v>
      </c>
      <c r="CL93" s="8">
        <f>AT93*$D$3</f>
        <v>1.3800000000000001</v>
      </c>
      <c r="CM93" s="8">
        <f>AU93*$D$3</f>
        <v>74.98</v>
      </c>
      <c r="CN93" s="8">
        <f>AV93*$D$3</f>
        <v>10.51</v>
      </c>
      <c r="CO93" s="8">
        <f>AW93*$D$3</f>
        <v>0</v>
      </c>
      <c r="CP93" s="8">
        <f>AX93*$D$3</f>
        <v>76.61</v>
      </c>
      <c r="CQ93" s="8">
        <f>AY93*$D$3</f>
        <v>1.34</v>
      </c>
      <c r="CR93" s="8">
        <f>AZ93*$D$3</f>
        <v>0.44</v>
      </c>
      <c r="CS93" s="8">
        <f>BA93*$D$3</f>
        <v>8.48</v>
      </c>
      <c r="CT93" s="44">
        <f>BB93*$D$3</f>
        <v>0.9</v>
      </c>
      <c r="CU93" s="46">
        <f>BE93/(BE93+BD93+BC93)</f>
        <v>5.3719008264462811E-2</v>
      </c>
      <c r="CV93" s="46">
        <f>BG93/($BF93+$BG93+$BH93+$BI93+$BJ93)</f>
        <v>0.90909090909090917</v>
      </c>
      <c r="CW93" s="46">
        <f>BH93/($BF93+$BG93+$BH93+$BI93+$BJ93)</f>
        <v>2.0661157024793389E-2</v>
      </c>
      <c r="CX93" s="46">
        <f>BI93/($BF93+$BG93+$BH93+$BI93+$BJ93)</f>
        <v>1.2396694214876035E-2</v>
      </c>
      <c r="CY93" s="46">
        <f>BJ93/($BF93+$BG93+$BH93+$BI93+$BJ93)</f>
        <v>4.1322314049586778E-2</v>
      </c>
      <c r="CZ93" s="46">
        <f>BK93/($BF93+$BG93+$BH93+$BI93+$BJ93)</f>
        <v>8.2644628099173556E-3</v>
      </c>
      <c r="DA93" s="45">
        <f>BN93/(BL93+BN93+BM93)</f>
        <v>7.8593588417786964E-2</v>
      </c>
      <c r="DB93" s="46">
        <f>CF93/($BO93+$CF93+$CG93+$CH93+$CI93+$CJ93)</f>
        <v>0.85595854922279802</v>
      </c>
      <c r="DC93" s="46">
        <f>CG93/($BO93+$CF93+$CG93+$CH93+$CI93+$CJ93)</f>
        <v>7.1502590673575131E-2</v>
      </c>
      <c r="DD93" s="46">
        <f>CH93/($BO93+$CF93+$CG93+$CH93+$CI93+$CJ93)</f>
        <v>1.2435233160621763E-2</v>
      </c>
      <c r="DE93" s="46">
        <f>CI93/($BO93+$CF93+$CG93+$CH93+$CI93+$CJ93)</f>
        <v>1.1398963730569948E-2</v>
      </c>
      <c r="DF93" s="46">
        <f>CJ93/($BO93+$CF93+$CG93+$CH93+$CI93+$CJ93)</f>
        <v>4.7668393782383418E-2</v>
      </c>
      <c r="DG93" s="46">
        <f>CK93/($BO93+$CF93+$CG93+$CH93+$CI93+$CJ93)</f>
        <v>6.0103626943005181E-2</v>
      </c>
      <c r="DH93" s="45">
        <f>CN93/(CL93+CN93+CM93)</f>
        <v>0.12098538045355127</v>
      </c>
      <c r="DI93" s="46">
        <f>CP93/($CO93+$CP93+$CQ93+$CR93+$CS93)</f>
        <v>0.88189248302060541</v>
      </c>
      <c r="DJ93" s="46">
        <f>CQ93/($CO93+$CP93+$CQ93+$CR93+$CS93)</f>
        <v>1.5425348221480372E-2</v>
      </c>
      <c r="DK93" s="46">
        <f>CR93/($CO93+$CP93+$CQ93+$CR93+$CS93)</f>
        <v>5.0650397145159433E-3</v>
      </c>
      <c r="DL93" s="46">
        <f>CS93/($CO93+$CP93+$CQ93+$CR93+$CS93)</f>
        <v>9.7617129043398185E-2</v>
      </c>
      <c r="DM93" s="46">
        <f>CT93/($CO93+$CP93+$CQ93+$CR93+$CS93)</f>
        <v>1.0360308506964429E-2</v>
      </c>
      <c r="DN93" s="50">
        <f>IF(CU93*$T$3&gt;1,1,CU93*$T$3)</f>
        <v>8.535383423902354E-2</v>
      </c>
      <c r="DO93" s="51">
        <f>IF(DN93*(1+CZ93)&gt;1,1,DN93*(1+CZ93))</f>
        <v>8.6059237827775803E-2</v>
      </c>
      <c r="DP93" s="52">
        <f>IF(DA93*$U$3&gt;1,1,DA93*$U$3)</f>
        <v>8.7641121882137296E-2</v>
      </c>
      <c r="DQ93" s="53">
        <f>IF(DP93*(1+DD93+DG93)&gt;1,1,DP93*(1+DD93+DG93))</f>
        <v>9.3998508961670557E-2</v>
      </c>
      <c r="DR93" s="50">
        <f>DH93</f>
        <v>0.12098538045355127</v>
      </c>
      <c r="DS93" s="53">
        <f>IF(DR93*(1+DM93)&gt;1,1,DR93*(1+DM93))</f>
        <v>0.12223882631988252</v>
      </c>
      <c r="DT93" s="57">
        <f>100*(DO93*$H$3+DQ93*$K$3+DS93*$N$3)/($Q$3)</f>
        <v>9.7494913382284913</v>
      </c>
    </row>
    <row r="94" spans="2:124" x14ac:dyDescent="0.3">
      <c r="B94" s="1">
        <v>28144</v>
      </c>
      <c r="C94" s="68" t="s">
        <v>221</v>
      </c>
      <c r="D94" s="1" t="s">
        <v>15</v>
      </c>
      <c r="E94" s="1" t="s">
        <v>78</v>
      </c>
      <c r="F94" s="1" t="s">
        <v>83</v>
      </c>
      <c r="G94" s="1">
        <v>2010</v>
      </c>
      <c r="H94" s="1" t="s">
        <v>18</v>
      </c>
      <c r="I94" s="4">
        <v>863.43827213500003</v>
      </c>
      <c r="J94" s="10">
        <v>84.76</v>
      </c>
      <c r="K94" s="26">
        <v>12</v>
      </c>
      <c r="L94" s="5">
        <v>134</v>
      </c>
      <c r="M94" s="5">
        <v>91</v>
      </c>
      <c r="N94" s="5">
        <v>21</v>
      </c>
      <c r="O94" s="5">
        <v>110</v>
      </c>
      <c r="P94" s="5">
        <v>17</v>
      </c>
      <c r="Q94" s="5">
        <v>32</v>
      </c>
      <c r="R94" s="5">
        <v>57</v>
      </c>
      <c r="S94" s="5">
        <f>P94-Q94</f>
        <v>-15</v>
      </c>
      <c r="T94" s="5">
        <v>44</v>
      </c>
      <c r="U94" s="5">
        <v>513</v>
      </c>
      <c r="V94" s="5">
        <v>384</v>
      </c>
      <c r="W94" s="5">
        <v>8</v>
      </c>
      <c r="X94" s="5">
        <v>461</v>
      </c>
      <c r="Y94" s="5">
        <v>18</v>
      </c>
      <c r="Z94" s="5">
        <v>4</v>
      </c>
      <c r="AA94" s="5">
        <v>6</v>
      </c>
      <c r="AB94" s="5">
        <v>58</v>
      </c>
      <c r="AC94" s="5">
        <v>22</v>
      </c>
      <c r="AD94" s="5">
        <v>0</v>
      </c>
      <c r="AE94" s="5">
        <v>32</v>
      </c>
      <c r="AF94" s="5">
        <v>27</v>
      </c>
      <c r="AG94" s="5">
        <v>13</v>
      </c>
      <c r="AH94" s="5">
        <v>3</v>
      </c>
      <c r="AI94" s="5">
        <v>4</v>
      </c>
      <c r="AJ94" s="5">
        <v>42</v>
      </c>
      <c r="AK94" s="5">
        <v>15</v>
      </c>
      <c r="AL94" s="5">
        <v>6</v>
      </c>
      <c r="AM94" s="5">
        <v>220</v>
      </c>
      <c r="AN94" s="5">
        <f>X94+Z94+AB94</f>
        <v>523</v>
      </c>
      <c r="AO94" s="5">
        <f>Y94+AA94+AE94</f>
        <v>56</v>
      </c>
      <c r="AP94" s="5">
        <f>AC94+AD94+AG94+AH94</f>
        <v>38</v>
      </c>
      <c r="AQ94" s="5">
        <f>AF94+AJ94+AL94</f>
        <v>75</v>
      </c>
      <c r="AR94" s="5">
        <f>AI94+AK94+AM94</f>
        <v>239</v>
      </c>
      <c r="AS94" s="5">
        <f>AO94-AQ94</f>
        <v>-19</v>
      </c>
      <c r="AT94" s="5">
        <v>342</v>
      </c>
      <c r="AU94" s="5">
        <v>6335</v>
      </c>
      <c r="AV94" s="5">
        <v>1785</v>
      </c>
      <c r="AW94" s="5">
        <v>0</v>
      </c>
      <c r="AX94" s="5">
        <v>6884</v>
      </c>
      <c r="AY94" s="5">
        <v>245</v>
      </c>
      <c r="AZ94" s="5">
        <v>114</v>
      </c>
      <c r="BA94" s="5">
        <v>1219</v>
      </c>
      <c r="BB94" s="27">
        <f>AY94-AZ94</f>
        <v>131</v>
      </c>
      <c r="BC94" s="43">
        <f>K94*$B$3</f>
        <v>4.32</v>
      </c>
      <c r="BD94" s="8">
        <f>L94*$B$3</f>
        <v>48.239999999999995</v>
      </c>
      <c r="BE94" s="8">
        <f>M94*$B$3</f>
        <v>32.76</v>
      </c>
      <c r="BF94" s="8">
        <f>N94*$B$3</f>
        <v>7.56</v>
      </c>
      <c r="BG94" s="8">
        <f>O94*$B$3</f>
        <v>39.6</v>
      </c>
      <c r="BH94" s="8">
        <f>P94*$B$3</f>
        <v>6.12</v>
      </c>
      <c r="BI94" s="8">
        <f>Q94*$B$3</f>
        <v>11.52</v>
      </c>
      <c r="BJ94" s="8">
        <f>R94*$B$3</f>
        <v>20.52</v>
      </c>
      <c r="BK94" s="8">
        <f>S94*$B$3</f>
        <v>-5.3999999999999995</v>
      </c>
      <c r="BL94" s="8">
        <f>T94*$C$3</f>
        <v>3.96</v>
      </c>
      <c r="BM94" s="8">
        <f>U94*$C$3</f>
        <v>46.17</v>
      </c>
      <c r="BN94" s="8">
        <f>V94*$C$3</f>
        <v>34.56</v>
      </c>
      <c r="BO94" s="8">
        <f>W94*$C$3</f>
        <v>0.72</v>
      </c>
      <c r="BP94" s="8">
        <f>X94*$C$3</f>
        <v>41.49</v>
      </c>
      <c r="BQ94" s="8">
        <f>Y94*$C$3</f>
        <v>1.6199999999999999</v>
      </c>
      <c r="BR94" s="8">
        <f>Z94*$C$3</f>
        <v>0.36</v>
      </c>
      <c r="BS94" s="8">
        <f>AA94*$C$3</f>
        <v>0.54</v>
      </c>
      <c r="BT94" s="8">
        <f>AB94*$C$3</f>
        <v>5.22</v>
      </c>
      <c r="BU94" s="8">
        <f>AC94*$C$3</f>
        <v>1.98</v>
      </c>
      <c r="BV94" s="8">
        <f>AD94*$C$3</f>
        <v>0</v>
      </c>
      <c r="BW94" s="8">
        <f>AE94*$C$3</f>
        <v>2.88</v>
      </c>
      <c r="BX94" s="8">
        <f>AF94*$C$3</f>
        <v>2.4299999999999997</v>
      </c>
      <c r="BY94" s="8">
        <f>AG94*$C$3</f>
        <v>1.17</v>
      </c>
      <c r="BZ94" s="8">
        <f>AH94*$C$3</f>
        <v>0.27</v>
      </c>
      <c r="CA94" s="8">
        <f>AI94*$C$3</f>
        <v>0.36</v>
      </c>
      <c r="CB94" s="8">
        <f>AJ94*$C$3</f>
        <v>3.78</v>
      </c>
      <c r="CC94" s="8">
        <f>AK94*$C$3</f>
        <v>1.3499999999999999</v>
      </c>
      <c r="CD94" s="8">
        <f>AL94*$C$3</f>
        <v>0.54</v>
      </c>
      <c r="CE94" s="8">
        <f>AM94*$C$3</f>
        <v>19.8</v>
      </c>
      <c r="CF94" s="8">
        <f>AN94*$C$3</f>
        <v>47.07</v>
      </c>
      <c r="CG94" s="8">
        <f>AO94*$C$3</f>
        <v>5.04</v>
      </c>
      <c r="CH94" s="8">
        <f>AP94*$C$3</f>
        <v>3.42</v>
      </c>
      <c r="CI94" s="8">
        <f>AQ94*$C$3</f>
        <v>6.75</v>
      </c>
      <c r="CJ94" s="8">
        <f>AR94*$C$3</f>
        <v>21.509999999999998</v>
      </c>
      <c r="CK94" s="8">
        <f>AS94*$C$3</f>
        <v>-1.71</v>
      </c>
      <c r="CL94" s="8">
        <f>AT94*$D$3</f>
        <v>3.42</v>
      </c>
      <c r="CM94" s="8">
        <f>AU94*$D$3</f>
        <v>63.35</v>
      </c>
      <c r="CN94" s="8">
        <f>AV94*$D$3</f>
        <v>17.850000000000001</v>
      </c>
      <c r="CO94" s="8">
        <f>AW94*$D$3</f>
        <v>0</v>
      </c>
      <c r="CP94" s="8">
        <f>AX94*$D$3</f>
        <v>68.84</v>
      </c>
      <c r="CQ94" s="8">
        <f>AY94*$D$3</f>
        <v>2.4500000000000002</v>
      </c>
      <c r="CR94" s="8">
        <f>AZ94*$D$3</f>
        <v>1.1400000000000001</v>
      </c>
      <c r="CS94" s="8">
        <f>BA94*$D$3</f>
        <v>12.19</v>
      </c>
      <c r="CT94" s="44">
        <f>BB94*$D$3</f>
        <v>1.31</v>
      </c>
      <c r="CU94" s="46">
        <f>BE94/(BE94+BD94+BC94)</f>
        <v>0.38396624472573843</v>
      </c>
      <c r="CV94" s="46">
        <f>BG94/($BF94+$BG94+$BH94+$BI94+$BJ94)</f>
        <v>0.46413502109704646</v>
      </c>
      <c r="CW94" s="46">
        <f>BH94/($BF94+$BG94+$BH94+$BI94+$BJ94)</f>
        <v>7.1729957805907185E-2</v>
      </c>
      <c r="CX94" s="46">
        <f>BI94/($BF94+$BG94+$BH94+$BI94+$BJ94)</f>
        <v>0.13502109704641352</v>
      </c>
      <c r="CY94" s="46">
        <f>BJ94/($BF94+$BG94+$BH94+$BI94+$BJ94)</f>
        <v>0.24050632911392406</v>
      </c>
      <c r="CZ94" s="46">
        <f>BK94/($BF94+$BG94+$BH94+$BI94+$BJ94)</f>
        <v>-6.3291139240506333E-2</v>
      </c>
      <c r="DA94" s="45">
        <f>BN94/(BL94+BN94+BM94)</f>
        <v>0.40807651434643999</v>
      </c>
      <c r="DB94" s="46">
        <f>CF94/($BO94+$CF94+$CG94+$CH94+$CI94+$CJ94)</f>
        <v>0.55697550585729505</v>
      </c>
      <c r="DC94" s="46">
        <f>CG94/($BO94+$CF94+$CG94+$CH94+$CI94+$CJ94)</f>
        <v>5.9637912673056452E-2</v>
      </c>
      <c r="DD94" s="46">
        <f>CH94/($BO94+$CF94+$CG94+$CH94+$CI94+$CJ94)</f>
        <v>4.0468583599574018E-2</v>
      </c>
      <c r="DE94" s="46">
        <f>CI94/($BO94+$CF94+$CG94+$CH94+$CI94+$CJ94)</f>
        <v>7.9872204472843461E-2</v>
      </c>
      <c r="DF94" s="46">
        <f>CJ94/($BO94+$CF94+$CG94+$CH94+$CI94+$CJ94)</f>
        <v>0.25452609158679446</v>
      </c>
      <c r="DG94" s="46">
        <f>CK94/($BO94+$CF94+$CG94+$CH94+$CI94+$CJ94)</f>
        <v>-2.0234291799787009E-2</v>
      </c>
      <c r="DH94" s="45">
        <f>CN94/(CL94+CN94+CM94)</f>
        <v>0.21094303947057433</v>
      </c>
      <c r="DI94" s="46">
        <f>CP94/($CO94+$CP94+$CQ94+$CR94+$CS94)</f>
        <v>0.81351926258567719</v>
      </c>
      <c r="DJ94" s="46">
        <f>CQ94/($CO94+$CP94+$CQ94+$CR94+$CS94)</f>
        <v>2.8952966201843535E-2</v>
      </c>
      <c r="DK94" s="46">
        <f>CR94/($CO94+$CP94+$CQ94+$CR94+$CS94)</f>
        <v>1.3471992436776176E-2</v>
      </c>
      <c r="DL94" s="46">
        <f>CS94/($CO94+$CP94+$CQ94+$CR94+$CS94)</f>
        <v>0.14405577877570314</v>
      </c>
      <c r="DM94" s="46">
        <f>CT94/($CO94+$CP94+$CQ94+$CR94+$CS94)</f>
        <v>1.548097376506736E-2</v>
      </c>
      <c r="DN94" s="50">
        <f>IF(CU94*$T$3&gt;1,1,CU94*$T$3)</f>
        <v>0.61008183629074209</v>
      </c>
      <c r="DO94" s="51">
        <f>IF(DN94*(1+CZ94)&gt;1,1,DN94*(1+CZ94))</f>
        <v>0.57146906184196089</v>
      </c>
      <c r="DP94" s="52">
        <f>IF(DA94*$U$3&gt;1,1,DA94*$U$3)</f>
        <v>0.45505344966511385</v>
      </c>
      <c r="DQ94" s="53">
        <f>IF(DP94*(1+DD94+DG94)&gt;1,1,DP94*(1+DD94+DG94))</f>
        <v>0.46426113395013741</v>
      </c>
      <c r="DR94" s="50">
        <f>DH94</f>
        <v>0.21094303947057433</v>
      </c>
      <c r="DS94" s="53">
        <f>IF(DR94*(1+DM94)&gt;1,1,DR94*(1+DM94))</f>
        <v>0.21420864313054186</v>
      </c>
      <c r="DT94" s="57">
        <f>100*(DO94*$H$3+DQ94*$K$3+DS94*$N$3)/($Q$3)</f>
        <v>43.880831256058698</v>
      </c>
    </row>
    <row r="95" spans="2:124" hidden="1" x14ac:dyDescent="0.3">
      <c r="B95" s="1">
        <v>28167</v>
      </c>
      <c r="C95" s="68" t="s">
        <v>221</v>
      </c>
      <c r="D95" s="1" t="s">
        <v>15</v>
      </c>
      <c r="E95" s="1" t="s">
        <v>72</v>
      </c>
      <c r="F95" s="1" t="s">
        <v>73</v>
      </c>
      <c r="G95" s="1">
        <v>2012</v>
      </c>
      <c r="H95" s="1" t="s">
        <v>74</v>
      </c>
      <c r="I95" s="4">
        <v>1874.3232664100001</v>
      </c>
      <c r="J95" s="10">
        <v>3.57</v>
      </c>
      <c r="K95" s="26">
        <v>0</v>
      </c>
      <c r="L95" s="5">
        <v>9</v>
      </c>
      <c r="M95" s="5">
        <v>0</v>
      </c>
      <c r="N95" s="5">
        <v>0</v>
      </c>
      <c r="O95" s="5">
        <v>9</v>
      </c>
      <c r="P95" s="5">
        <v>0</v>
      </c>
      <c r="Q95" s="5">
        <v>0</v>
      </c>
      <c r="R95" s="5">
        <v>0</v>
      </c>
      <c r="S95" s="5">
        <f>P95-Q95</f>
        <v>0</v>
      </c>
      <c r="T95" s="5">
        <v>0</v>
      </c>
      <c r="U95" s="5">
        <v>38</v>
      </c>
      <c r="V95" s="5">
        <v>0</v>
      </c>
      <c r="W95" s="5">
        <v>2</v>
      </c>
      <c r="X95" s="5">
        <v>34</v>
      </c>
      <c r="Y95" s="5">
        <v>4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f>X95+Z95+AB95</f>
        <v>34</v>
      </c>
      <c r="AO95" s="5">
        <f>Y95+AA95+AE95</f>
        <v>4</v>
      </c>
      <c r="AP95" s="5">
        <f>AC95+AD95+AG95+AH95</f>
        <v>0</v>
      </c>
      <c r="AQ95" s="5">
        <f>AF95+AJ95+AL95</f>
        <v>0</v>
      </c>
      <c r="AR95" s="5">
        <f>AI95+AK95+AM95</f>
        <v>0</v>
      </c>
      <c r="AS95" s="5">
        <f>AO95-AQ95</f>
        <v>4</v>
      </c>
      <c r="AT95" s="5">
        <v>36</v>
      </c>
      <c r="AU95" s="5">
        <v>227</v>
      </c>
      <c r="AV95" s="5">
        <v>94</v>
      </c>
      <c r="AW95" s="5">
        <v>0</v>
      </c>
      <c r="AX95" s="5">
        <v>241</v>
      </c>
      <c r="AY95" s="5">
        <v>44</v>
      </c>
      <c r="AZ95" s="5">
        <v>0</v>
      </c>
      <c r="BA95" s="5">
        <v>72</v>
      </c>
      <c r="BB95" s="27">
        <f>AY95-AZ95</f>
        <v>44</v>
      </c>
      <c r="BC95" s="43">
        <f>K95*$B$3</f>
        <v>0</v>
      </c>
      <c r="BD95" s="8">
        <f>L95*$B$3</f>
        <v>3.2399999999999998</v>
      </c>
      <c r="BE95" s="8">
        <f>M95*$B$3</f>
        <v>0</v>
      </c>
      <c r="BF95" s="8">
        <f>N95*$B$3</f>
        <v>0</v>
      </c>
      <c r="BG95" s="8">
        <f>O95*$B$3</f>
        <v>3.2399999999999998</v>
      </c>
      <c r="BH95" s="8">
        <f>P95*$B$3</f>
        <v>0</v>
      </c>
      <c r="BI95" s="8">
        <f>Q95*$B$3</f>
        <v>0</v>
      </c>
      <c r="BJ95" s="8">
        <f>R95*$B$3</f>
        <v>0</v>
      </c>
      <c r="BK95" s="8">
        <f>S95*$B$3</f>
        <v>0</v>
      </c>
      <c r="BL95" s="8">
        <f>T95*$C$3</f>
        <v>0</v>
      </c>
      <c r="BM95" s="8">
        <f>U95*$C$3</f>
        <v>3.42</v>
      </c>
      <c r="BN95" s="8">
        <f>V95*$C$3</f>
        <v>0</v>
      </c>
      <c r="BO95" s="8">
        <f>W95*$C$3</f>
        <v>0.18</v>
      </c>
      <c r="BP95" s="8">
        <f>X95*$C$3</f>
        <v>3.06</v>
      </c>
      <c r="BQ95" s="8">
        <f>Y95*$C$3</f>
        <v>0.36</v>
      </c>
      <c r="BR95" s="8">
        <f>Z95*$C$3</f>
        <v>0</v>
      </c>
      <c r="BS95" s="8">
        <f>AA95*$C$3</f>
        <v>0</v>
      </c>
      <c r="BT95" s="8">
        <f>AB95*$C$3</f>
        <v>0</v>
      </c>
      <c r="BU95" s="8">
        <f>AC95*$C$3</f>
        <v>0</v>
      </c>
      <c r="BV95" s="8">
        <f>AD95*$C$3</f>
        <v>0</v>
      </c>
      <c r="BW95" s="8">
        <f>AE95*$C$3</f>
        <v>0</v>
      </c>
      <c r="BX95" s="8">
        <f>AF95*$C$3</f>
        <v>0</v>
      </c>
      <c r="BY95" s="8">
        <f>AG95*$C$3</f>
        <v>0</v>
      </c>
      <c r="BZ95" s="8">
        <f>AH95*$C$3</f>
        <v>0</v>
      </c>
      <c r="CA95" s="8">
        <f>AI95*$C$3</f>
        <v>0</v>
      </c>
      <c r="CB95" s="8">
        <f>AJ95*$C$3</f>
        <v>0</v>
      </c>
      <c r="CC95" s="8">
        <f>AK95*$C$3</f>
        <v>0</v>
      </c>
      <c r="CD95" s="8">
        <f>AL95*$C$3</f>
        <v>0</v>
      </c>
      <c r="CE95" s="8">
        <f>AM95*$C$3</f>
        <v>0</v>
      </c>
      <c r="CF95" s="8">
        <f>AN95*$C$3</f>
        <v>3.06</v>
      </c>
      <c r="CG95" s="8">
        <f>AO95*$C$3</f>
        <v>0.36</v>
      </c>
      <c r="CH95" s="8">
        <f>AP95*$C$3</f>
        <v>0</v>
      </c>
      <c r="CI95" s="8">
        <f>AQ95*$C$3</f>
        <v>0</v>
      </c>
      <c r="CJ95" s="8">
        <f>AR95*$C$3</f>
        <v>0</v>
      </c>
      <c r="CK95" s="8">
        <f>AS95*$C$3</f>
        <v>0.36</v>
      </c>
      <c r="CL95" s="8">
        <f>AT95*$D$3</f>
        <v>0.36</v>
      </c>
      <c r="CM95" s="8">
        <f>AU95*$D$3</f>
        <v>2.27</v>
      </c>
      <c r="CN95" s="8">
        <f>AV95*$D$3</f>
        <v>0.94000000000000006</v>
      </c>
      <c r="CO95" s="8">
        <f>AW95*$D$3</f>
        <v>0</v>
      </c>
      <c r="CP95" s="8">
        <f>AX95*$D$3</f>
        <v>2.41</v>
      </c>
      <c r="CQ95" s="8">
        <f>AY95*$D$3</f>
        <v>0.44</v>
      </c>
      <c r="CR95" s="8">
        <f>AZ95*$D$3</f>
        <v>0</v>
      </c>
      <c r="CS95" s="8">
        <f>BA95*$D$3</f>
        <v>0.72</v>
      </c>
      <c r="CT95" s="44">
        <f>BB95*$D$3</f>
        <v>0.44</v>
      </c>
      <c r="CU95" s="46">
        <f>BE95/(BE95+BD95+BC95)</f>
        <v>0</v>
      </c>
      <c r="CV95" s="46">
        <f>BG95/($BF95+$BG95+$BH95+$BI95+$BJ95)</f>
        <v>1</v>
      </c>
      <c r="CW95" s="46">
        <f>BH95/($BF95+$BG95+$BH95+$BI95+$BJ95)</f>
        <v>0</v>
      </c>
      <c r="CX95" s="46">
        <f>BI95/($BF95+$BG95+$BH95+$BI95+$BJ95)</f>
        <v>0</v>
      </c>
      <c r="CY95" s="46">
        <f>BJ95/($BF95+$BG95+$BH95+$BI95+$BJ95)</f>
        <v>0</v>
      </c>
      <c r="CZ95" s="46">
        <f>BK95/($BF95+$BG95+$BH95+$BI95+$BJ95)</f>
        <v>0</v>
      </c>
      <c r="DA95" s="45">
        <f>BN95/(BL95+BN95+BM95)</f>
        <v>0</v>
      </c>
      <c r="DB95" s="46">
        <f>CF95/($BO95+$CF95+$CG95+$CH95+$CI95+$CJ95)</f>
        <v>0.85</v>
      </c>
      <c r="DC95" s="46">
        <f>CG95/($BO95+$CF95+$CG95+$CH95+$CI95+$CJ95)</f>
        <v>9.9999999999999992E-2</v>
      </c>
      <c r="DD95" s="46">
        <f>CH95/($BO95+$CF95+$CG95+$CH95+$CI95+$CJ95)</f>
        <v>0</v>
      </c>
      <c r="DE95" s="46">
        <f>CI95/($BO95+$CF95+$CG95+$CH95+$CI95+$CJ95)</f>
        <v>0</v>
      </c>
      <c r="DF95" s="46">
        <f>CJ95/($BO95+$CF95+$CG95+$CH95+$CI95+$CJ95)</f>
        <v>0</v>
      </c>
      <c r="DG95" s="46">
        <f>CK95/($BO95+$CF95+$CG95+$CH95+$CI95+$CJ95)</f>
        <v>9.9999999999999992E-2</v>
      </c>
      <c r="DH95" s="45">
        <f>CN95/(CL95+CN95+CM95)</f>
        <v>0.26330532212885155</v>
      </c>
      <c r="DI95" s="46">
        <f>CP95/($CO95+$CP95+$CQ95+$CR95+$CS95)</f>
        <v>0.67507002801120441</v>
      </c>
      <c r="DJ95" s="46">
        <f>CQ95/($CO95+$CP95+$CQ95+$CR95+$CS95)</f>
        <v>0.12324929971988795</v>
      </c>
      <c r="DK95" s="46">
        <f>CR95/($CO95+$CP95+$CQ95+$CR95+$CS95)</f>
        <v>0</v>
      </c>
      <c r="DL95" s="46">
        <f>CS95/($CO95+$CP95+$CQ95+$CR95+$CS95)</f>
        <v>0.20168067226890754</v>
      </c>
      <c r="DM95" s="46">
        <f>CT95/($CO95+$CP95+$CQ95+$CR95+$CS95)</f>
        <v>0.12324929971988795</v>
      </c>
      <c r="DN95" s="50">
        <f>IF(CU95*$T$3&gt;1,1,CU95*$T$3)</f>
        <v>0</v>
      </c>
      <c r="DO95" s="51">
        <f>IF(DN95*(1+CZ95)&gt;1,1,DN95*(1+CZ95))</f>
        <v>0</v>
      </c>
      <c r="DP95" s="52">
        <f>IF(DA95*$U$3&gt;1,1,DA95*$U$3)</f>
        <v>0</v>
      </c>
      <c r="DQ95" s="53">
        <f>IF(DP95*(1+DD95+DG95)&gt;1,1,DP95*(1+DD95+DG95))</f>
        <v>0</v>
      </c>
      <c r="DR95" s="50">
        <f>DH95</f>
        <v>0.26330532212885155</v>
      </c>
      <c r="DS95" s="53">
        <f>IF(DR95*(1+DM95)&gt;1,1,DR95*(1+DM95))</f>
        <v>0.295757518693752</v>
      </c>
      <c r="DT95" s="57">
        <f>100*(DO95*$H$3+DQ95*$K$3+DS95*$N$3)/($Q$3)</f>
        <v>4.9020583208909168</v>
      </c>
    </row>
    <row r="96" spans="2:124" x14ac:dyDescent="0.3">
      <c r="B96" s="1">
        <v>28202</v>
      </c>
      <c r="C96" s="68" t="s">
        <v>221</v>
      </c>
      <c r="D96" s="1" t="s">
        <v>15</v>
      </c>
      <c r="E96" s="1" t="s">
        <v>61</v>
      </c>
      <c r="F96" s="1" t="s">
        <v>69</v>
      </c>
      <c r="G96" s="1">
        <v>2010</v>
      </c>
      <c r="H96" s="1" t="s">
        <v>18</v>
      </c>
      <c r="I96" s="4">
        <v>717.80508864499996</v>
      </c>
      <c r="J96" s="10">
        <v>77.010000000000005</v>
      </c>
      <c r="K96" s="26">
        <v>14</v>
      </c>
      <c r="L96" s="5">
        <v>106</v>
      </c>
      <c r="M96" s="5">
        <v>92</v>
      </c>
      <c r="N96" s="5">
        <v>23</v>
      </c>
      <c r="O96" s="5">
        <v>37</v>
      </c>
      <c r="P96" s="5">
        <v>64</v>
      </c>
      <c r="Q96" s="5">
        <v>31</v>
      </c>
      <c r="R96" s="5">
        <v>57</v>
      </c>
      <c r="S96" s="5">
        <f>P96-Q96</f>
        <v>33</v>
      </c>
      <c r="T96" s="5">
        <v>23</v>
      </c>
      <c r="U96" s="5">
        <v>277</v>
      </c>
      <c r="V96" s="5">
        <v>551</v>
      </c>
      <c r="W96" s="5">
        <v>78</v>
      </c>
      <c r="X96" s="5">
        <v>42</v>
      </c>
      <c r="Y96" s="5">
        <v>14</v>
      </c>
      <c r="Z96" s="5">
        <v>9</v>
      </c>
      <c r="AA96" s="5">
        <v>8</v>
      </c>
      <c r="AB96" s="5">
        <v>227</v>
      </c>
      <c r="AC96" s="5">
        <v>16</v>
      </c>
      <c r="AD96" s="5">
        <v>5</v>
      </c>
      <c r="AE96" s="5">
        <v>56</v>
      </c>
      <c r="AF96" s="5">
        <v>21</v>
      </c>
      <c r="AG96" s="5">
        <v>20</v>
      </c>
      <c r="AH96" s="5">
        <v>7</v>
      </c>
      <c r="AI96" s="5">
        <v>53</v>
      </c>
      <c r="AJ96" s="5">
        <v>9</v>
      </c>
      <c r="AK96" s="5">
        <v>29</v>
      </c>
      <c r="AL96" s="5">
        <v>21</v>
      </c>
      <c r="AM96" s="5">
        <v>245</v>
      </c>
      <c r="AN96" s="5">
        <f>X96+Z96+AB96</f>
        <v>278</v>
      </c>
      <c r="AO96" s="5">
        <f>Y96+AA96+AE96</f>
        <v>78</v>
      </c>
      <c r="AP96" s="5">
        <f>AC96+AD96+AG96+AH96</f>
        <v>48</v>
      </c>
      <c r="AQ96" s="5">
        <f>AF96+AJ96+AL96</f>
        <v>51</v>
      </c>
      <c r="AR96" s="5">
        <f>AI96+AK96+AM96</f>
        <v>327</v>
      </c>
      <c r="AS96" s="5">
        <f>AO96-AQ96</f>
        <v>27</v>
      </c>
      <c r="AT96" s="5">
        <v>238</v>
      </c>
      <c r="AU96" s="5">
        <v>2166</v>
      </c>
      <c r="AV96" s="5">
        <v>5292</v>
      </c>
      <c r="AW96" s="5">
        <v>0</v>
      </c>
      <c r="AX96" s="5">
        <v>2278</v>
      </c>
      <c r="AY96" s="5">
        <v>330</v>
      </c>
      <c r="AZ96" s="5">
        <v>269</v>
      </c>
      <c r="BA96" s="5">
        <v>4819</v>
      </c>
      <c r="BB96" s="27">
        <f>AY96-AZ96</f>
        <v>61</v>
      </c>
      <c r="BC96" s="43">
        <f>K96*$B$3</f>
        <v>5.04</v>
      </c>
      <c r="BD96" s="8">
        <f>L96*$B$3</f>
        <v>38.159999999999997</v>
      </c>
      <c r="BE96" s="8">
        <f>M96*$B$3</f>
        <v>33.119999999999997</v>
      </c>
      <c r="BF96" s="8">
        <f>N96*$B$3</f>
        <v>8.2799999999999994</v>
      </c>
      <c r="BG96" s="8">
        <f>O96*$B$3</f>
        <v>13.32</v>
      </c>
      <c r="BH96" s="8">
        <f>P96*$B$3</f>
        <v>23.04</v>
      </c>
      <c r="BI96" s="8">
        <f>Q96*$B$3</f>
        <v>11.16</v>
      </c>
      <c r="BJ96" s="8">
        <f>R96*$B$3</f>
        <v>20.52</v>
      </c>
      <c r="BK96" s="8">
        <f>S96*$B$3</f>
        <v>11.879999999999999</v>
      </c>
      <c r="BL96" s="8">
        <f>T96*$C$3</f>
        <v>2.0699999999999998</v>
      </c>
      <c r="BM96" s="8">
        <f>U96*$C$3</f>
        <v>24.93</v>
      </c>
      <c r="BN96" s="8">
        <f>V96*$C$3</f>
        <v>49.589999999999996</v>
      </c>
      <c r="BO96" s="8">
        <f>W96*$C$3</f>
        <v>7.02</v>
      </c>
      <c r="BP96" s="8">
        <f>X96*$C$3</f>
        <v>3.78</v>
      </c>
      <c r="BQ96" s="8">
        <f>Y96*$C$3</f>
        <v>1.26</v>
      </c>
      <c r="BR96" s="8">
        <f>Z96*$C$3</f>
        <v>0.80999999999999994</v>
      </c>
      <c r="BS96" s="8">
        <f>AA96*$C$3</f>
        <v>0.72</v>
      </c>
      <c r="BT96" s="8">
        <f>AB96*$C$3</f>
        <v>20.43</v>
      </c>
      <c r="BU96" s="8">
        <f>AC96*$C$3</f>
        <v>1.44</v>
      </c>
      <c r="BV96" s="8">
        <f>AD96*$C$3</f>
        <v>0.44999999999999996</v>
      </c>
      <c r="BW96" s="8">
        <f>AE96*$C$3</f>
        <v>5.04</v>
      </c>
      <c r="BX96" s="8">
        <f>AF96*$C$3</f>
        <v>1.89</v>
      </c>
      <c r="BY96" s="8">
        <f>AG96*$C$3</f>
        <v>1.7999999999999998</v>
      </c>
      <c r="BZ96" s="8">
        <f>AH96*$C$3</f>
        <v>0.63</v>
      </c>
      <c r="CA96" s="8">
        <f>AI96*$C$3</f>
        <v>4.7699999999999996</v>
      </c>
      <c r="CB96" s="8">
        <f>AJ96*$C$3</f>
        <v>0.80999999999999994</v>
      </c>
      <c r="CC96" s="8">
        <f>AK96*$C$3</f>
        <v>2.61</v>
      </c>
      <c r="CD96" s="8">
        <f>AL96*$C$3</f>
        <v>1.89</v>
      </c>
      <c r="CE96" s="8">
        <f>AM96*$C$3</f>
        <v>22.05</v>
      </c>
      <c r="CF96" s="8">
        <f>AN96*$C$3</f>
        <v>25.02</v>
      </c>
      <c r="CG96" s="8">
        <f>AO96*$C$3</f>
        <v>7.02</v>
      </c>
      <c r="CH96" s="8">
        <f>AP96*$C$3</f>
        <v>4.32</v>
      </c>
      <c r="CI96" s="8">
        <f>AQ96*$C$3</f>
        <v>4.59</v>
      </c>
      <c r="CJ96" s="8">
        <f>AR96*$C$3</f>
        <v>29.43</v>
      </c>
      <c r="CK96" s="8">
        <f>AS96*$C$3</f>
        <v>2.4299999999999997</v>
      </c>
      <c r="CL96" s="8">
        <f>AT96*$D$3</f>
        <v>2.38</v>
      </c>
      <c r="CM96" s="8">
        <f>AU96*$D$3</f>
        <v>21.66</v>
      </c>
      <c r="CN96" s="8">
        <f>AV96*$D$3</f>
        <v>52.92</v>
      </c>
      <c r="CO96" s="8">
        <f>AW96*$D$3</f>
        <v>0</v>
      </c>
      <c r="CP96" s="8">
        <f>AX96*$D$3</f>
        <v>22.78</v>
      </c>
      <c r="CQ96" s="8">
        <f>AY96*$D$3</f>
        <v>3.3000000000000003</v>
      </c>
      <c r="CR96" s="8">
        <f>AZ96*$D$3</f>
        <v>2.69</v>
      </c>
      <c r="CS96" s="8">
        <f>BA96*$D$3</f>
        <v>48.19</v>
      </c>
      <c r="CT96" s="44">
        <f>BB96*$D$3</f>
        <v>0.61</v>
      </c>
      <c r="CU96" s="46">
        <f>BE96/(BE96+BD96+BC96)</f>
        <v>0.4339622641509433</v>
      </c>
      <c r="CV96" s="46">
        <f>BG96/($BF96+$BG96+$BH96+$BI96+$BJ96)</f>
        <v>0.17452830188679247</v>
      </c>
      <c r="CW96" s="46">
        <f>BH96/($BF96+$BG96+$BH96+$BI96+$BJ96)</f>
        <v>0.30188679245283018</v>
      </c>
      <c r="CX96" s="46">
        <f>BI96/($BF96+$BG96+$BH96+$BI96+$BJ96)</f>
        <v>0.14622641509433965</v>
      </c>
      <c r="CY96" s="46">
        <f>BJ96/($BF96+$BG96+$BH96+$BI96+$BJ96)</f>
        <v>0.26886792452830188</v>
      </c>
      <c r="CZ96" s="46">
        <f>BK96/($BF96+$BG96+$BH96+$BI96+$BJ96)</f>
        <v>0.15566037735849056</v>
      </c>
      <c r="DA96" s="45">
        <f>BN96/(BL96+BN96+BM96)</f>
        <v>0.64747356051703875</v>
      </c>
      <c r="DB96" s="46">
        <f>CF96/($BO96+$CF96+$CG96+$CH96+$CI96+$CJ96)</f>
        <v>0.32325581395348835</v>
      </c>
      <c r="DC96" s="46">
        <f>CG96/($BO96+$CF96+$CG96+$CH96+$CI96+$CJ96)</f>
        <v>9.0697674418604643E-2</v>
      </c>
      <c r="DD96" s="46">
        <f>CH96/($BO96+$CF96+$CG96+$CH96+$CI96+$CJ96)</f>
        <v>5.5813953488372092E-2</v>
      </c>
      <c r="DE96" s="46">
        <f>CI96/($BO96+$CF96+$CG96+$CH96+$CI96+$CJ96)</f>
        <v>5.9302325581395345E-2</v>
      </c>
      <c r="DF96" s="46">
        <f>CJ96/($BO96+$CF96+$CG96+$CH96+$CI96+$CJ96)</f>
        <v>0.38023255813953483</v>
      </c>
      <c r="DG96" s="46">
        <f>CK96/($BO96+$CF96+$CG96+$CH96+$CI96+$CJ96)</f>
        <v>3.1395348837209298E-2</v>
      </c>
      <c r="DH96" s="45">
        <f>CN96/(CL96+CN96+CM96)</f>
        <v>0.68762993762993763</v>
      </c>
      <c r="DI96" s="46">
        <f>CP96/($CO96+$CP96+$CQ96+$CR96+$CS96)</f>
        <v>0.29599792099792099</v>
      </c>
      <c r="DJ96" s="46">
        <f>CQ96/($CO96+$CP96+$CQ96+$CR96+$CS96)</f>
        <v>4.2879417879417882E-2</v>
      </c>
      <c r="DK96" s="46">
        <f>CR96/($CO96+$CP96+$CQ96+$CR96+$CS96)</f>
        <v>3.4953222453222452E-2</v>
      </c>
      <c r="DL96" s="46">
        <f>CS96/($CO96+$CP96+$CQ96+$CR96+$CS96)</f>
        <v>0.62616943866943853</v>
      </c>
      <c r="DM96" s="46">
        <f>CT96/($CO96+$CP96+$CQ96+$CR96+$CS96)</f>
        <v>7.9261954261954249E-3</v>
      </c>
      <c r="DN96" s="50">
        <f>IF(CU96*$T$3&gt;1,1,CU96*$T$3)</f>
        <v>0.68952023421539166</v>
      </c>
      <c r="DO96" s="51">
        <f>IF(DN96*(1+CZ96)&gt;1,1,DN96*(1+CZ96))</f>
        <v>0.7968512140696743</v>
      </c>
      <c r="DP96" s="52">
        <f>IF(DA96*$U$3&gt;1,1,DA96*$U$3)</f>
        <v>0.72200939510598594</v>
      </c>
      <c r="DQ96" s="53">
        <f>IF(DP96*(1+DD96+DG96)&gt;1,1,DP96*(1+DD96+DG96))</f>
        <v>0.78497533072569414</v>
      </c>
      <c r="DR96" s="50">
        <f>DH96</f>
        <v>0.68762993762993763</v>
      </c>
      <c r="DS96" s="53">
        <f>IF(DR96*(1+DM96)&gt;1,1,DR96*(1+DM96))</f>
        <v>0.69308022689649507</v>
      </c>
      <c r="DT96" s="57">
        <f>100*(DO96*$H$3+DQ96*$K$3+DS96*$N$3)/($Q$3)</f>
        <v>77.151563865614435</v>
      </c>
    </row>
    <row r="97" spans="2:124" x14ac:dyDescent="0.3">
      <c r="B97" s="1">
        <v>27903</v>
      </c>
      <c r="C97" s="68" t="s">
        <v>221</v>
      </c>
      <c r="D97" s="1" t="s">
        <v>15</v>
      </c>
      <c r="E97" s="1" t="s">
        <v>35</v>
      </c>
      <c r="F97" s="1" t="s">
        <v>39</v>
      </c>
      <c r="G97" s="1">
        <v>2010</v>
      </c>
      <c r="H97" s="1" t="s">
        <v>18</v>
      </c>
      <c r="I97" s="4">
        <v>830.36058879300003</v>
      </c>
      <c r="J97" s="10">
        <v>76.91</v>
      </c>
      <c r="K97" s="26">
        <v>16</v>
      </c>
      <c r="L97" s="5">
        <v>124</v>
      </c>
      <c r="M97" s="5">
        <v>73</v>
      </c>
      <c r="N97" s="5">
        <v>30</v>
      </c>
      <c r="O97" s="5">
        <v>102</v>
      </c>
      <c r="P97" s="5">
        <v>14</v>
      </c>
      <c r="Q97" s="5">
        <v>55</v>
      </c>
      <c r="R97" s="5">
        <v>12</v>
      </c>
      <c r="S97" s="5">
        <f>P97-Q97</f>
        <v>-41</v>
      </c>
      <c r="T97" s="5">
        <v>51</v>
      </c>
      <c r="U97" s="5">
        <v>461</v>
      </c>
      <c r="V97" s="5">
        <v>342</v>
      </c>
      <c r="W97" s="5">
        <v>14</v>
      </c>
      <c r="X97" s="5">
        <v>414</v>
      </c>
      <c r="Y97" s="5">
        <v>18</v>
      </c>
      <c r="Z97" s="5">
        <v>0</v>
      </c>
      <c r="AA97" s="5">
        <v>33</v>
      </c>
      <c r="AB97" s="5">
        <v>4</v>
      </c>
      <c r="AC97" s="5">
        <v>6</v>
      </c>
      <c r="AD97" s="5">
        <v>4</v>
      </c>
      <c r="AE97" s="5">
        <v>43</v>
      </c>
      <c r="AF97" s="5">
        <v>21</v>
      </c>
      <c r="AG97" s="5">
        <v>8</v>
      </c>
      <c r="AH97" s="5">
        <v>12</v>
      </c>
      <c r="AI97" s="5">
        <v>18</v>
      </c>
      <c r="AJ97" s="5">
        <v>1</v>
      </c>
      <c r="AK97" s="5">
        <v>12</v>
      </c>
      <c r="AL97" s="5">
        <v>6</v>
      </c>
      <c r="AM97" s="5">
        <v>239</v>
      </c>
      <c r="AN97" s="5">
        <f>X97+Z97+AB97</f>
        <v>418</v>
      </c>
      <c r="AO97" s="5">
        <f>Y97+AA97+AE97</f>
        <v>94</v>
      </c>
      <c r="AP97" s="5">
        <f>AC97+AD97+AG97+AH97</f>
        <v>30</v>
      </c>
      <c r="AQ97" s="5">
        <f>AF97+AJ97+AL97</f>
        <v>28</v>
      </c>
      <c r="AR97" s="5">
        <f>AI97+AK97+AM97</f>
        <v>269</v>
      </c>
      <c r="AS97" s="5">
        <f>AO97-AQ97</f>
        <v>66</v>
      </c>
      <c r="AT97" s="5">
        <v>652</v>
      </c>
      <c r="AU97" s="5">
        <v>3753</v>
      </c>
      <c r="AV97" s="5">
        <v>3279</v>
      </c>
      <c r="AW97" s="5">
        <v>36</v>
      </c>
      <c r="AX97" s="5">
        <v>4187</v>
      </c>
      <c r="AY97" s="5">
        <v>819</v>
      </c>
      <c r="AZ97" s="5">
        <v>122</v>
      </c>
      <c r="BA97" s="5">
        <v>2520</v>
      </c>
      <c r="BB97" s="27">
        <f>AY97-AZ97</f>
        <v>697</v>
      </c>
      <c r="BC97" s="43">
        <f>K97*$B$3</f>
        <v>5.76</v>
      </c>
      <c r="BD97" s="8">
        <f>L97*$B$3</f>
        <v>44.64</v>
      </c>
      <c r="BE97" s="8">
        <f>M97*$B$3</f>
        <v>26.279999999999998</v>
      </c>
      <c r="BF97" s="8">
        <f>N97*$B$3</f>
        <v>10.799999999999999</v>
      </c>
      <c r="BG97" s="8">
        <f>O97*$B$3</f>
        <v>36.72</v>
      </c>
      <c r="BH97" s="8">
        <f>P97*$B$3</f>
        <v>5.04</v>
      </c>
      <c r="BI97" s="8">
        <f>Q97*$B$3</f>
        <v>19.8</v>
      </c>
      <c r="BJ97" s="8">
        <f>R97*$B$3</f>
        <v>4.32</v>
      </c>
      <c r="BK97" s="8">
        <f>S97*$B$3</f>
        <v>-14.76</v>
      </c>
      <c r="BL97" s="8">
        <f>T97*$C$3</f>
        <v>4.59</v>
      </c>
      <c r="BM97" s="8">
        <f>U97*$C$3</f>
        <v>41.49</v>
      </c>
      <c r="BN97" s="8">
        <f>V97*$C$3</f>
        <v>30.779999999999998</v>
      </c>
      <c r="BO97" s="8">
        <f>W97*$C$3</f>
        <v>1.26</v>
      </c>
      <c r="BP97" s="8">
        <f>X97*$C$3</f>
        <v>37.26</v>
      </c>
      <c r="BQ97" s="8">
        <f>Y97*$C$3</f>
        <v>1.6199999999999999</v>
      </c>
      <c r="BR97" s="8">
        <f>Z97*$C$3</f>
        <v>0</v>
      </c>
      <c r="BS97" s="8">
        <f>AA97*$C$3</f>
        <v>2.9699999999999998</v>
      </c>
      <c r="BT97" s="8">
        <f>AB97*$C$3</f>
        <v>0.36</v>
      </c>
      <c r="BU97" s="8">
        <f>AC97*$C$3</f>
        <v>0.54</v>
      </c>
      <c r="BV97" s="8">
        <f>AD97*$C$3</f>
        <v>0.36</v>
      </c>
      <c r="BW97" s="8">
        <f>AE97*$C$3</f>
        <v>3.8699999999999997</v>
      </c>
      <c r="BX97" s="8">
        <f>AF97*$C$3</f>
        <v>1.89</v>
      </c>
      <c r="BY97" s="8">
        <f>AG97*$C$3</f>
        <v>0.72</v>
      </c>
      <c r="BZ97" s="8">
        <f>AH97*$C$3</f>
        <v>1.08</v>
      </c>
      <c r="CA97" s="8">
        <f>AI97*$C$3</f>
        <v>1.6199999999999999</v>
      </c>
      <c r="CB97" s="8">
        <f>AJ97*$C$3</f>
        <v>0.09</v>
      </c>
      <c r="CC97" s="8">
        <f>AK97*$C$3</f>
        <v>1.08</v>
      </c>
      <c r="CD97" s="8">
        <f>AL97*$C$3</f>
        <v>0.54</v>
      </c>
      <c r="CE97" s="8">
        <f>AM97*$C$3</f>
        <v>21.509999999999998</v>
      </c>
      <c r="CF97" s="8">
        <f>AN97*$C$3</f>
        <v>37.619999999999997</v>
      </c>
      <c r="CG97" s="8">
        <f>AO97*$C$3</f>
        <v>8.4599999999999991</v>
      </c>
      <c r="CH97" s="8">
        <f>AP97*$C$3</f>
        <v>2.6999999999999997</v>
      </c>
      <c r="CI97" s="8">
        <f>AQ97*$C$3</f>
        <v>2.52</v>
      </c>
      <c r="CJ97" s="8">
        <f>AR97*$C$3</f>
        <v>24.21</v>
      </c>
      <c r="CK97" s="8">
        <f>AS97*$C$3</f>
        <v>5.9399999999999995</v>
      </c>
      <c r="CL97" s="8">
        <f>AT97*$D$3</f>
        <v>6.5200000000000005</v>
      </c>
      <c r="CM97" s="8">
        <f>AU97*$D$3</f>
        <v>37.53</v>
      </c>
      <c r="CN97" s="8">
        <f>AV97*$D$3</f>
        <v>32.79</v>
      </c>
      <c r="CO97" s="8">
        <f>AW97*$D$3</f>
        <v>0.36</v>
      </c>
      <c r="CP97" s="8">
        <f>AX97*$D$3</f>
        <v>41.87</v>
      </c>
      <c r="CQ97" s="8">
        <f>AY97*$D$3</f>
        <v>8.19</v>
      </c>
      <c r="CR97" s="8">
        <f>AZ97*$D$3</f>
        <v>1.22</v>
      </c>
      <c r="CS97" s="8">
        <f>BA97*$D$3</f>
        <v>25.2</v>
      </c>
      <c r="CT97" s="44">
        <f>BB97*$D$3</f>
        <v>6.97</v>
      </c>
      <c r="CU97" s="46">
        <f>BE97/(BE97+BD97+BC97)</f>
        <v>0.34272300469483563</v>
      </c>
      <c r="CV97" s="46">
        <f>BG97/($BF97+$BG97+$BH97+$BI97+$BJ97)</f>
        <v>0.47887323943661964</v>
      </c>
      <c r="CW97" s="46">
        <f>BH97/($BF97+$BG97+$BH97+$BI97+$BJ97)</f>
        <v>6.5727699530516423E-2</v>
      </c>
      <c r="CX97" s="46">
        <f>BI97/($BF97+$BG97+$BH97+$BI97+$BJ97)</f>
        <v>0.25821596244131456</v>
      </c>
      <c r="CY97" s="46">
        <f>BJ97/($BF97+$BG97+$BH97+$BI97+$BJ97)</f>
        <v>5.6338028169014086E-2</v>
      </c>
      <c r="CZ97" s="46">
        <f>BK97/($BF97+$BG97+$BH97+$BI97+$BJ97)</f>
        <v>-0.1924882629107981</v>
      </c>
      <c r="DA97" s="45">
        <f>BN97/(BL97+BN97+BM97)</f>
        <v>0.4004683840749414</v>
      </c>
      <c r="DB97" s="46">
        <f>CF97/($BO97+$CF97+$CG97+$CH97+$CI97+$CJ97)</f>
        <v>0.49003516998827656</v>
      </c>
      <c r="DC97" s="46">
        <f>CG97/($BO97+$CF97+$CG97+$CH97+$CI97+$CJ97)</f>
        <v>0.11019929660023443</v>
      </c>
      <c r="DD97" s="46">
        <f>CH97/($BO97+$CF97+$CG97+$CH97+$CI97+$CJ97)</f>
        <v>3.5169988276670568E-2</v>
      </c>
      <c r="DE97" s="46">
        <f>CI97/($BO97+$CF97+$CG97+$CH97+$CI97+$CJ97)</f>
        <v>3.2825322391559199E-2</v>
      </c>
      <c r="DF97" s="46">
        <f>CJ97/($BO97+$CF97+$CG97+$CH97+$CI97+$CJ97)</f>
        <v>0.31535756154747946</v>
      </c>
      <c r="DG97" s="46">
        <f>CK97/($BO97+$CF97+$CG97+$CH97+$CI97+$CJ97)</f>
        <v>7.7373974208675242E-2</v>
      </c>
      <c r="DH97" s="45">
        <f>CN97/(CL97+CN97+CM97)</f>
        <v>0.42673086933888599</v>
      </c>
      <c r="DI97" s="46">
        <f>CP97/($CO97+$CP97+$CQ97+$CR97+$CS97)</f>
        <v>0.54489849036959925</v>
      </c>
      <c r="DJ97" s="46">
        <f>CQ97/($CO97+$CP97+$CQ97+$CR97+$CS97)</f>
        <v>0.10658511192087455</v>
      </c>
      <c r="DK97" s="46">
        <f>CR97/($CO97+$CP97+$CQ97+$CR97+$CS97)</f>
        <v>1.5877147319104636E-2</v>
      </c>
      <c r="DL97" s="46">
        <f>CS97/($CO97+$CP97+$CQ97+$CR97+$CS97)</f>
        <v>0.32795419052576785</v>
      </c>
      <c r="DM97" s="46">
        <f>CT97/($CO97+$CP97+$CQ97+$CR97+$CS97)</f>
        <v>9.0707964601769928E-2</v>
      </c>
      <c r="DN97" s="50">
        <f>IF(CU97*$T$3&gt;1,1,CU97*$T$3)</f>
        <v>0.54455068099190662</v>
      </c>
      <c r="DO97" s="51">
        <f>IF(DN97*(1+CZ97)&gt;1,1,DN97*(1+CZ97))</f>
        <v>0.43973106634088233</v>
      </c>
      <c r="DP97" s="52">
        <f>IF(DA97*$U$3&gt;1,1,DA97*$U$3)</f>
        <v>0.4465694869673541</v>
      </c>
      <c r="DQ97" s="53">
        <f>IF(DP97*(1+DD97+DG97)&gt;1,1,DP97*(1+DD97+DG97))</f>
        <v>0.4968281865557081</v>
      </c>
      <c r="DR97" s="50">
        <f>DH97</f>
        <v>0.42673086933888599</v>
      </c>
      <c r="DS97" s="53">
        <f>IF(DR97*(1+DM97)&gt;1,1,DR97*(1+DM97))</f>
        <v>0.46543875792936013</v>
      </c>
      <c r="DT97" s="57">
        <f>100*(DO97*$H$3+DQ97*$K$3+DS97*$N$3)/($Q$3)</f>
        <v>48.31082688507869</v>
      </c>
    </row>
    <row r="98" spans="2:124" x14ac:dyDescent="0.3">
      <c r="B98" s="1">
        <v>28813</v>
      </c>
      <c r="C98" s="68" t="s">
        <v>274</v>
      </c>
      <c r="D98" s="1" t="s">
        <v>15</v>
      </c>
      <c r="E98" s="1" t="s">
        <v>141</v>
      </c>
      <c r="F98" s="1" t="s">
        <v>143</v>
      </c>
      <c r="G98" s="1">
        <v>2010</v>
      </c>
      <c r="H98" s="1" t="s">
        <v>18</v>
      </c>
      <c r="I98" s="4">
        <v>1150.7467216099999</v>
      </c>
      <c r="J98" s="9">
        <v>75.88</v>
      </c>
      <c r="K98" s="26">
        <v>17</v>
      </c>
      <c r="L98" s="5">
        <v>194</v>
      </c>
      <c r="M98" s="5">
        <v>0</v>
      </c>
      <c r="N98" s="5">
        <v>23</v>
      </c>
      <c r="O98" s="5">
        <v>185</v>
      </c>
      <c r="P98" s="5">
        <v>3</v>
      </c>
      <c r="Q98" s="5">
        <v>0</v>
      </c>
      <c r="R98" s="5">
        <v>0</v>
      </c>
      <c r="S98" s="5">
        <f>P98-Q98</f>
        <v>3</v>
      </c>
      <c r="T98" s="5">
        <v>14</v>
      </c>
      <c r="U98" s="5">
        <v>826</v>
      </c>
      <c r="V98" s="5">
        <v>3</v>
      </c>
      <c r="W98" s="5">
        <v>7</v>
      </c>
      <c r="X98" s="5">
        <v>828</v>
      </c>
      <c r="Y98" s="5">
        <v>0</v>
      </c>
      <c r="Z98" s="5">
        <v>0</v>
      </c>
      <c r="AA98" s="5">
        <v>5</v>
      </c>
      <c r="AB98" s="5">
        <v>0</v>
      </c>
      <c r="AC98" s="5">
        <v>0</v>
      </c>
      <c r="AD98" s="5">
        <v>0</v>
      </c>
      <c r="AE98" s="5">
        <v>0</v>
      </c>
      <c r="AF98" s="5">
        <v>2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4</v>
      </c>
      <c r="AN98" s="5">
        <f>X98+Z98+AB98</f>
        <v>828</v>
      </c>
      <c r="AO98" s="5">
        <f>Y98+AA98+AE98</f>
        <v>5</v>
      </c>
      <c r="AP98" s="5">
        <f>AC98+AD98+AG98+AH98</f>
        <v>0</v>
      </c>
      <c r="AQ98" s="5">
        <f>AF98+AJ98+AL98</f>
        <v>2</v>
      </c>
      <c r="AR98" s="5">
        <f>AI98+AK98+AM98</f>
        <v>4</v>
      </c>
      <c r="AS98" s="5">
        <f>AO98-AQ98</f>
        <v>3</v>
      </c>
      <c r="AT98" s="5">
        <v>354</v>
      </c>
      <c r="AU98" s="5">
        <v>7146</v>
      </c>
      <c r="AV98" s="5">
        <v>87</v>
      </c>
      <c r="AW98" s="5">
        <v>0</v>
      </c>
      <c r="AX98" s="5">
        <v>7386</v>
      </c>
      <c r="AY98" s="5">
        <v>0</v>
      </c>
      <c r="AZ98" s="5">
        <v>50</v>
      </c>
      <c r="BA98" s="5">
        <v>151</v>
      </c>
      <c r="BB98" s="27">
        <f>AY98-AZ98</f>
        <v>-50</v>
      </c>
      <c r="BC98" s="76">
        <f>K98*$B$3</f>
        <v>6.12</v>
      </c>
      <c r="BD98" s="8">
        <f>L98*$B$3</f>
        <v>69.84</v>
      </c>
      <c r="BE98" s="8">
        <f>M98*$B$3</f>
        <v>0</v>
      </c>
      <c r="BF98" s="8">
        <f>N98*$B$3</f>
        <v>8.2799999999999994</v>
      </c>
      <c r="BG98" s="8">
        <f>O98*$B$3</f>
        <v>66.599999999999994</v>
      </c>
      <c r="BH98" s="8">
        <f>P98*$B$3</f>
        <v>1.08</v>
      </c>
      <c r="BI98" s="8">
        <f>Q98*$B$3</f>
        <v>0</v>
      </c>
      <c r="BJ98" s="8">
        <f>R98*$B$3</f>
        <v>0</v>
      </c>
      <c r="BK98" s="8">
        <f>S98*$B$3</f>
        <v>1.08</v>
      </c>
      <c r="BL98" s="8">
        <f>T98*$C$3</f>
        <v>1.26</v>
      </c>
      <c r="BM98" s="8">
        <f>U98*$C$3</f>
        <v>74.34</v>
      </c>
      <c r="BN98" s="8">
        <f>V98*$C$3</f>
        <v>0.27</v>
      </c>
      <c r="BO98" s="8">
        <f>W98*$C$3</f>
        <v>0.63</v>
      </c>
      <c r="BP98" s="8">
        <f>X98*$C$3</f>
        <v>74.52</v>
      </c>
      <c r="BQ98" s="8">
        <f>Y98*$C$3</f>
        <v>0</v>
      </c>
      <c r="BR98" s="8">
        <f>Z98*$C$3</f>
        <v>0</v>
      </c>
      <c r="BS98" s="8">
        <f>AA98*$C$3</f>
        <v>0.44999999999999996</v>
      </c>
      <c r="BT98" s="8">
        <f>AB98*$C$3</f>
        <v>0</v>
      </c>
      <c r="BU98" s="8">
        <f>AC98*$C$3</f>
        <v>0</v>
      </c>
      <c r="BV98" s="8">
        <f>AD98*$C$3</f>
        <v>0</v>
      </c>
      <c r="BW98" s="8">
        <f>AE98*$C$3</f>
        <v>0</v>
      </c>
      <c r="BX98" s="8">
        <f>AF98*$C$3</f>
        <v>0.18</v>
      </c>
      <c r="BY98" s="8">
        <f>AG98*$C$3</f>
        <v>0</v>
      </c>
      <c r="BZ98" s="8">
        <f>AH98*$C$3</f>
        <v>0</v>
      </c>
      <c r="CA98" s="8">
        <f>AI98*$C$3</f>
        <v>0</v>
      </c>
      <c r="CB98" s="8">
        <f>AJ98*$C$3</f>
        <v>0</v>
      </c>
      <c r="CC98" s="8">
        <f>AK98*$C$3</f>
        <v>0</v>
      </c>
      <c r="CD98" s="8">
        <f>AL98*$C$3</f>
        <v>0</v>
      </c>
      <c r="CE98" s="8">
        <f>AM98*$C$3</f>
        <v>0.36</v>
      </c>
      <c r="CF98" s="8">
        <f>AN98*$C$3</f>
        <v>74.52</v>
      </c>
      <c r="CG98" s="8">
        <f>AO98*$C$3</f>
        <v>0.44999999999999996</v>
      </c>
      <c r="CH98" s="8">
        <f>AP98*$C$3</f>
        <v>0</v>
      </c>
      <c r="CI98" s="8">
        <f>AQ98*$C$3</f>
        <v>0.18</v>
      </c>
      <c r="CJ98" s="8">
        <f>AR98*$C$3</f>
        <v>0.36</v>
      </c>
      <c r="CK98" s="8">
        <f>AS98*$C$3</f>
        <v>0.27</v>
      </c>
      <c r="CL98" s="8">
        <f>AT98*$D$3</f>
        <v>3.54</v>
      </c>
      <c r="CM98" s="8">
        <f>AU98*$D$3</f>
        <v>71.460000000000008</v>
      </c>
      <c r="CN98" s="8">
        <f>AV98*$D$3</f>
        <v>0.87</v>
      </c>
      <c r="CO98" s="8">
        <f>AW98*$D$3</f>
        <v>0</v>
      </c>
      <c r="CP98" s="8">
        <f>AX98*$D$3</f>
        <v>73.86</v>
      </c>
      <c r="CQ98" s="8">
        <f>AY98*$D$3</f>
        <v>0</v>
      </c>
      <c r="CR98" s="8">
        <f>AZ98*$D$3</f>
        <v>0.5</v>
      </c>
      <c r="CS98" s="8">
        <f>BA98*$D$3</f>
        <v>1.51</v>
      </c>
      <c r="CT98" s="44">
        <f>BB98*$D$3</f>
        <v>-0.5</v>
      </c>
      <c r="CU98" s="46">
        <f>BE98/(BE98+BD98+BC98)</f>
        <v>0</v>
      </c>
      <c r="CV98" s="46">
        <f>BG98/($BF98+$BG98+$BH98+$BI98+$BJ98)</f>
        <v>0.87677725118483407</v>
      </c>
      <c r="CW98" s="46">
        <f>BH98/($BF98+$BG98+$BH98+$BI98+$BJ98)</f>
        <v>1.4218009478672989E-2</v>
      </c>
      <c r="CX98" s="46">
        <f>BI98/($BF98+$BG98+$BH98+$BI98+$BJ98)</f>
        <v>0</v>
      </c>
      <c r="CY98" s="46">
        <f>BJ98/($BF98+$BG98+$BH98+$BI98+$BJ98)</f>
        <v>0</v>
      </c>
      <c r="CZ98" s="46">
        <f>BK98/($BF98+$BG98+$BH98+$BI98+$BJ98)</f>
        <v>1.4218009478672989E-2</v>
      </c>
      <c r="DA98" s="45">
        <f>BN98/(BL98+BN98+BM98)</f>
        <v>3.5587188612099642E-3</v>
      </c>
      <c r="DB98" s="46">
        <f>CF98/($BO98+$CF98+$CG98+$CH98+$CI98+$CJ98)</f>
        <v>0.97872340425531912</v>
      </c>
      <c r="DC98" s="46">
        <f>CG98/($BO98+$CF98+$CG98+$CH98+$CI98+$CJ98)</f>
        <v>5.9101654846335687E-3</v>
      </c>
      <c r="DD98" s="46">
        <f>CH98/($BO98+$CF98+$CG98+$CH98+$CI98+$CJ98)</f>
        <v>0</v>
      </c>
      <c r="DE98" s="46">
        <f>CI98/($BO98+$CF98+$CG98+$CH98+$CI98+$CJ98)</f>
        <v>2.3640661938534278E-3</v>
      </c>
      <c r="DF98" s="46">
        <f>CJ98/($BO98+$CF98+$CG98+$CH98+$CI98+$CJ98)</f>
        <v>4.7281323877068557E-3</v>
      </c>
      <c r="DG98" s="46">
        <f>CK98/($BO98+$CF98+$CG98+$CH98+$CI98+$CJ98)</f>
        <v>3.5460992907801422E-3</v>
      </c>
      <c r="DH98" s="45">
        <f>CN98/(CL98+CN98+CM98)</f>
        <v>1.1466982997232106E-2</v>
      </c>
      <c r="DI98" s="46">
        <f>CP98/($CO98+$CP98+$CQ98+$CR98+$CS98)</f>
        <v>0.97350731514432576</v>
      </c>
      <c r="DJ98" s="46">
        <f>CQ98/($CO98+$CP98+$CQ98+$CR98+$CS98)</f>
        <v>0</v>
      </c>
      <c r="DK98" s="46">
        <f>CR98/($CO98+$CP98+$CQ98+$CR98+$CS98)</f>
        <v>6.5902201133517854E-3</v>
      </c>
      <c r="DL98" s="46">
        <f>CS98/($CO98+$CP98+$CQ98+$CR98+$CS98)</f>
        <v>1.9902464742322393E-2</v>
      </c>
      <c r="DM98" s="46">
        <f>CT98/($CO98+$CP98+$CQ98+$CR98+$CS98)</f>
        <v>-6.5902201133517854E-3</v>
      </c>
      <c r="DN98" s="50">
        <f>IF(CU98*$W$3&gt;1,1,CU98*$W$3)</f>
        <v>0</v>
      </c>
      <c r="DO98" s="51">
        <f>IF(DN98*(1+CZ98)&gt;1,1,DN98*(1+CZ98))</f>
        <v>0</v>
      </c>
      <c r="DP98" s="52">
        <f>IF(DA98*$X$3&gt;1,1,DA98*$X$3)</f>
        <v>3.5443691883825044E-3</v>
      </c>
      <c r="DQ98" s="53">
        <f>IF(DP98*(1+DD98+DG98)&gt;1,1,DP98*(1+DD98+DG98))</f>
        <v>3.5569378734476905E-3</v>
      </c>
      <c r="DR98" s="50">
        <f>DH98</f>
        <v>1.1466982997232106E-2</v>
      </c>
      <c r="DS98" s="53">
        <f>IF(DR98*(1+DM98)&gt;1,1,DR98*(1+DM98))</f>
        <v>1.1391413055244284E-2</v>
      </c>
      <c r="DT98" s="57">
        <f>100*(DO98*$H$3+DQ98*$K$3+DS98*$N$3)/($Q$3)</f>
        <v>0.43248767290875262</v>
      </c>
    </row>
    <row r="99" spans="2:124" x14ac:dyDescent="0.3">
      <c r="B99" s="1">
        <v>28130</v>
      </c>
      <c r="C99" s="68" t="s">
        <v>221</v>
      </c>
      <c r="D99" s="1" t="s">
        <v>15</v>
      </c>
      <c r="E99" s="1" t="s">
        <v>16</v>
      </c>
      <c r="F99" s="1" t="s">
        <v>129</v>
      </c>
      <c r="G99" s="1">
        <v>2010</v>
      </c>
      <c r="H99" s="1" t="s">
        <v>18</v>
      </c>
      <c r="I99" s="4">
        <v>281.95190307399997</v>
      </c>
      <c r="J99" s="10">
        <v>75.260000000000005</v>
      </c>
      <c r="K99" s="26">
        <v>27</v>
      </c>
      <c r="L99" s="5">
        <v>180</v>
      </c>
      <c r="M99" s="5">
        <v>3</v>
      </c>
      <c r="N99" s="5">
        <v>45</v>
      </c>
      <c r="O99" s="5">
        <v>156</v>
      </c>
      <c r="P99" s="5">
        <v>7</v>
      </c>
      <c r="Q99" s="5">
        <v>2</v>
      </c>
      <c r="R99" s="5">
        <v>0</v>
      </c>
      <c r="S99" s="5">
        <f>P99-Q99</f>
        <v>5</v>
      </c>
      <c r="T99" s="5">
        <v>74</v>
      </c>
      <c r="U99" s="5">
        <v>673</v>
      </c>
      <c r="V99" s="5">
        <v>88</v>
      </c>
      <c r="W99" s="5">
        <v>56</v>
      </c>
      <c r="X99" s="5">
        <v>486</v>
      </c>
      <c r="Y99" s="5">
        <v>4</v>
      </c>
      <c r="Z99" s="5">
        <v>148</v>
      </c>
      <c r="AA99" s="5">
        <v>0</v>
      </c>
      <c r="AB99" s="5">
        <v>54</v>
      </c>
      <c r="AC99" s="5">
        <v>0</v>
      </c>
      <c r="AD99" s="5">
        <v>26</v>
      </c>
      <c r="AE99" s="5">
        <v>0</v>
      </c>
      <c r="AF99" s="5">
        <v>11</v>
      </c>
      <c r="AG99" s="5">
        <v>8</v>
      </c>
      <c r="AH99" s="5">
        <v>5</v>
      </c>
      <c r="AI99" s="5">
        <v>4</v>
      </c>
      <c r="AJ99" s="5">
        <v>10</v>
      </c>
      <c r="AK99" s="5">
        <v>4</v>
      </c>
      <c r="AL99" s="5">
        <v>9</v>
      </c>
      <c r="AM99" s="5">
        <v>8</v>
      </c>
      <c r="AN99" s="5">
        <f>X99+Z99+AB99</f>
        <v>688</v>
      </c>
      <c r="AO99" s="5">
        <f>Y99+AA99+AE99</f>
        <v>4</v>
      </c>
      <c r="AP99" s="5">
        <f>AC99+AD99+AG99+AH99</f>
        <v>39</v>
      </c>
      <c r="AQ99" s="5">
        <f>AF99+AJ99+AL99</f>
        <v>30</v>
      </c>
      <c r="AR99" s="5">
        <f>AI99+AK99+AM99</f>
        <v>16</v>
      </c>
      <c r="AS99" s="5">
        <f>AO99-AQ99</f>
        <v>-26</v>
      </c>
      <c r="AT99" s="5">
        <v>471</v>
      </c>
      <c r="AU99" s="5">
        <v>7009</v>
      </c>
      <c r="AV99" s="5">
        <v>53</v>
      </c>
      <c r="AW99" s="5">
        <v>0</v>
      </c>
      <c r="AX99" s="5">
        <v>7107</v>
      </c>
      <c r="AY99" s="5">
        <v>284</v>
      </c>
      <c r="AZ99" s="5">
        <v>14</v>
      </c>
      <c r="BA99" s="5">
        <v>128</v>
      </c>
      <c r="BB99" s="27">
        <f>AY99-AZ99</f>
        <v>270</v>
      </c>
      <c r="BC99" s="43">
        <f>K99*$B$3</f>
        <v>9.7199999999999989</v>
      </c>
      <c r="BD99" s="8">
        <f>L99*$B$3</f>
        <v>64.8</v>
      </c>
      <c r="BE99" s="8">
        <f>M99*$B$3</f>
        <v>1.08</v>
      </c>
      <c r="BF99" s="8">
        <f>N99*$B$3</f>
        <v>16.2</v>
      </c>
      <c r="BG99" s="8">
        <f>O99*$B$3</f>
        <v>56.16</v>
      </c>
      <c r="BH99" s="8">
        <f>P99*$B$3</f>
        <v>2.52</v>
      </c>
      <c r="BI99" s="8">
        <f>Q99*$B$3</f>
        <v>0.72</v>
      </c>
      <c r="BJ99" s="8">
        <f>R99*$B$3</f>
        <v>0</v>
      </c>
      <c r="BK99" s="8">
        <f>S99*$B$3</f>
        <v>1.7999999999999998</v>
      </c>
      <c r="BL99" s="8">
        <f>T99*$C$3</f>
        <v>6.66</v>
      </c>
      <c r="BM99" s="8">
        <f>U99*$C$3</f>
        <v>60.57</v>
      </c>
      <c r="BN99" s="8">
        <f>V99*$C$3</f>
        <v>7.92</v>
      </c>
      <c r="BO99" s="8">
        <f>W99*$C$3</f>
        <v>5.04</v>
      </c>
      <c r="BP99" s="8">
        <f>X99*$C$3</f>
        <v>43.739999999999995</v>
      </c>
      <c r="BQ99" s="8">
        <f>Y99*$C$3</f>
        <v>0.36</v>
      </c>
      <c r="BR99" s="8">
        <f>Z99*$C$3</f>
        <v>13.32</v>
      </c>
      <c r="BS99" s="8">
        <f>AA99*$C$3</f>
        <v>0</v>
      </c>
      <c r="BT99" s="8">
        <f>AB99*$C$3</f>
        <v>4.8599999999999994</v>
      </c>
      <c r="BU99" s="8">
        <f>AC99*$C$3</f>
        <v>0</v>
      </c>
      <c r="BV99" s="8">
        <f>AD99*$C$3</f>
        <v>2.34</v>
      </c>
      <c r="BW99" s="8">
        <f>AE99*$C$3</f>
        <v>0</v>
      </c>
      <c r="BX99" s="8">
        <f>AF99*$C$3</f>
        <v>0.99</v>
      </c>
      <c r="BY99" s="8">
        <f>AG99*$C$3</f>
        <v>0.72</v>
      </c>
      <c r="BZ99" s="8">
        <f>AH99*$C$3</f>
        <v>0.44999999999999996</v>
      </c>
      <c r="CA99" s="8">
        <f>AI99*$C$3</f>
        <v>0.36</v>
      </c>
      <c r="CB99" s="8">
        <f>AJ99*$C$3</f>
        <v>0.89999999999999991</v>
      </c>
      <c r="CC99" s="8">
        <f>AK99*$C$3</f>
        <v>0.36</v>
      </c>
      <c r="CD99" s="8">
        <f>AL99*$C$3</f>
        <v>0.80999999999999994</v>
      </c>
      <c r="CE99" s="8">
        <f>AM99*$C$3</f>
        <v>0.72</v>
      </c>
      <c r="CF99" s="8">
        <f>AN99*$C$3</f>
        <v>61.919999999999995</v>
      </c>
      <c r="CG99" s="8">
        <f>AO99*$C$3</f>
        <v>0.36</v>
      </c>
      <c r="CH99" s="8">
        <f>AP99*$C$3</f>
        <v>3.51</v>
      </c>
      <c r="CI99" s="8">
        <f>AQ99*$C$3</f>
        <v>2.6999999999999997</v>
      </c>
      <c r="CJ99" s="8">
        <f>AR99*$C$3</f>
        <v>1.44</v>
      </c>
      <c r="CK99" s="8">
        <f>AS99*$C$3</f>
        <v>-2.34</v>
      </c>
      <c r="CL99" s="8">
        <f>AT99*$D$3</f>
        <v>4.71</v>
      </c>
      <c r="CM99" s="8">
        <f>AU99*$D$3</f>
        <v>70.09</v>
      </c>
      <c r="CN99" s="8">
        <f>AV99*$D$3</f>
        <v>0.53</v>
      </c>
      <c r="CO99" s="8">
        <f>AW99*$D$3</f>
        <v>0</v>
      </c>
      <c r="CP99" s="8">
        <f>AX99*$D$3</f>
        <v>71.070000000000007</v>
      </c>
      <c r="CQ99" s="8">
        <f>AY99*$D$3</f>
        <v>2.84</v>
      </c>
      <c r="CR99" s="8">
        <f>AZ99*$D$3</f>
        <v>0.14000000000000001</v>
      </c>
      <c r="CS99" s="8">
        <f>BA99*$D$3</f>
        <v>1.28</v>
      </c>
      <c r="CT99" s="44">
        <f>BB99*$D$3</f>
        <v>2.7</v>
      </c>
      <c r="CU99" s="46">
        <f>BE99/(BE99+BD99+BC99)</f>
        <v>1.4285714285714287E-2</v>
      </c>
      <c r="CV99" s="46">
        <f>BG99/($BF99+$BG99+$BH99+$BI99+$BJ99)</f>
        <v>0.74285714285714288</v>
      </c>
      <c r="CW99" s="46">
        <f>BH99/($BF99+$BG99+$BH99+$BI99+$BJ99)</f>
        <v>3.3333333333333333E-2</v>
      </c>
      <c r="CX99" s="46">
        <f>BI99/($BF99+$BG99+$BH99+$BI99+$BJ99)</f>
        <v>9.5238095238095247E-3</v>
      </c>
      <c r="CY99" s="46">
        <f>BJ99/($BF99+$BG99+$BH99+$BI99+$BJ99)</f>
        <v>0</v>
      </c>
      <c r="CZ99" s="46">
        <f>BK99/($BF99+$BG99+$BH99+$BI99+$BJ99)</f>
        <v>2.3809523809523808E-2</v>
      </c>
      <c r="DA99" s="45">
        <f>BN99/(BL99+BN99+BM99)</f>
        <v>0.10538922155688622</v>
      </c>
      <c r="DB99" s="46">
        <f>CF99/($BO99+$CF99+$CG99+$CH99+$CI99+$CJ99)</f>
        <v>0.82593037214885945</v>
      </c>
      <c r="DC99" s="46">
        <f>CG99/($BO99+$CF99+$CG99+$CH99+$CI99+$CJ99)</f>
        <v>4.8019207683073226E-3</v>
      </c>
      <c r="DD99" s="46">
        <f>CH99/($BO99+$CF99+$CG99+$CH99+$CI99+$CJ99)</f>
        <v>4.6818727490996394E-2</v>
      </c>
      <c r="DE99" s="46">
        <f>CI99/($BO99+$CF99+$CG99+$CH99+$CI99+$CJ99)</f>
        <v>3.601440576230492E-2</v>
      </c>
      <c r="DF99" s="46">
        <f>CJ99/($BO99+$CF99+$CG99+$CH99+$CI99+$CJ99)</f>
        <v>1.920768307322929E-2</v>
      </c>
      <c r="DG99" s="46">
        <f>CK99/($BO99+$CF99+$CG99+$CH99+$CI99+$CJ99)</f>
        <v>-3.1212484993997598E-2</v>
      </c>
      <c r="DH99" s="45">
        <f>CN99/(CL99+CN99+CM99)</f>
        <v>7.0357095446701183E-3</v>
      </c>
      <c r="DI99" s="46">
        <f>CP99/($CO99+$CP99+$CQ99+$CR99+$CS99)</f>
        <v>0.94344882516925521</v>
      </c>
      <c r="DJ99" s="46">
        <f>CQ99/($CO99+$CP99+$CQ99+$CR99+$CS99)</f>
        <v>3.7700783220496477E-2</v>
      </c>
      <c r="DK99" s="46">
        <f>CR99/($CO99+$CP99+$CQ99+$CR99+$CS99)</f>
        <v>1.8584893136864462E-3</v>
      </c>
      <c r="DL99" s="46">
        <f>CS99/($CO99+$CP99+$CQ99+$CR99+$CS99)</f>
        <v>1.6991902296561792E-2</v>
      </c>
      <c r="DM99" s="46">
        <f>CT99/($CO99+$CP99+$CQ99+$CR99+$CS99)</f>
        <v>3.5842293906810034E-2</v>
      </c>
      <c r="DN99" s="50">
        <f>IF(CU99*$T$3&gt;1,1,CU99*$T$3)</f>
        <v>2.269849218224582E-2</v>
      </c>
      <c r="DO99" s="51">
        <f>IF(DN99*(1+CZ99)&gt;1,1,DN99*(1+CZ99))</f>
        <v>2.323893247229929E-2</v>
      </c>
      <c r="DP99" s="52">
        <f>IF(DA99*$U$3&gt;1,1,DA99*$U$3)</f>
        <v>0.11752141360987008</v>
      </c>
      <c r="DQ99" s="53">
        <f>IF(DP99*(1+DD99+DG99)&gt;1,1,DP99*(1+DD99+DG99))</f>
        <v>0.1193554812892558</v>
      </c>
      <c r="DR99" s="50">
        <f>DH99</f>
        <v>7.0357095446701183E-3</v>
      </c>
      <c r="DS99" s="53">
        <f>IF(DR99*(1+DM99)&gt;1,1,DR99*(1+DM99))</f>
        <v>7.2878855140131324E-3</v>
      </c>
      <c r="DT99" s="57">
        <f>100*(DO99*$H$3+DQ99*$K$3+DS99*$N$3)/($Q$3)</f>
        <v>8.644291393392372</v>
      </c>
    </row>
    <row r="100" spans="2:124" x14ac:dyDescent="0.3">
      <c r="B100" s="1">
        <v>28137</v>
      </c>
      <c r="C100" s="68" t="s">
        <v>221</v>
      </c>
      <c r="D100" s="1" t="s">
        <v>15</v>
      </c>
      <c r="E100" s="1" t="s">
        <v>16</v>
      </c>
      <c r="F100" s="1" t="s">
        <v>87</v>
      </c>
      <c r="G100" s="1">
        <v>2010</v>
      </c>
      <c r="H100" s="1" t="s">
        <v>18</v>
      </c>
      <c r="I100" s="4">
        <v>955.79757770900005</v>
      </c>
      <c r="J100" s="10">
        <v>70.42</v>
      </c>
      <c r="K100" s="26">
        <v>15</v>
      </c>
      <c r="L100" s="5">
        <v>184</v>
      </c>
      <c r="M100" s="5">
        <v>0</v>
      </c>
      <c r="N100" s="5">
        <v>45</v>
      </c>
      <c r="O100" s="5">
        <v>150</v>
      </c>
      <c r="P100" s="5">
        <v>4</v>
      </c>
      <c r="Q100" s="5">
        <v>0</v>
      </c>
      <c r="R100" s="5">
        <v>0</v>
      </c>
      <c r="S100" s="5">
        <f>P100-Q100</f>
        <v>4</v>
      </c>
      <c r="T100" s="5">
        <v>19</v>
      </c>
      <c r="U100" s="5">
        <v>714</v>
      </c>
      <c r="V100" s="5">
        <v>49</v>
      </c>
      <c r="W100" s="5">
        <v>11</v>
      </c>
      <c r="X100" s="5">
        <v>643</v>
      </c>
      <c r="Y100" s="5">
        <v>7</v>
      </c>
      <c r="Z100" s="5">
        <v>36</v>
      </c>
      <c r="AA100" s="5">
        <v>9</v>
      </c>
      <c r="AB100" s="5">
        <v>19</v>
      </c>
      <c r="AC100" s="5">
        <v>0</v>
      </c>
      <c r="AD100" s="5">
        <v>18</v>
      </c>
      <c r="AE100" s="5">
        <v>4</v>
      </c>
      <c r="AF100" s="5">
        <v>9</v>
      </c>
      <c r="AG100" s="5">
        <v>3</v>
      </c>
      <c r="AH100" s="5">
        <v>0</v>
      </c>
      <c r="AI100" s="5">
        <v>4</v>
      </c>
      <c r="AJ100" s="5">
        <v>8</v>
      </c>
      <c r="AK100" s="5">
        <v>4</v>
      </c>
      <c r="AL100" s="5">
        <v>4</v>
      </c>
      <c r="AM100" s="5">
        <v>1</v>
      </c>
      <c r="AN100" s="5">
        <f>X100+Z100+AB100</f>
        <v>698</v>
      </c>
      <c r="AO100" s="5">
        <f>Y100+AA100+AE100</f>
        <v>20</v>
      </c>
      <c r="AP100" s="5">
        <f>AC100+AD100+AG100+AH100</f>
        <v>21</v>
      </c>
      <c r="AQ100" s="5">
        <f>AF100+AJ100+AL100</f>
        <v>21</v>
      </c>
      <c r="AR100" s="5">
        <f>AI100+AK100+AM100</f>
        <v>9</v>
      </c>
      <c r="AS100" s="5">
        <f>AO100-AQ100</f>
        <v>-1</v>
      </c>
      <c r="AT100" s="5">
        <v>798</v>
      </c>
      <c r="AU100" s="5">
        <v>4697</v>
      </c>
      <c r="AV100" s="5">
        <v>1531</v>
      </c>
      <c r="AW100" s="5">
        <v>0</v>
      </c>
      <c r="AX100" s="5">
        <v>4323</v>
      </c>
      <c r="AY100" s="5">
        <v>784</v>
      </c>
      <c r="AZ100" s="5">
        <v>1202</v>
      </c>
      <c r="BA100" s="5">
        <v>717</v>
      </c>
      <c r="BB100" s="27">
        <f>AY100-AZ100</f>
        <v>-418</v>
      </c>
      <c r="BC100" s="43">
        <f>K100*$B$3</f>
        <v>5.3999999999999995</v>
      </c>
      <c r="BD100" s="8">
        <f>L100*$B$3</f>
        <v>66.239999999999995</v>
      </c>
      <c r="BE100" s="8">
        <f>M100*$B$3</f>
        <v>0</v>
      </c>
      <c r="BF100" s="8">
        <f>N100*$B$3</f>
        <v>16.2</v>
      </c>
      <c r="BG100" s="8">
        <f>O100*$B$3</f>
        <v>54</v>
      </c>
      <c r="BH100" s="8">
        <f>P100*$B$3</f>
        <v>1.44</v>
      </c>
      <c r="BI100" s="8">
        <f>Q100*$B$3</f>
        <v>0</v>
      </c>
      <c r="BJ100" s="8">
        <f>R100*$B$3</f>
        <v>0</v>
      </c>
      <c r="BK100" s="8">
        <f>S100*$B$3</f>
        <v>1.44</v>
      </c>
      <c r="BL100" s="8">
        <f>T100*$C$3</f>
        <v>1.71</v>
      </c>
      <c r="BM100" s="8">
        <f>U100*$C$3</f>
        <v>64.259999999999991</v>
      </c>
      <c r="BN100" s="8">
        <f>V100*$C$3</f>
        <v>4.41</v>
      </c>
      <c r="BO100" s="8">
        <f>W100*$C$3</f>
        <v>0.99</v>
      </c>
      <c r="BP100" s="8">
        <f>X100*$C$3</f>
        <v>57.87</v>
      </c>
      <c r="BQ100" s="8">
        <f>Y100*$C$3</f>
        <v>0.63</v>
      </c>
      <c r="BR100" s="8">
        <f>Z100*$C$3</f>
        <v>3.2399999999999998</v>
      </c>
      <c r="BS100" s="8">
        <f>AA100*$C$3</f>
        <v>0.80999999999999994</v>
      </c>
      <c r="BT100" s="8">
        <f>AB100*$C$3</f>
        <v>1.71</v>
      </c>
      <c r="BU100" s="8">
        <f>AC100*$C$3</f>
        <v>0</v>
      </c>
      <c r="BV100" s="8">
        <f>AD100*$C$3</f>
        <v>1.6199999999999999</v>
      </c>
      <c r="BW100" s="8">
        <f>AE100*$C$3</f>
        <v>0.36</v>
      </c>
      <c r="BX100" s="8">
        <f>AF100*$C$3</f>
        <v>0.80999999999999994</v>
      </c>
      <c r="BY100" s="8">
        <f>AG100*$C$3</f>
        <v>0.27</v>
      </c>
      <c r="BZ100" s="8">
        <f>AH100*$C$3</f>
        <v>0</v>
      </c>
      <c r="CA100" s="8">
        <f>AI100*$C$3</f>
        <v>0.36</v>
      </c>
      <c r="CB100" s="8">
        <f>AJ100*$C$3</f>
        <v>0.72</v>
      </c>
      <c r="CC100" s="8">
        <f>AK100*$C$3</f>
        <v>0.36</v>
      </c>
      <c r="CD100" s="8">
        <f>AL100*$C$3</f>
        <v>0.36</v>
      </c>
      <c r="CE100" s="8">
        <f>AM100*$C$3</f>
        <v>0.09</v>
      </c>
      <c r="CF100" s="8">
        <f>AN100*$C$3</f>
        <v>62.82</v>
      </c>
      <c r="CG100" s="8">
        <f>AO100*$C$3</f>
        <v>1.7999999999999998</v>
      </c>
      <c r="CH100" s="8">
        <f>AP100*$C$3</f>
        <v>1.89</v>
      </c>
      <c r="CI100" s="8">
        <f>AQ100*$C$3</f>
        <v>1.89</v>
      </c>
      <c r="CJ100" s="8">
        <f>AR100*$C$3</f>
        <v>0.80999999999999994</v>
      </c>
      <c r="CK100" s="8">
        <f>AS100*$C$3</f>
        <v>-0.09</v>
      </c>
      <c r="CL100" s="8">
        <f>AT100*$D$3</f>
        <v>7.98</v>
      </c>
      <c r="CM100" s="8">
        <f>AU100*$D$3</f>
        <v>46.97</v>
      </c>
      <c r="CN100" s="8">
        <f>AV100*$D$3</f>
        <v>15.31</v>
      </c>
      <c r="CO100" s="8">
        <f>AW100*$D$3</f>
        <v>0</v>
      </c>
      <c r="CP100" s="8">
        <f>AX100*$D$3</f>
        <v>43.230000000000004</v>
      </c>
      <c r="CQ100" s="8">
        <f>AY100*$D$3</f>
        <v>7.84</v>
      </c>
      <c r="CR100" s="8">
        <f>AZ100*$D$3</f>
        <v>12.02</v>
      </c>
      <c r="CS100" s="8">
        <f>BA100*$D$3</f>
        <v>7.17</v>
      </c>
      <c r="CT100" s="44">
        <f>BB100*$D$3</f>
        <v>-4.18</v>
      </c>
      <c r="CU100" s="46">
        <f>BE100/(BE100+BD100+BC100)</f>
        <v>0</v>
      </c>
      <c r="CV100" s="46">
        <f>BG100/($BF100+$BG100+$BH100+$BI100+$BJ100)</f>
        <v>0.75376884422110557</v>
      </c>
      <c r="CW100" s="46">
        <f>BH100/($BF100+$BG100+$BH100+$BI100+$BJ100)</f>
        <v>2.0100502512562814E-2</v>
      </c>
      <c r="CX100" s="46">
        <f>BI100/($BF100+$BG100+$BH100+$BI100+$BJ100)</f>
        <v>0</v>
      </c>
      <c r="CY100" s="46">
        <f>BJ100/($BF100+$BG100+$BH100+$BI100+$BJ100)</f>
        <v>0</v>
      </c>
      <c r="CZ100" s="46">
        <f>BK100/($BF100+$BG100+$BH100+$BI100+$BJ100)</f>
        <v>2.0100502512562814E-2</v>
      </c>
      <c r="DA100" s="45">
        <f>BN100/(BL100+BN100+BM100)</f>
        <v>6.2659846547314588E-2</v>
      </c>
      <c r="DB100" s="46">
        <f>CF100/($BO100+$CF100+$CG100+$CH100+$CI100+$CJ100)</f>
        <v>0.8948717948717948</v>
      </c>
      <c r="DC100" s="46">
        <f>CG100/($BO100+$CF100+$CG100+$CH100+$CI100+$CJ100)</f>
        <v>2.5641025641025637E-2</v>
      </c>
      <c r="DD100" s="46">
        <f>CH100/($BO100+$CF100+$CG100+$CH100+$CI100+$CJ100)</f>
        <v>2.6923076923076921E-2</v>
      </c>
      <c r="DE100" s="46">
        <f>CI100/($BO100+$CF100+$CG100+$CH100+$CI100+$CJ100)</f>
        <v>2.6923076923076921E-2</v>
      </c>
      <c r="DF100" s="46">
        <f>CJ100/($BO100+$CF100+$CG100+$CH100+$CI100+$CJ100)</f>
        <v>1.1538461538461537E-2</v>
      </c>
      <c r="DG100" s="46">
        <f>CK100/($BO100+$CF100+$CG100+$CH100+$CI100+$CJ100)</f>
        <v>-1.2820512820512821E-3</v>
      </c>
      <c r="DH100" s="45">
        <f>CN100/(CL100+CN100+CM100)</f>
        <v>0.21790492456589813</v>
      </c>
      <c r="DI100" s="46">
        <f>CP100/($CO100+$CP100+$CQ100+$CR100+$CS100)</f>
        <v>0.6152860802732707</v>
      </c>
      <c r="DJ100" s="46">
        <f>CQ100/($CO100+$CP100+$CQ100+$CR100+$CS100)</f>
        <v>0.11158553942499287</v>
      </c>
      <c r="DK100" s="46">
        <f>CR100/($CO100+$CP100+$CQ100+$CR100+$CS100)</f>
        <v>0.17107884998576714</v>
      </c>
      <c r="DL100" s="46">
        <f>CS100/($CO100+$CP100+$CQ100+$CR100+$CS100)</f>
        <v>0.10204953031596925</v>
      </c>
      <c r="DM100" s="46">
        <f>CT100/($CO100+$CP100+$CQ100+$CR100+$CS100)</f>
        <v>-5.9493310560774261E-2</v>
      </c>
      <c r="DN100" s="50">
        <f>IF(CU100*$T$3&gt;1,1,CU100*$T$3)</f>
        <v>0</v>
      </c>
      <c r="DO100" s="51">
        <f>IF(DN100*(1+CZ100)&gt;1,1,DN100*(1+CZ100))</f>
        <v>0</v>
      </c>
      <c r="DP100" s="52">
        <f>IF(DA100*$U$3&gt;1,1,DA100*$U$3)</f>
        <v>6.9873120173329389E-2</v>
      </c>
      <c r="DQ100" s="53">
        <f>IF(DP100*(1+DD100+DG100)&gt;1,1,DP100*(1+DD100+DG100))</f>
        <v>7.1664738639312192E-2</v>
      </c>
      <c r="DR100" s="50">
        <f>DH100</f>
        <v>0.21790492456589813</v>
      </c>
      <c r="DS100" s="53">
        <f>IF(DR100*(1+DM100)&gt;1,1,DR100*(1+DM100))</f>
        <v>0.20494103921597709</v>
      </c>
      <c r="DT100" s="57">
        <f>100*(DO100*$H$3+DQ100*$K$3+DS100*$N$3)/($Q$3)</f>
        <v>8.3064413081513955</v>
      </c>
    </row>
    <row r="101" spans="2:124" x14ac:dyDescent="0.3">
      <c r="B101" s="1">
        <v>28240</v>
      </c>
      <c r="C101" s="68" t="s">
        <v>221</v>
      </c>
      <c r="D101" s="1" t="s">
        <v>15</v>
      </c>
      <c r="E101" s="1" t="s">
        <v>58</v>
      </c>
      <c r="F101" s="1" t="s">
        <v>59</v>
      </c>
      <c r="G101" s="1">
        <v>2010</v>
      </c>
      <c r="H101" s="1" t="s">
        <v>18</v>
      </c>
      <c r="I101" s="4">
        <v>2452.4563751800001</v>
      </c>
      <c r="J101" s="10">
        <v>69.63</v>
      </c>
      <c r="K101" s="26">
        <v>6</v>
      </c>
      <c r="L101" s="5">
        <v>186</v>
      </c>
      <c r="M101" s="5">
        <v>4</v>
      </c>
      <c r="N101" s="5">
        <v>18</v>
      </c>
      <c r="O101" s="5">
        <v>163</v>
      </c>
      <c r="P101" s="5">
        <v>11</v>
      </c>
      <c r="Q101" s="5">
        <v>0</v>
      </c>
      <c r="R101" s="5">
        <v>4</v>
      </c>
      <c r="S101" s="5">
        <f>P101-Q101</f>
        <v>11</v>
      </c>
      <c r="T101" s="5">
        <v>31</v>
      </c>
      <c r="U101" s="5">
        <v>647</v>
      </c>
      <c r="V101" s="5">
        <v>92</v>
      </c>
      <c r="W101" s="5">
        <v>20</v>
      </c>
      <c r="X101" s="5">
        <v>656</v>
      </c>
      <c r="Y101" s="5">
        <v>0</v>
      </c>
      <c r="Z101" s="5">
        <v>4</v>
      </c>
      <c r="AA101" s="5">
        <v>0</v>
      </c>
      <c r="AB101" s="5">
        <v>30</v>
      </c>
      <c r="AC101" s="5">
        <v>0</v>
      </c>
      <c r="AD101" s="5">
        <v>1</v>
      </c>
      <c r="AE101" s="5">
        <v>4</v>
      </c>
      <c r="AF101" s="5">
        <v>56</v>
      </c>
      <c r="AG101" s="5">
        <v>0</v>
      </c>
      <c r="AH101" s="5">
        <v>4</v>
      </c>
      <c r="AI101" s="5">
        <v>4</v>
      </c>
      <c r="AJ101" s="5">
        <v>0</v>
      </c>
      <c r="AK101" s="5">
        <v>0</v>
      </c>
      <c r="AL101" s="5">
        <v>0</v>
      </c>
      <c r="AM101" s="5">
        <v>1</v>
      </c>
      <c r="AN101" s="5">
        <f>X101+Z101+AB101</f>
        <v>690</v>
      </c>
      <c r="AO101" s="5">
        <f>Y101+AA101+AE101</f>
        <v>4</v>
      </c>
      <c r="AP101" s="5">
        <f>AC101+AD101+AG101+AH101</f>
        <v>5</v>
      </c>
      <c r="AQ101" s="5">
        <f>AF101+AJ101+AL101</f>
        <v>56</v>
      </c>
      <c r="AR101" s="5">
        <f>AI101+AK101+AM101</f>
        <v>5</v>
      </c>
      <c r="AS101" s="5">
        <f>AO101-AQ101</f>
        <v>-52</v>
      </c>
      <c r="AT101" s="5">
        <v>624</v>
      </c>
      <c r="AU101" s="5">
        <v>4211</v>
      </c>
      <c r="AV101" s="5">
        <v>2127</v>
      </c>
      <c r="AW101" s="5">
        <v>108</v>
      </c>
      <c r="AX101" s="5">
        <v>4988</v>
      </c>
      <c r="AY101" s="5">
        <v>419</v>
      </c>
      <c r="AZ101" s="5">
        <v>501</v>
      </c>
      <c r="BA101" s="5">
        <v>946</v>
      </c>
      <c r="BB101" s="27">
        <f>AY101-AZ101</f>
        <v>-82</v>
      </c>
      <c r="BC101" s="43">
        <f>K101*$B$3</f>
        <v>2.16</v>
      </c>
      <c r="BD101" s="8">
        <f>L101*$B$3</f>
        <v>66.959999999999994</v>
      </c>
      <c r="BE101" s="8">
        <f>M101*$B$3</f>
        <v>1.44</v>
      </c>
      <c r="BF101" s="8">
        <f>N101*$B$3</f>
        <v>6.4799999999999995</v>
      </c>
      <c r="BG101" s="8">
        <f>O101*$B$3</f>
        <v>58.68</v>
      </c>
      <c r="BH101" s="8">
        <f>P101*$B$3</f>
        <v>3.96</v>
      </c>
      <c r="BI101" s="8">
        <f>Q101*$B$3</f>
        <v>0</v>
      </c>
      <c r="BJ101" s="8">
        <f>R101*$B$3</f>
        <v>1.44</v>
      </c>
      <c r="BK101" s="8">
        <f>S101*$B$3</f>
        <v>3.96</v>
      </c>
      <c r="BL101" s="8">
        <f>T101*$C$3</f>
        <v>2.79</v>
      </c>
      <c r="BM101" s="8">
        <f>U101*$C$3</f>
        <v>58.23</v>
      </c>
      <c r="BN101" s="8">
        <f>V101*$C$3</f>
        <v>8.2799999999999994</v>
      </c>
      <c r="BO101" s="8">
        <f>W101*$C$3</f>
        <v>1.7999999999999998</v>
      </c>
      <c r="BP101" s="8">
        <f>X101*$C$3</f>
        <v>59.04</v>
      </c>
      <c r="BQ101" s="8">
        <f>Y101*$C$3</f>
        <v>0</v>
      </c>
      <c r="BR101" s="8">
        <f>Z101*$C$3</f>
        <v>0.36</v>
      </c>
      <c r="BS101" s="8">
        <f>AA101*$C$3</f>
        <v>0</v>
      </c>
      <c r="BT101" s="8">
        <f>AB101*$C$3</f>
        <v>2.6999999999999997</v>
      </c>
      <c r="BU101" s="8">
        <f>AC101*$C$3</f>
        <v>0</v>
      </c>
      <c r="BV101" s="8">
        <f>AD101*$C$3</f>
        <v>0.09</v>
      </c>
      <c r="BW101" s="8">
        <f>AE101*$C$3</f>
        <v>0.36</v>
      </c>
      <c r="BX101" s="8">
        <f>AF101*$C$3</f>
        <v>5.04</v>
      </c>
      <c r="BY101" s="8">
        <f>AG101*$C$3</f>
        <v>0</v>
      </c>
      <c r="BZ101" s="8">
        <f>AH101*$C$3</f>
        <v>0.36</v>
      </c>
      <c r="CA101" s="8">
        <f>AI101*$C$3</f>
        <v>0.36</v>
      </c>
      <c r="CB101" s="8">
        <f>AJ101*$C$3</f>
        <v>0</v>
      </c>
      <c r="CC101" s="8">
        <f>AK101*$C$3</f>
        <v>0</v>
      </c>
      <c r="CD101" s="8">
        <f>AL101*$C$3</f>
        <v>0</v>
      </c>
      <c r="CE101" s="8">
        <f>AM101*$C$3</f>
        <v>0.09</v>
      </c>
      <c r="CF101" s="8">
        <f>AN101*$C$3</f>
        <v>62.099999999999994</v>
      </c>
      <c r="CG101" s="8">
        <f>AO101*$C$3</f>
        <v>0.36</v>
      </c>
      <c r="CH101" s="8">
        <f>AP101*$C$3</f>
        <v>0.44999999999999996</v>
      </c>
      <c r="CI101" s="8">
        <f>AQ101*$C$3</f>
        <v>5.04</v>
      </c>
      <c r="CJ101" s="8">
        <f>AR101*$C$3</f>
        <v>0.44999999999999996</v>
      </c>
      <c r="CK101" s="8">
        <f>AS101*$C$3</f>
        <v>-4.68</v>
      </c>
      <c r="CL101" s="8">
        <f>AT101*$D$3</f>
        <v>6.24</v>
      </c>
      <c r="CM101" s="8">
        <f>AU101*$D$3</f>
        <v>42.11</v>
      </c>
      <c r="CN101" s="8">
        <f>AV101*$D$3</f>
        <v>21.27</v>
      </c>
      <c r="CO101" s="8">
        <f>AW101*$D$3</f>
        <v>1.08</v>
      </c>
      <c r="CP101" s="8">
        <f>AX101*$D$3</f>
        <v>49.88</v>
      </c>
      <c r="CQ101" s="8">
        <f>AY101*$D$3</f>
        <v>4.1900000000000004</v>
      </c>
      <c r="CR101" s="8">
        <f>AZ101*$D$3</f>
        <v>5.01</v>
      </c>
      <c r="CS101" s="8">
        <f>BA101*$D$3</f>
        <v>9.4600000000000009</v>
      </c>
      <c r="CT101" s="44">
        <f>BB101*$D$3</f>
        <v>-0.82000000000000006</v>
      </c>
      <c r="CU101" s="46">
        <f>BE101/(BE101+BD101+BC101)</f>
        <v>2.0408163265306124E-2</v>
      </c>
      <c r="CV101" s="46">
        <f>BG101/($BF101+$BG101+$BH101+$BI101+$BJ101)</f>
        <v>0.83163265306122458</v>
      </c>
      <c r="CW101" s="46">
        <f>BH101/($BF101+$BG101+$BH101+$BI101+$BJ101)</f>
        <v>5.6122448979591844E-2</v>
      </c>
      <c r="CX101" s="46">
        <f>BI101/($BF101+$BG101+$BH101+$BI101+$BJ101)</f>
        <v>0</v>
      </c>
      <c r="CY101" s="46">
        <f>BJ101/($BF101+$BG101+$BH101+$BI101+$BJ101)</f>
        <v>2.0408163265306124E-2</v>
      </c>
      <c r="CZ101" s="46">
        <f>BK101/($BF101+$BG101+$BH101+$BI101+$BJ101)</f>
        <v>5.6122448979591844E-2</v>
      </c>
      <c r="DA101" s="45">
        <f>BN101/(BL101+BN101+BM101)</f>
        <v>0.11948051948051948</v>
      </c>
      <c r="DB101" s="46">
        <f>CF101/($BO101+$CF101+$CG101+$CH101+$CI101+$CJ101)</f>
        <v>0.88461538461538447</v>
      </c>
      <c r="DC101" s="46">
        <f>CG101/($BO101+$CF101+$CG101+$CH101+$CI101+$CJ101)</f>
        <v>5.1282051282051282E-3</v>
      </c>
      <c r="DD101" s="46">
        <f>CH101/($BO101+$CF101+$CG101+$CH101+$CI101+$CJ101)</f>
        <v>6.4102564102564092E-3</v>
      </c>
      <c r="DE101" s="46">
        <f>CI101/($BO101+$CF101+$CG101+$CH101+$CI101+$CJ101)</f>
        <v>7.179487179487179E-2</v>
      </c>
      <c r="DF101" s="46">
        <f>CJ101/($BO101+$CF101+$CG101+$CH101+$CI101+$CJ101)</f>
        <v>6.4102564102564092E-3</v>
      </c>
      <c r="DG101" s="46">
        <f>CK101/($BO101+$CF101+$CG101+$CH101+$CI101+$CJ101)</f>
        <v>-6.6666666666666666E-2</v>
      </c>
      <c r="DH101" s="45">
        <f>CN101/(CL101+CN101+CM101)</f>
        <v>0.30551565642056877</v>
      </c>
      <c r="DI101" s="46">
        <f>CP101/($CO101+$CP101+$CQ101+$CR101+$CS101)</f>
        <v>0.71646078713013506</v>
      </c>
      <c r="DJ101" s="46">
        <f>CQ101/($CO101+$CP101+$CQ101+$CR101+$CS101)</f>
        <v>6.0183855214018964E-2</v>
      </c>
      <c r="DK101" s="46">
        <f>CR101/($CO101+$CP101+$CQ101+$CR101+$CS101)</f>
        <v>7.1962079862108577E-2</v>
      </c>
      <c r="DL101" s="46">
        <f>CS101/($CO101+$CP101+$CQ101+$CR101+$CS101)</f>
        <v>0.13588049411088768</v>
      </c>
      <c r="DM101" s="46">
        <f>CT101/($CO101+$CP101+$CQ101+$CR101+$CS101)</f>
        <v>-1.1778224648089629E-2</v>
      </c>
      <c r="DN101" s="50">
        <f>IF(CU101*$T$3&gt;1,1,CU101*$T$3)</f>
        <v>3.2426417403208313E-2</v>
      </c>
      <c r="DO101" s="51">
        <f>IF(DN101*(1+CZ101)&gt;1,1,DN101*(1+CZ101))</f>
        <v>3.4246267359510821E-2</v>
      </c>
      <c r="DP101" s="52">
        <f>IF(DA101*$U$3&gt;1,1,DA101*$U$3)</f>
        <v>0.13323487298568801</v>
      </c>
      <c r="DQ101" s="53">
        <f>IF(DP101*(1+DD101+DG101)&gt;1,1,DP101*(1+DD101+DG101))</f>
        <v>0.12520661781860168</v>
      </c>
      <c r="DR101" s="50">
        <f>DH101</f>
        <v>0.30551565642056877</v>
      </c>
      <c r="DS101" s="53">
        <f>IF(DR101*(1+DM101)&gt;1,1,DR101*(1+DM101))</f>
        <v>0.30191722438573876</v>
      </c>
      <c r="DT101" s="57">
        <f>100*(DO101*$H$3+DQ101*$K$3+DS101*$N$3)/($Q$3)</f>
        <v>14.092699756787605</v>
      </c>
    </row>
    <row r="102" spans="2:124" x14ac:dyDescent="0.3">
      <c r="B102" s="1">
        <v>28159</v>
      </c>
      <c r="C102" s="68" t="s">
        <v>221</v>
      </c>
      <c r="D102" s="1" t="s">
        <v>15</v>
      </c>
      <c r="E102" s="1" t="s">
        <v>72</v>
      </c>
      <c r="F102" s="1" t="s">
        <v>77</v>
      </c>
      <c r="G102" s="1">
        <v>2012</v>
      </c>
      <c r="H102" s="1" t="s">
        <v>74</v>
      </c>
      <c r="I102" s="4">
        <v>1350.02286076</v>
      </c>
      <c r="J102" s="10">
        <v>69.569999999999993</v>
      </c>
      <c r="K102" s="26">
        <v>4</v>
      </c>
      <c r="L102" s="5">
        <v>178</v>
      </c>
      <c r="M102" s="5">
        <v>8</v>
      </c>
      <c r="N102" s="5">
        <v>14</v>
      </c>
      <c r="O102" s="5">
        <v>160</v>
      </c>
      <c r="P102" s="5">
        <v>8</v>
      </c>
      <c r="Q102" s="5">
        <v>6</v>
      </c>
      <c r="R102" s="5">
        <v>2</v>
      </c>
      <c r="S102" s="5">
        <f>P102-Q102</f>
        <v>2</v>
      </c>
      <c r="T102" s="5">
        <v>18</v>
      </c>
      <c r="U102" s="5">
        <v>692</v>
      </c>
      <c r="V102" s="5">
        <v>56</v>
      </c>
      <c r="W102" s="5">
        <v>16</v>
      </c>
      <c r="X102" s="5">
        <v>577</v>
      </c>
      <c r="Y102" s="5">
        <v>12</v>
      </c>
      <c r="Z102" s="5">
        <v>14</v>
      </c>
      <c r="AA102" s="5">
        <v>13</v>
      </c>
      <c r="AB102" s="5">
        <v>76</v>
      </c>
      <c r="AC102" s="5">
        <v>0</v>
      </c>
      <c r="AD102" s="5">
        <v>8</v>
      </c>
      <c r="AE102" s="5">
        <v>8</v>
      </c>
      <c r="AF102" s="5">
        <v>1</v>
      </c>
      <c r="AG102" s="5">
        <v>8</v>
      </c>
      <c r="AH102" s="5">
        <v>0</v>
      </c>
      <c r="AI102" s="5">
        <v>13</v>
      </c>
      <c r="AJ102" s="5">
        <v>4</v>
      </c>
      <c r="AK102" s="5">
        <v>0</v>
      </c>
      <c r="AL102" s="5">
        <v>0</v>
      </c>
      <c r="AM102" s="5">
        <v>28</v>
      </c>
      <c r="AN102" s="5">
        <f>X102+Z102+AB102</f>
        <v>667</v>
      </c>
      <c r="AO102" s="5">
        <f>Y102+AA102+AE102</f>
        <v>33</v>
      </c>
      <c r="AP102" s="5">
        <f>AC102+AD102+AG102+AH102</f>
        <v>16</v>
      </c>
      <c r="AQ102" s="5">
        <f>AF102+AJ102+AL102</f>
        <v>5</v>
      </c>
      <c r="AR102" s="5">
        <f>AI102+AK102+AM102</f>
        <v>41</v>
      </c>
      <c r="AS102" s="5">
        <f>AO102-AQ102</f>
        <v>28</v>
      </c>
      <c r="AT102" s="5">
        <v>572</v>
      </c>
      <c r="AU102" s="5">
        <v>3542</v>
      </c>
      <c r="AV102" s="5">
        <v>2845</v>
      </c>
      <c r="AW102" s="5">
        <v>0</v>
      </c>
      <c r="AX102" s="5">
        <v>4136</v>
      </c>
      <c r="AY102" s="5">
        <v>461</v>
      </c>
      <c r="AZ102" s="5">
        <v>1191</v>
      </c>
      <c r="BA102" s="5">
        <v>1171</v>
      </c>
      <c r="BB102" s="27">
        <f>AY102-AZ102</f>
        <v>-730</v>
      </c>
      <c r="BC102" s="43">
        <f>K102*$B$3</f>
        <v>1.44</v>
      </c>
      <c r="BD102" s="8">
        <f>L102*$B$3</f>
        <v>64.08</v>
      </c>
      <c r="BE102" s="8">
        <f>M102*$B$3</f>
        <v>2.88</v>
      </c>
      <c r="BF102" s="8">
        <f>N102*$B$3</f>
        <v>5.04</v>
      </c>
      <c r="BG102" s="8">
        <f>O102*$B$3</f>
        <v>57.599999999999994</v>
      </c>
      <c r="BH102" s="8">
        <f>P102*$B$3</f>
        <v>2.88</v>
      </c>
      <c r="BI102" s="8">
        <f>Q102*$B$3</f>
        <v>2.16</v>
      </c>
      <c r="BJ102" s="8">
        <f>R102*$B$3</f>
        <v>0.72</v>
      </c>
      <c r="BK102" s="8">
        <f>S102*$B$3</f>
        <v>0.72</v>
      </c>
      <c r="BL102" s="8">
        <f>T102*$C$3</f>
        <v>1.6199999999999999</v>
      </c>
      <c r="BM102" s="8">
        <f>U102*$C$3</f>
        <v>62.28</v>
      </c>
      <c r="BN102" s="8">
        <f>V102*$C$3</f>
        <v>5.04</v>
      </c>
      <c r="BO102" s="8">
        <f>W102*$C$3</f>
        <v>1.44</v>
      </c>
      <c r="BP102" s="8">
        <f>X102*$C$3</f>
        <v>51.93</v>
      </c>
      <c r="BQ102" s="8">
        <f>Y102*$C$3</f>
        <v>1.08</v>
      </c>
      <c r="BR102" s="8">
        <f>Z102*$C$3</f>
        <v>1.26</v>
      </c>
      <c r="BS102" s="8">
        <f>AA102*$C$3</f>
        <v>1.17</v>
      </c>
      <c r="BT102" s="8">
        <f>AB102*$C$3</f>
        <v>6.84</v>
      </c>
      <c r="BU102" s="8">
        <f>AC102*$C$3</f>
        <v>0</v>
      </c>
      <c r="BV102" s="8">
        <f>AD102*$C$3</f>
        <v>0.72</v>
      </c>
      <c r="BW102" s="8">
        <f>AE102*$C$3</f>
        <v>0.72</v>
      </c>
      <c r="BX102" s="8">
        <f>AF102*$C$3</f>
        <v>0.09</v>
      </c>
      <c r="BY102" s="8">
        <f>AG102*$C$3</f>
        <v>0.72</v>
      </c>
      <c r="BZ102" s="8">
        <f>AH102*$C$3</f>
        <v>0</v>
      </c>
      <c r="CA102" s="8">
        <f>AI102*$C$3</f>
        <v>1.17</v>
      </c>
      <c r="CB102" s="8">
        <f>AJ102*$C$3</f>
        <v>0.36</v>
      </c>
      <c r="CC102" s="8">
        <f>AK102*$C$3</f>
        <v>0</v>
      </c>
      <c r="CD102" s="8">
        <f>AL102*$C$3</f>
        <v>0</v>
      </c>
      <c r="CE102" s="8">
        <f>AM102*$C$3</f>
        <v>2.52</v>
      </c>
      <c r="CF102" s="8">
        <f>AN102*$C$3</f>
        <v>60.03</v>
      </c>
      <c r="CG102" s="8">
        <f>AO102*$C$3</f>
        <v>2.9699999999999998</v>
      </c>
      <c r="CH102" s="8">
        <f>AP102*$C$3</f>
        <v>1.44</v>
      </c>
      <c r="CI102" s="8">
        <f>AQ102*$C$3</f>
        <v>0.44999999999999996</v>
      </c>
      <c r="CJ102" s="8">
        <f>AR102*$C$3</f>
        <v>3.69</v>
      </c>
      <c r="CK102" s="8">
        <f>AS102*$C$3</f>
        <v>2.52</v>
      </c>
      <c r="CL102" s="8">
        <f>AT102*$D$3</f>
        <v>5.72</v>
      </c>
      <c r="CM102" s="8">
        <f>AU102*$D$3</f>
        <v>35.42</v>
      </c>
      <c r="CN102" s="8">
        <f>AV102*$D$3</f>
        <v>28.45</v>
      </c>
      <c r="CO102" s="8">
        <f>AW102*$D$3</f>
        <v>0</v>
      </c>
      <c r="CP102" s="8">
        <f>AX102*$D$3</f>
        <v>41.36</v>
      </c>
      <c r="CQ102" s="8">
        <f>AY102*$D$3</f>
        <v>4.6100000000000003</v>
      </c>
      <c r="CR102" s="8">
        <f>AZ102*$D$3</f>
        <v>11.91</v>
      </c>
      <c r="CS102" s="8">
        <f>BA102*$D$3</f>
        <v>11.71</v>
      </c>
      <c r="CT102" s="44">
        <f>BB102*$D$3</f>
        <v>-7.3</v>
      </c>
      <c r="CU102" s="46">
        <f>BE102/(BE102+BD102+BC102)</f>
        <v>4.2105263157894743E-2</v>
      </c>
      <c r="CV102" s="46">
        <f>BG102/($BF102+$BG102+$BH102+$BI102+$BJ102)</f>
        <v>0.8421052631578948</v>
      </c>
      <c r="CW102" s="46">
        <f>BH102/($BF102+$BG102+$BH102+$BI102+$BJ102)</f>
        <v>4.2105263157894743E-2</v>
      </c>
      <c r="CX102" s="46">
        <f>BI102/($BF102+$BG102+$BH102+$BI102+$BJ102)</f>
        <v>3.1578947368421061E-2</v>
      </c>
      <c r="CY102" s="46">
        <f>BJ102/($BF102+$BG102+$BH102+$BI102+$BJ102)</f>
        <v>1.0526315789473686E-2</v>
      </c>
      <c r="CZ102" s="46">
        <f>BK102/($BF102+$BG102+$BH102+$BI102+$BJ102)</f>
        <v>1.0526315789473686E-2</v>
      </c>
      <c r="DA102" s="45">
        <f>BN102/(BL102+BN102+BM102)</f>
        <v>7.3107049608355096E-2</v>
      </c>
      <c r="DB102" s="46">
        <f>CF102/($BO102+$CF102+$CG102+$CH102+$CI102+$CJ102)</f>
        <v>0.85732647814910035</v>
      </c>
      <c r="DC102" s="46">
        <f>CG102/($BO102+$CF102+$CG102+$CH102+$CI102+$CJ102)</f>
        <v>4.2416452442159379E-2</v>
      </c>
      <c r="DD102" s="46">
        <f>CH102/($BO102+$CF102+$CG102+$CH102+$CI102+$CJ102)</f>
        <v>2.0565552699228794E-2</v>
      </c>
      <c r="DE102" s="46">
        <f>CI102/($BO102+$CF102+$CG102+$CH102+$CI102+$CJ102)</f>
        <v>6.4267352185089967E-3</v>
      </c>
      <c r="DF102" s="46">
        <f>CJ102/($BO102+$CF102+$CG102+$CH102+$CI102+$CJ102)</f>
        <v>5.2699228791773779E-2</v>
      </c>
      <c r="DG102" s="46">
        <f>CK102/($BO102+$CF102+$CG102+$CH102+$CI102+$CJ102)</f>
        <v>3.5989717223650387E-2</v>
      </c>
      <c r="DH102" s="45">
        <f>CN102/(CL102+CN102+CM102)</f>
        <v>0.40882310676821382</v>
      </c>
      <c r="DI102" s="46">
        <f>CP102/($CO102+$CP102+$CQ102+$CR102+$CS102)</f>
        <v>0.5943382669923839</v>
      </c>
      <c r="DJ102" s="46">
        <f>CQ102/($CO102+$CP102+$CQ102+$CR102+$CS102)</f>
        <v>6.6245150165253633E-2</v>
      </c>
      <c r="DK102" s="46">
        <f>CR102/($CO102+$CP102+$CQ102+$CR102+$CS102)</f>
        <v>0.17114527949418018</v>
      </c>
      <c r="DL102" s="46">
        <f>CS102/($CO102+$CP102+$CQ102+$CR102+$CS102)</f>
        <v>0.16827130334818222</v>
      </c>
      <c r="DM102" s="46">
        <f>CT102/($CO102+$CP102+$CQ102+$CR102+$CS102)</f>
        <v>-0.10490012932892656</v>
      </c>
      <c r="DN102" s="50">
        <f>IF(CU102*$T$3&gt;1,1,CU102*$T$3)</f>
        <v>6.6900819063461375E-2</v>
      </c>
      <c r="DO102" s="51">
        <f>IF(DN102*(1+CZ102)&gt;1,1,DN102*(1+CZ102))</f>
        <v>6.7605038211497812E-2</v>
      </c>
      <c r="DP102" s="52">
        <f>IF(DA102*$U$3&gt;1,1,DA102*$U$3)</f>
        <v>8.1522983924720002E-2</v>
      </c>
      <c r="DQ102" s="53">
        <f>IF(DP102*(1+DD102+DG102)&gt;1,1,DP102*(1+DD102+DG102))</f>
        <v>8.6133538285501077E-2</v>
      </c>
      <c r="DR102" s="50">
        <f>DH102</f>
        <v>0.40882310676821382</v>
      </c>
      <c r="DS102" s="53">
        <f>IF(DR102*(1+DM102)&gt;1,1,DR102*(1+DM102))</f>
        <v>0.36593750999557462</v>
      </c>
      <c r="DT102" s="57">
        <f>100*(DO102*$H$3+DQ102*$K$3+DS102*$N$3)/($Q$3)</f>
        <v>12.974596728718129</v>
      </c>
    </row>
    <row r="103" spans="2:124" x14ac:dyDescent="0.3">
      <c r="B103" s="1">
        <v>28236</v>
      </c>
      <c r="C103" s="68" t="s">
        <v>221</v>
      </c>
      <c r="D103" s="1" t="s">
        <v>15</v>
      </c>
      <c r="E103" s="1" t="s">
        <v>58</v>
      </c>
      <c r="F103" s="1" t="s">
        <v>63</v>
      </c>
      <c r="G103" s="1">
        <v>2010</v>
      </c>
      <c r="H103" s="1" t="s">
        <v>18</v>
      </c>
      <c r="I103" s="4">
        <v>1076.3674349600001</v>
      </c>
      <c r="J103" s="10">
        <v>69.31</v>
      </c>
      <c r="K103" s="26">
        <v>10</v>
      </c>
      <c r="L103" s="5">
        <v>184</v>
      </c>
      <c r="M103" s="5">
        <v>0</v>
      </c>
      <c r="N103" s="5">
        <v>13</v>
      </c>
      <c r="O103" s="5">
        <v>179</v>
      </c>
      <c r="P103" s="5">
        <v>2</v>
      </c>
      <c r="Q103" s="5">
        <v>0</v>
      </c>
      <c r="R103" s="5">
        <v>0</v>
      </c>
      <c r="S103" s="5">
        <f>P103-Q103</f>
        <v>2</v>
      </c>
      <c r="T103" s="5">
        <v>8</v>
      </c>
      <c r="U103" s="5">
        <v>747</v>
      </c>
      <c r="V103" s="5">
        <v>16</v>
      </c>
      <c r="W103" s="5">
        <v>8</v>
      </c>
      <c r="X103" s="5">
        <v>658</v>
      </c>
      <c r="Y103" s="5">
        <v>12</v>
      </c>
      <c r="Z103" s="5">
        <v>0</v>
      </c>
      <c r="AA103" s="5">
        <v>0</v>
      </c>
      <c r="AB103" s="5">
        <v>68</v>
      </c>
      <c r="AC103" s="5">
        <v>8</v>
      </c>
      <c r="AD103" s="5">
        <v>0</v>
      </c>
      <c r="AE103" s="5">
        <v>0</v>
      </c>
      <c r="AF103" s="5">
        <v>12</v>
      </c>
      <c r="AG103" s="5">
        <v>0</v>
      </c>
      <c r="AH103" s="5">
        <v>1</v>
      </c>
      <c r="AI103" s="5">
        <v>0</v>
      </c>
      <c r="AJ103" s="5">
        <v>0</v>
      </c>
      <c r="AK103" s="5">
        <v>2</v>
      </c>
      <c r="AL103" s="5">
        <v>0</v>
      </c>
      <c r="AM103" s="5">
        <v>0</v>
      </c>
      <c r="AN103" s="5">
        <f>X103+Z103+AB103</f>
        <v>726</v>
      </c>
      <c r="AO103" s="5">
        <f>Y103+AA103+AE103</f>
        <v>12</v>
      </c>
      <c r="AP103" s="5">
        <f>AC103+AD103+AG103+AH103</f>
        <v>9</v>
      </c>
      <c r="AQ103" s="5">
        <f>AF103+AJ103+AL103</f>
        <v>12</v>
      </c>
      <c r="AR103" s="5">
        <f>AI103+AK103+AM103</f>
        <v>2</v>
      </c>
      <c r="AS103" s="5">
        <f>AO103-AQ103</f>
        <v>0</v>
      </c>
      <c r="AT103" s="5">
        <v>301</v>
      </c>
      <c r="AU103" s="5">
        <v>5715</v>
      </c>
      <c r="AV103" s="5">
        <v>910</v>
      </c>
      <c r="AW103" s="5">
        <v>0</v>
      </c>
      <c r="AX103" s="5">
        <v>5509</v>
      </c>
      <c r="AY103" s="5">
        <v>463</v>
      </c>
      <c r="AZ103" s="5">
        <v>562</v>
      </c>
      <c r="BA103" s="5">
        <v>392</v>
      </c>
      <c r="BB103" s="27">
        <f>AY103-AZ103</f>
        <v>-99</v>
      </c>
      <c r="BC103" s="43">
        <f>K103*$B$3</f>
        <v>3.5999999999999996</v>
      </c>
      <c r="BD103" s="8">
        <f>L103*$B$3</f>
        <v>66.239999999999995</v>
      </c>
      <c r="BE103" s="8">
        <f>M103*$B$3</f>
        <v>0</v>
      </c>
      <c r="BF103" s="8">
        <f>N103*$B$3</f>
        <v>4.68</v>
      </c>
      <c r="BG103" s="8">
        <f>O103*$B$3</f>
        <v>64.44</v>
      </c>
      <c r="BH103" s="8">
        <f>P103*$B$3</f>
        <v>0.72</v>
      </c>
      <c r="BI103" s="8">
        <f>Q103*$B$3</f>
        <v>0</v>
      </c>
      <c r="BJ103" s="8">
        <f>R103*$B$3</f>
        <v>0</v>
      </c>
      <c r="BK103" s="8">
        <f>S103*$B$3</f>
        <v>0.72</v>
      </c>
      <c r="BL103" s="8">
        <f>T103*$C$3</f>
        <v>0.72</v>
      </c>
      <c r="BM103" s="8">
        <f>U103*$C$3</f>
        <v>67.23</v>
      </c>
      <c r="BN103" s="8">
        <f>V103*$C$3</f>
        <v>1.44</v>
      </c>
      <c r="BO103" s="8">
        <f>W103*$C$3</f>
        <v>0.72</v>
      </c>
      <c r="BP103" s="8">
        <f>X103*$C$3</f>
        <v>59.22</v>
      </c>
      <c r="BQ103" s="8">
        <f>Y103*$C$3</f>
        <v>1.08</v>
      </c>
      <c r="BR103" s="8">
        <f>Z103*$C$3</f>
        <v>0</v>
      </c>
      <c r="BS103" s="8">
        <f>AA103*$C$3</f>
        <v>0</v>
      </c>
      <c r="BT103" s="8">
        <f>AB103*$C$3</f>
        <v>6.12</v>
      </c>
      <c r="BU103" s="8">
        <f>AC103*$C$3</f>
        <v>0.72</v>
      </c>
      <c r="BV103" s="8">
        <f>AD103*$C$3</f>
        <v>0</v>
      </c>
      <c r="BW103" s="8">
        <f>AE103*$C$3</f>
        <v>0</v>
      </c>
      <c r="BX103" s="8">
        <f>AF103*$C$3</f>
        <v>1.08</v>
      </c>
      <c r="BY103" s="8">
        <f>AG103*$C$3</f>
        <v>0</v>
      </c>
      <c r="BZ103" s="8">
        <f>AH103*$C$3</f>
        <v>0.09</v>
      </c>
      <c r="CA103" s="8">
        <f>AI103*$C$3</f>
        <v>0</v>
      </c>
      <c r="CB103" s="8">
        <f>AJ103*$C$3</f>
        <v>0</v>
      </c>
      <c r="CC103" s="8">
        <f>AK103*$C$3</f>
        <v>0.18</v>
      </c>
      <c r="CD103" s="8">
        <f>AL103*$C$3</f>
        <v>0</v>
      </c>
      <c r="CE103" s="8">
        <f>AM103*$C$3</f>
        <v>0</v>
      </c>
      <c r="CF103" s="8">
        <f>AN103*$C$3</f>
        <v>65.34</v>
      </c>
      <c r="CG103" s="8">
        <f>AO103*$C$3</f>
        <v>1.08</v>
      </c>
      <c r="CH103" s="8">
        <f>AP103*$C$3</f>
        <v>0.80999999999999994</v>
      </c>
      <c r="CI103" s="8">
        <f>AQ103*$C$3</f>
        <v>1.08</v>
      </c>
      <c r="CJ103" s="8">
        <f>AR103*$C$3</f>
        <v>0.18</v>
      </c>
      <c r="CK103" s="8">
        <f>AS103*$C$3</f>
        <v>0</v>
      </c>
      <c r="CL103" s="8">
        <f>AT103*$D$3</f>
        <v>3.0100000000000002</v>
      </c>
      <c r="CM103" s="8">
        <f>AU103*$D$3</f>
        <v>57.15</v>
      </c>
      <c r="CN103" s="8">
        <f>AV103*$D$3</f>
        <v>9.1</v>
      </c>
      <c r="CO103" s="8">
        <f>AW103*$D$3</f>
        <v>0</v>
      </c>
      <c r="CP103" s="8">
        <f>AX103*$D$3</f>
        <v>55.09</v>
      </c>
      <c r="CQ103" s="8">
        <f>AY103*$D$3</f>
        <v>4.63</v>
      </c>
      <c r="CR103" s="8">
        <f>AZ103*$D$3</f>
        <v>5.62</v>
      </c>
      <c r="CS103" s="8">
        <f>BA103*$D$3</f>
        <v>3.92</v>
      </c>
      <c r="CT103" s="44">
        <f>BB103*$D$3</f>
        <v>-0.99</v>
      </c>
      <c r="CU103" s="46">
        <f>BE103/(BE103+BD103+BC103)</f>
        <v>0</v>
      </c>
      <c r="CV103" s="46">
        <f>BG103/($BF103+$BG103+$BH103+$BI103+$BJ103)</f>
        <v>0.92268041237113396</v>
      </c>
      <c r="CW103" s="46">
        <f>BH103/($BF103+$BG103+$BH103+$BI103+$BJ103)</f>
        <v>1.0309278350515464E-2</v>
      </c>
      <c r="CX103" s="46">
        <f>BI103/($BF103+$BG103+$BH103+$BI103+$BJ103)</f>
        <v>0</v>
      </c>
      <c r="CY103" s="46">
        <f>BJ103/($BF103+$BG103+$BH103+$BI103+$BJ103)</f>
        <v>0</v>
      </c>
      <c r="CZ103" s="46">
        <f>BK103/($BF103+$BG103+$BH103+$BI103+$BJ103)</f>
        <v>1.0309278350515464E-2</v>
      </c>
      <c r="DA103" s="45">
        <f>BN103/(BL103+BN103+BM103)</f>
        <v>2.0752269779507133E-2</v>
      </c>
      <c r="DB103" s="46">
        <f>CF103/($BO103+$CF103+$CG103+$CH103+$CI103+$CJ103)</f>
        <v>0.9440832249674902</v>
      </c>
      <c r="DC103" s="46">
        <f>CG103/($BO103+$CF103+$CG103+$CH103+$CI103+$CJ103)</f>
        <v>1.5604681404421325E-2</v>
      </c>
      <c r="DD103" s="46">
        <f>CH103/($BO103+$CF103+$CG103+$CH103+$CI103+$CJ103)</f>
        <v>1.1703511053315992E-2</v>
      </c>
      <c r="DE103" s="46">
        <f>CI103/($BO103+$CF103+$CG103+$CH103+$CI103+$CJ103)</f>
        <v>1.5604681404421325E-2</v>
      </c>
      <c r="DF103" s="46">
        <f>CJ103/($BO103+$CF103+$CG103+$CH103+$CI103+$CJ103)</f>
        <v>2.6007802340702207E-3</v>
      </c>
      <c r="DG103" s="46">
        <f>CK103/($BO103+$CF103+$CG103+$CH103+$CI103+$CJ103)</f>
        <v>0</v>
      </c>
      <c r="DH103" s="45">
        <f>CN103/(CL103+CN103+CM103)</f>
        <v>0.13138896910193476</v>
      </c>
      <c r="DI103" s="46">
        <f>CP103/($CO103+$CP103+$CQ103+$CR103+$CS103)</f>
        <v>0.79540860525555879</v>
      </c>
      <c r="DJ103" s="46">
        <f>CQ103/($CO103+$CP103+$CQ103+$CR103+$CS103)</f>
        <v>6.6849552411204147E-2</v>
      </c>
      <c r="DK103" s="46">
        <f>CR103/($CO103+$CP103+$CQ103+$CR103+$CS103)</f>
        <v>8.1143517181634414E-2</v>
      </c>
      <c r="DL103" s="46">
        <f>CS103/($CO103+$CP103+$CQ103+$CR103+$CS103)</f>
        <v>5.6598325151602652E-2</v>
      </c>
      <c r="DM103" s="46">
        <f>CT103/($CO103+$CP103+$CQ103+$CR103+$CS103)</f>
        <v>-1.4293964770430262E-2</v>
      </c>
      <c r="DN103" s="50">
        <f>IF(CU103*$T$3&gt;1,1,CU103*$T$3)</f>
        <v>0</v>
      </c>
      <c r="DO103" s="51">
        <f>IF(DN103*(1+CZ103)&gt;1,1,DN103*(1+CZ103))</f>
        <v>0</v>
      </c>
      <c r="DP103" s="52">
        <f>IF(DA103*$U$3&gt;1,1,DA103*$U$3)</f>
        <v>2.3141228714595334E-2</v>
      </c>
      <c r="DQ103" s="53">
        <f>IF(DP103*(1+DD103+DG103)&gt;1,1,DP103*(1+DD103+DG103))</f>
        <v>2.3412062340643913E-2</v>
      </c>
      <c r="DR103" s="50">
        <f>DH103</f>
        <v>0.13138896910193476</v>
      </c>
      <c r="DS103" s="53">
        <f>IF(DR103*(1+DM103)&gt;1,1,DR103*(1+DM103))</f>
        <v>0.12951089980636857</v>
      </c>
      <c r="DT103" s="57">
        <f>100*(DO103*$H$3+DQ103*$K$3+DS103*$N$3)/($Q$3)</f>
        <v>3.7505097925032609</v>
      </c>
    </row>
    <row r="104" spans="2:124" hidden="1" x14ac:dyDescent="0.3">
      <c r="B104" s="1">
        <v>28146</v>
      </c>
      <c r="C104" s="68" t="s">
        <v>221</v>
      </c>
      <c r="D104" s="1" t="s">
        <v>15</v>
      </c>
      <c r="E104" s="1" t="s">
        <v>78</v>
      </c>
      <c r="F104" s="1" t="s">
        <v>81</v>
      </c>
      <c r="G104" s="1">
        <v>2010</v>
      </c>
      <c r="H104" s="1" t="s">
        <v>18</v>
      </c>
      <c r="I104" s="4">
        <v>544.80727991900005</v>
      </c>
      <c r="J104" s="10">
        <v>2.11</v>
      </c>
      <c r="K104" s="26">
        <v>1</v>
      </c>
      <c r="L104" s="5">
        <v>5</v>
      </c>
      <c r="M104" s="5">
        <v>0</v>
      </c>
      <c r="N104" s="5">
        <v>1</v>
      </c>
      <c r="O104" s="5">
        <v>5</v>
      </c>
      <c r="P104" s="5">
        <v>0</v>
      </c>
      <c r="Q104" s="5">
        <v>0</v>
      </c>
      <c r="R104" s="5">
        <v>0</v>
      </c>
      <c r="S104" s="5">
        <f>P104-Q104</f>
        <v>0</v>
      </c>
      <c r="T104" s="5">
        <v>0</v>
      </c>
      <c r="U104" s="5">
        <v>1</v>
      </c>
      <c r="V104" s="5">
        <v>21</v>
      </c>
      <c r="W104" s="5">
        <v>0</v>
      </c>
      <c r="X104" s="5">
        <v>1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13</v>
      </c>
      <c r="AG104" s="5">
        <v>1</v>
      </c>
      <c r="AH104" s="5">
        <v>2</v>
      </c>
      <c r="AI104" s="5">
        <v>2</v>
      </c>
      <c r="AJ104" s="5">
        <v>1</v>
      </c>
      <c r="AK104" s="5">
        <v>0</v>
      </c>
      <c r="AL104" s="5">
        <v>2</v>
      </c>
      <c r="AM104" s="5">
        <v>2</v>
      </c>
      <c r="AN104" s="5">
        <f>X104+Z104+AB104</f>
        <v>1</v>
      </c>
      <c r="AO104" s="5">
        <f>Y104+AA104+AE104</f>
        <v>0</v>
      </c>
      <c r="AP104" s="5">
        <f>AC104+AD104+AG104+AH104</f>
        <v>3</v>
      </c>
      <c r="AQ104" s="5">
        <f>AF104+AJ104+AL104</f>
        <v>16</v>
      </c>
      <c r="AR104" s="5">
        <f>AI104+AK104+AM104</f>
        <v>4</v>
      </c>
      <c r="AS104" s="5">
        <f>AO104-AQ104</f>
        <v>-16</v>
      </c>
      <c r="AT104" s="5">
        <v>26</v>
      </c>
      <c r="AU104" s="5">
        <v>21</v>
      </c>
      <c r="AV104" s="5">
        <v>165</v>
      </c>
      <c r="AW104" s="5">
        <v>0</v>
      </c>
      <c r="AX104" s="5">
        <v>28</v>
      </c>
      <c r="AY104" s="5">
        <v>38</v>
      </c>
      <c r="AZ104" s="5">
        <v>83</v>
      </c>
      <c r="BA104" s="5">
        <v>63</v>
      </c>
      <c r="BB104" s="27">
        <f>AY104-AZ104</f>
        <v>-45</v>
      </c>
      <c r="BC104" s="43">
        <f>K104*$B$3</f>
        <v>0.36</v>
      </c>
      <c r="BD104" s="8">
        <f>L104*$B$3</f>
        <v>1.7999999999999998</v>
      </c>
      <c r="BE104" s="8">
        <f>M104*$B$3</f>
        <v>0</v>
      </c>
      <c r="BF104" s="8">
        <f>N104*$B$3</f>
        <v>0.36</v>
      </c>
      <c r="BG104" s="8">
        <f>O104*$B$3</f>
        <v>1.7999999999999998</v>
      </c>
      <c r="BH104" s="8">
        <f>P104*$B$3</f>
        <v>0</v>
      </c>
      <c r="BI104" s="8">
        <f>Q104*$B$3</f>
        <v>0</v>
      </c>
      <c r="BJ104" s="8">
        <f>R104*$B$3</f>
        <v>0</v>
      </c>
      <c r="BK104" s="8">
        <f>S104*$B$3</f>
        <v>0</v>
      </c>
      <c r="BL104" s="8">
        <f>T104*$C$3</f>
        <v>0</v>
      </c>
      <c r="BM104" s="8">
        <f>U104*$C$3</f>
        <v>0.09</v>
      </c>
      <c r="BN104" s="8">
        <f>V104*$C$3</f>
        <v>1.89</v>
      </c>
      <c r="BO104" s="8">
        <f>W104*$C$3</f>
        <v>0</v>
      </c>
      <c r="BP104" s="8">
        <f>X104*$C$3</f>
        <v>0.09</v>
      </c>
      <c r="BQ104" s="8">
        <f>Y104*$C$3</f>
        <v>0</v>
      </c>
      <c r="BR104" s="8">
        <f>Z104*$C$3</f>
        <v>0</v>
      </c>
      <c r="BS104" s="8">
        <f>AA104*$C$3</f>
        <v>0</v>
      </c>
      <c r="BT104" s="8">
        <f>AB104*$C$3</f>
        <v>0</v>
      </c>
      <c r="BU104" s="8">
        <f>AC104*$C$3</f>
        <v>0</v>
      </c>
      <c r="BV104" s="8">
        <f>AD104*$C$3</f>
        <v>0</v>
      </c>
      <c r="BW104" s="8">
        <f>AE104*$C$3</f>
        <v>0</v>
      </c>
      <c r="BX104" s="8">
        <f>AF104*$C$3</f>
        <v>1.17</v>
      </c>
      <c r="BY104" s="8">
        <f>AG104*$C$3</f>
        <v>0.09</v>
      </c>
      <c r="BZ104" s="8">
        <f>AH104*$C$3</f>
        <v>0.18</v>
      </c>
      <c r="CA104" s="8">
        <f>AI104*$C$3</f>
        <v>0.18</v>
      </c>
      <c r="CB104" s="8">
        <f>AJ104*$C$3</f>
        <v>0.09</v>
      </c>
      <c r="CC104" s="8">
        <f>AK104*$C$3</f>
        <v>0</v>
      </c>
      <c r="CD104" s="8">
        <f>AL104*$C$3</f>
        <v>0.18</v>
      </c>
      <c r="CE104" s="8">
        <f>AM104*$C$3</f>
        <v>0.18</v>
      </c>
      <c r="CF104" s="8">
        <f>AN104*$C$3</f>
        <v>0.09</v>
      </c>
      <c r="CG104" s="8">
        <f>AO104*$C$3</f>
        <v>0</v>
      </c>
      <c r="CH104" s="8">
        <f>AP104*$C$3</f>
        <v>0.27</v>
      </c>
      <c r="CI104" s="8">
        <f>AQ104*$C$3</f>
        <v>1.44</v>
      </c>
      <c r="CJ104" s="8">
        <f>AR104*$C$3</f>
        <v>0.36</v>
      </c>
      <c r="CK104" s="8">
        <f>AS104*$C$3</f>
        <v>-1.44</v>
      </c>
      <c r="CL104" s="8">
        <f>AT104*$D$3</f>
        <v>0.26</v>
      </c>
      <c r="CM104" s="8">
        <f>AU104*$D$3</f>
        <v>0.21</v>
      </c>
      <c r="CN104" s="8">
        <f>AV104*$D$3</f>
        <v>1.6500000000000001</v>
      </c>
      <c r="CO104" s="8">
        <f>AW104*$D$3</f>
        <v>0</v>
      </c>
      <c r="CP104" s="8">
        <f>AX104*$D$3</f>
        <v>0.28000000000000003</v>
      </c>
      <c r="CQ104" s="8">
        <f>AY104*$D$3</f>
        <v>0.38</v>
      </c>
      <c r="CR104" s="8">
        <f>AZ104*$D$3</f>
        <v>0.83000000000000007</v>
      </c>
      <c r="CS104" s="8">
        <f>BA104*$D$3</f>
        <v>0.63</v>
      </c>
      <c r="CT104" s="44">
        <f>BB104*$D$3</f>
        <v>-0.45</v>
      </c>
      <c r="CU104" s="46">
        <f>BE104/(BE104+BD104+BC104)</f>
        <v>0</v>
      </c>
      <c r="CV104" s="46">
        <f>BG104/($BF104+$BG104+$BH104+$BI104+$BJ104)</f>
        <v>0.83333333333333337</v>
      </c>
      <c r="CW104" s="46">
        <f>BH104/($BF104+$BG104+$BH104+$BI104+$BJ104)</f>
        <v>0</v>
      </c>
      <c r="CX104" s="46">
        <f>BI104/($BF104+$BG104+$BH104+$BI104+$BJ104)</f>
        <v>0</v>
      </c>
      <c r="CY104" s="46">
        <f>BJ104/($BF104+$BG104+$BH104+$BI104+$BJ104)</f>
        <v>0</v>
      </c>
      <c r="CZ104" s="46">
        <f>BK104/($BF104+$BG104+$BH104+$BI104+$BJ104)</f>
        <v>0</v>
      </c>
      <c r="DA104" s="45">
        <f>BN104/(BL104+BN104+BM104)</f>
        <v>0.95454545454545447</v>
      </c>
      <c r="DB104" s="46">
        <f>CF104/($BO104+$CF104+$CG104+$CH104+$CI104+$CJ104)</f>
        <v>4.1666666666666671E-2</v>
      </c>
      <c r="DC104" s="46">
        <f>CG104/($BO104+$CF104+$CG104+$CH104+$CI104+$CJ104)</f>
        <v>0</v>
      </c>
      <c r="DD104" s="46">
        <f>CH104/($BO104+$CF104+$CG104+$CH104+$CI104+$CJ104)</f>
        <v>0.12500000000000003</v>
      </c>
      <c r="DE104" s="46">
        <f>CI104/($BO104+$CF104+$CG104+$CH104+$CI104+$CJ104)</f>
        <v>0.66666666666666674</v>
      </c>
      <c r="DF104" s="46">
        <f>CJ104/($BO104+$CF104+$CG104+$CH104+$CI104+$CJ104)</f>
        <v>0.16666666666666669</v>
      </c>
      <c r="DG104" s="46">
        <f>CK104/($BO104+$CF104+$CG104+$CH104+$CI104+$CJ104)</f>
        <v>-0.66666666666666674</v>
      </c>
      <c r="DH104" s="45">
        <f>CN104/(CL104+CN104+CM104)</f>
        <v>0.77830188679245282</v>
      </c>
      <c r="DI104" s="46">
        <f>CP104/($CO104+$CP104+$CQ104+$CR104+$CS104)</f>
        <v>0.13207547169811321</v>
      </c>
      <c r="DJ104" s="46">
        <f>CQ104/($CO104+$CP104+$CQ104+$CR104+$CS104)</f>
        <v>0.17924528301886791</v>
      </c>
      <c r="DK104" s="46">
        <f>CR104/($CO104+$CP104+$CQ104+$CR104+$CS104)</f>
        <v>0.39150943396226418</v>
      </c>
      <c r="DL104" s="46">
        <f>CS104/($CO104+$CP104+$CQ104+$CR104+$CS104)</f>
        <v>0.29716981132075471</v>
      </c>
      <c r="DM104" s="46">
        <f>CT104/($CO104+$CP104+$CQ104+$CR104+$CS104)</f>
        <v>-0.21226415094339623</v>
      </c>
      <c r="DN104" s="50">
        <f>IF(CU104*$T$3&gt;1,1,CU104*$T$3)</f>
        <v>0</v>
      </c>
      <c r="DO104" s="51">
        <f>IF(DN104*(1+CZ104)&gt;1,1,DN104*(1+CZ104))</f>
        <v>0</v>
      </c>
      <c r="DP104" s="52">
        <f>IF(DA104*$U$3&gt;1,1,DA104*$U$3)</f>
        <v>1</v>
      </c>
      <c r="DQ104" s="53">
        <f>IF(DP104*(1+DD104+DG104)&gt;1,1,DP104*(1+DD104+DG104))</f>
        <v>0.45833333333333326</v>
      </c>
      <c r="DR104" s="50">
        <f>DH104</f>
        <v>0.77830188679245282</v>
      </c>
      <c r="DS104" s="53">
        <f>IF(DR104*(1+DM104)&gt;1,1,DR104*(1+DM104))</f>
        <v>0.61309629761480955</v>
      </c>
      <c r="DT104" s="57">
        <f>100*(DO104*$H$3+DQ104*$K$3+DS104*$N$3)/($Q$3)</f>
        <v>41.561448763413047</v>
      </c>
    </row>
    <row r="105" spans="2:124" x14ac:dyDescent="0.3">
      <c r="B105" s="1">
        <v>28143</v>
      </c>
      <c r="C105" s="68" t="s">
        <v>221</v>
      </c>
      <c r="D105" s="1" t="s">
        <v>15</v>
      </c>
      <c r="E105" s="1" t="s">
        <v>78</v>
      </c>
      <c r="F105" s="1" t="s">
        <v>86</v>
      </c>
      <c r="G105" s="1">
        <v>2010</v>
      </c>
      <c r="H105" s="1" t="s">
        <v>18</v>
      </c>
      <c r="I105" s="4">
        <v>749.86701696700004</v>
      </c>
      <c r="J105" s="10">
        <v>68.03</v>
      </c>
      <c r="K105" s="26">
        <v>9</v>
      </c>
      <c r="L105" s="5">
        <v>168</v>
      </c>
      <c r="M105" s="5">
        <v>10</v>
      </c>
      <c r="N105" s="5">
        <v>13</v>
      </c>
      <c r="O105" s="5">
        <v>162</v>
      </c>
      <c r="P105" s="5">
        <v>2</v>
      </c>
      <c r="Q105" s="5">
        <v>10</v>
      </c>
      <c r="R105" s="5">
        <v>0</v>
      </c>
      <c r="S105" s="5">
        <f>P105-Q105</f>
        <v>-8</v>
      </c>
      <c r="T105" s="5">
        <v>16</v>
      </c>
      <c r="U105" s="5">
        <v>720</v>
      </c>
      <c r="V105" s="5">
        <v>22</v>
      </c>
      <c r="W105" s="5">
        <v>2</v>
      </c>
      <c r="X105" s="5">
        <v>714</v>
      </c>
      <c r="Y105" s="5">
        <v>4</v>
      </c>
      <c r="Z105" s="5">
        <v>5</v>
      </c>
      <c r="AA105" s="5">
        <v>4</v>
      </c>
      <c r="AB105" s="5">
        <v>0</v>
      </c>
      <c r="AC105" s="5">
        <v>1</v>
      </c>
      <c r="AD105" s="5">
        <v>0</v>
      </c>
      <c r="AE105" s="5">
        <v>4</v>
      </c>
      <c r="AF105" s="5">
        <v>14</v>
      </c>
      <c r="AG105" s="5">
        <v>0</v>
      </c>
      <c r="AH105" s="5">
        <v>4</v>
      </c>
      <c r="AI105" s="5">
        <v>0</v>
      </c>
      <c r="AJ105" s="5">
        <v>3</v>
      </c>
      <c r="AK105" s="5">
        <v>0</v>
      </c>
      <c r="AL105" s="5">
        <v>0</v>
      </c>
      <c r="AM105" s="5">
        <v>3</v>
      </c>
      <c r="AN105" s="5">
        <f>X105+Z105+AB105</f>
        <v>719</v>
      </c>
      <c r="AO105" s="5">
        <f>Y105+AA105+AE105</f>
        <v>12</v>
      </c>
      <c r="AP105" s="5">
        <f>AC105+AD105+AG105+AH105</f>
        <v>5</v>
      </c>
      <c r="AQ105" s="5">
        <f>AF105+AJ105+AL105</f>
        <v>17</v>
      </c>
      <c r="AR105" s="5">
        <f>AI105+AK105+AM105</f>
        <v>3</v>
      </c>
      <c r="AS105" s="5">
        <f>AO105-AQ105</f>
        <v>-5</v>
      </c>
      <c r="AT105" s="5">
        <v>605</v>
      </c>
      <c r="AU105" s="5">
        <v>5542</v>
      </c>
      <c r="AV105" s="5">
        <v>650</v>
      </c>
      <c r="AW105" s="5">
        <v>0</v>
      </c>
      <c r="AX105" s="5">
        <v>5932</v>
      </c>
      <c r="AY105" s="5">
        <v>504</v>
      </c>
      <c r="AZ105" s="5">
        <v>156</v>
      </c>
      <c r="BA105" s="5">
        <v>205</v>
      </c>
      <c r="BB105" s="27">
        <f>AY105-AZ105</f>
        <v>348</v>
      </c>
      <c r="BC105" s="43">
        <f>K105*$B$3</f>
        <v>3.2399999999999998</v>
      </c>
      <c r="BD105" s="8">
        <f>L105*$B$3</f>
        <v>60.48</v>
      </c>
      <c r="BE105" s="8">
        <f>M105*$B$3</f>
        <v>3.5999999999999996</v>
      </c>
      <c r="BF105" s="8">
        <f>N105*$B$3</f>
        <v>4.68</v>
      </c>
      <c r="BG105" s="8">
        <f>O105*$B$3</f>
        <v>58.32</v>
      </c>
      <c r="BH105" s="8">
        <f>P105*$B$3</f>
        <v>0.72</v>
      </c>
      <c r="BI105" s="8">
        <f>Q105*$B$3</f>
        <v>3.5999999999999996</v>
      </c>
      <c r="BJ105" s="8">
        <f>R105*$B$3</f>
        <v>0</v>
      </c>
      <c r="BK105" s="8">
        <f>S105*$B$3</f>
        <v>-2.88</v>
      </c>
      <c r="BL105" s="8">
        <f>T105*$C$3</f>
        <v>1.44</v>
      </c>
      <c r="BM105" s="8">
        <f>U105*$C$3</f>
        <v>64.8</v>
      </c>
      <c r="BN105" s="8">
        <f>V105*$C$3</f>
        <v>1.98</v>
      </c>
      <c r="BO105" s="8">
        <f>W105*$C$3</f>
        <v>0.18</v>
      </c>
      <c r="BP105" s="8">
        <f>X105*$C$3</f>
        <v>64.259999999999991</v>
      </c>
      <c r="BQ105" s="8">
        <f>Y105*$C$3</f>
        <v>0.36</v>
      </c>
      <c r="BR105" s="8">
        <f>Z105*$C$3</f>
        <v>0.44999999999999996</v>
      </c>
      <c r="BS105" s="8">
        <f>AA105*$C$3</f>
        <v>0.36</v>
      </c>
      <c r="BT105" s="8">
        <f>AB105*$C$3</f>
        <v>0</v>
      </c>
      <c r="BU105" s="8">
        <f>AC105*$C$3</f>
        <v>0.09</v>
      </c>
      <c r="BV105" s="8">
        <f>AD105*$C$3</f>
        <v>0</v>
      </c>
      <c r="BW105" s="8">
        <f>AE105*$C$3</f>
        <v>0.36</v>
      </c>
      <c r="BX105" s="8">
        <f>AF105*$C$3</f>
        <v>1.26</v>
      </c>
      <c r="BY105" s="8">
        <f>AG105*$C$3</f>
        <v>0</v>
      </c>
      <c r="BZ105" s="8">
        <f>AH105*$C$3</f>
        <v>0.36</v>
      </c>
      <c r="CA105" s="8">
        <f>AI105*$C$3</f>
        <v>0</v>
      </c>
      <c r="CB105" s="8">
        <f>AJ105*$C$3</f>
        <v>0.27</v>
      </c>
      <c r="CC105" s="8">
        <f>AK105*$C$3</f>
        <v>0</v>
      </c>
      <c r="CD105" s="8">
        <f>AL105*$C$3</f>
        <v>0</v>
      </c>
      <c r="CE105" s="8">
        <f>AM105*$C$3</f>
        <v>0.27</v>
      </c>
      <c r="CF105" s="8">
        <f>AN105*$C$3</f>
        <v>64.709999999999994</v>
      </c>
      <c r="CG105" s="8">
        <f>AO105*$C$3</f>
        <v>1.08</v>
      </c>
      <c r="CH105" s="8">
        <f>AP105*$C$3</f>
        <v>0.44999999999999996</v>
      </c>
      <c r="CI105" s="8">
        <f>AQ105*$C$3</f>
        <v>1.53</v>
      </c>
      <c r="CJ105" s="8">
        <f>AR105*$C$3</f>
        <v>0.27</v>
      </c>
      <c r="CK105" s="8">
        <f>AS105*$C$3</f>
        <v>-0.44999999999999996</v>
      </c>
      <c r="CL105" s="8">
        <f>AT105*$D$3</f>
        <v>6.05</v>
      </c>
      <c r="CM105" s="8">
        <f>AU105*$D$3</f>
        <v>55.42</v>
      </c>
      <c r="CN105" s="8">
        <f>AV105*$D$3</f>
        <v>6.5</v>
      </c>
      <c r="CO105" s="8">
        <f>AW105*$D$3</f>
        <v>0</v>
      </c>
      <c r="CP105" s="8">
        <f>AX105*$D$3</f>
        <v>59.32</v>
      </c>
      <c r="CQ105" s="8">
        <f>AY105*$D$3</f>
        <v>5.04</v>
      </c>
      <c r="CR105" s="8">
        <f>AZ105*$D$3</f>
        <v>1.56</v>
      </c>
      <c r="CS105" s="8">
        <f>BA105*$D$3</f>
        <v>2.0499999999999998</v>
      </c>
      <c r="CT105" s="44">
        <f>BB105*$D$3</f>
        <v>3.48</v>
      </c>
      <c r="CU105" s="46">
        <f>BE105/(BE105+BD105+BC105)</f>
        <v>5.3475935828877004E-2</v>
      </c>
      <c r="CV105" s="46">
        <f>BG105/($BF105+$BG105+$BH105+$BI105+$BJ105)</f>
        <v>0.86631016042780762</v>
      </c>
      <c r="CW105" s="46">
        <f>BH105/($BF105+$BG105+$BH105+$BI105+$BJ105)</f>
        <v>1.0695187165775402E-2</v>
      </c>
      <c r="CX105" s="46">
        <f>BI105/($BF105+$BG105+$BH105+$BI105+$BJ105)</f>
        <v>5.3475935828877004E-2</v>
      </c>
      <c r="CY105" s="46">
        <f>BJ105/($BF105+$BG105+$BH105+$BI105+$BJ105)</f>
        <v>0</v>
      </c>
      <c r="CZ105" s="46">
        <f>BK105/($BF105+$BG105+$BH105+$BI105+$BJ105)</f>
        <v>-4.2780748663101609E-2</v>
      </c>
      <c r="DA105" s="45">
        <f>BN105/(BL105+BN105+BM105)</f>
        <v>2.9023746701846966E-2</v>
      </c>
      <c r="DB105" s="46">
        <f>CF105/($BO105+$CF105+$CG105+$CH105+$CI105+$CJ105)</f>
        <v>0.94854881266490754</v>
      </c>
      <c r="DC105" s="46">
        <f>CG105/($BO105+$CF105+$CG105+$CH105+$CI105+$CJ105)</f>
        <v>1.5831134564643801E-2</v>
      </c>
      <c r="DD105" s="46">
        <f>CH105/($BO105+$CF105+$CG105+$CH105+$CI105+$CJ105)</f>
        <v>6.5963060686015824E-3</v>
      </c>
      <c r="DE105" s="46">
        <f>CI105/($BO105+$CF105+$CG105+$CH105+$CI105+$CJ105)</f>
        <v>2.2427440633245383E-2</v>
      </c>
      <c r="DF105" s="46">
        <f>CJ105/($BO105+$CF105+$CG105+$CH105+$CI105+$CJ105)</f>
        <v>3.9577836411609502E-3</v>
      </c>
      <c r="DG105" s="46">
        <f>CK105/($BO105+$CF105+$CG105+$CH105+$CI105+$CJ105)</f>
        <v>-6.5963060686015824E-3</v>
      </c>
      <c r="DH105" s="45">
        <f>CN105/(CL105+CN105+CM105)</f>
        <v>9.563042518758276E-2</v>
      </c>
      <c r="DI105" s="46">
        <f>CP105/($CO105+$CP105+$CQ105+$CR105+$CS105)</f>
        <v>0.87273797263498609</v>
      </c>
      <c r="DJ105" s="46">
        <f>CQ105/($CO105+$CP105+$CQ105+$CR105+$CS105)</f>
        <v>7.4150360453141093E-2</v>
      </c>
      <c r="DK105" s="46">
        <f>CR105/($CO105+$CP105+$CQ105+$CR105+$CS105)</f>
        <v>2.2951302045019863E-2</v>
      </c>
      <c r="DL105" s="46">
        <f>CS105/($CO105+$CP105+$CQ105+$CR105+$CS105)</f>
        <v>3.0160364866853022E-2</v>
      </c>
      <c r="DM105" s="46">
        <f>CT105/($CO105+$CP105+$CQ105+$CR105+$CS105)</f>
        <v>5.119905840812123E-2</v>
      </c>
      <c r="DN105" s="50">
        <f>IF(CU105*$T$3&gt;1,1,CU105*$T$3)</f>
        <v>8.4967617794503056E-2</v>
      </c>
      <c r="DO105" s="51">
        <f>IF(DN105*(1+CZ105)&gt;1,1,DN105*(1+CZ105))</f>
        <v>8.1332639493133949E-2</v>
      </c>
      <c r="DP105" s="52">
        <f>IF(DA105*$U$3&gt;1,1,DA105*$U$3)</f>
        <v>3.2364901175541402E-2</v>
      </c>
      <c r="DQ105" s="53">
        <f>IF(DP105*(1+DD105+DG105)&gt;1,1,DP105*(1+DD105+DG105))</f>
        <v>3.2364901175541402E-2</v>
      </c>
      <c r="DR105" s="50">
        <f>DH105</f>
        <v>9.563042518758276E-2</v>
      </c>
      <c r="DS105" s="53">
        <f>IF(DR105*(1+DM105)&gt;1,1,DR105*(1+DM105))</f>
        <v>0.10052661291235528</v>
      </c>
      <c r="DT105" s="57">
        <f>100*(DO105*$H$3+DQ105*$K$3+DS105*$N$3)/($Q$3)</f>
        <v>5.0967002206919387</v>
      </c>
    </row>
    <row r="106" spans="2:124" x14ac:dyDescent="0.3">
      <c r="B106" s="1">
        <v>28680</v>
      </c>
      <c r="C106" s="68" t="s">
        <v>221</v>
      </c>
      <c r="D106" s="1" t="s">
        <v>15</v>
      </c>
      <c r="E106" s="1" t="s">
        <v>52</v>
      </c>
      <c r="F106" s="1" t="s">
        <v>118</v>
      </c>
      <c r="G106" s="1">
        <v>2010</v>
      </c>
      <c r="H106" s="1" t="s">
        <v>18</v>
      </c>
      <c r="I106" s="4">
        <v>1306.03355414</v>
      </c>
      <c r="J106" s="10">
        <v>67.44</v>
      </c>
      <c r="K106" s="26">
        <v>0</v>
      </c>
      <c r="L106" s="5">
        <v>188</v>
      </c>
      <c r="M106" s="5">
        <v>0</v>
      </c>
      <c r="N106" s="5">
        <v>2</v>
      </c>
      <c r="O106" s="5">
        <v>186</v>
      </c>
      <c r="P106" s="5">
        <v>0</v>
      </c>
      <c r="Q106" s="5">
        <v>0</v>
      </c>
      <c r="R106" s="5">
        <v>0</v>
      </c>
      <c r="S106" s="5">
        <f>P106-Q106</f>
        <v>0</v>
      </c>
      <c r="T106" s="5">
        <v>8</v>
      </c>
      <c r="U106" s="5">
        <v>731</v>
      </c>
      <c r="V106" s="5">
        <v>9</v>
      </c>
      <c r="W106" s="5">
        <v>4</v>
      </c>
      <c r="X106" s="5">
        <v>722</v>
      </c>
      <c r="Y106" s="5">
        <v>4</v>
      </c>
      <c r="Z106" s="5">
        <v>0</v>
      </c>
      <c r="AA106" s="5">
        <v>8</v>
      </c>
      <c r="AB106" s="5">
        <v>0</v>
      </c>
      <c r="AC106" s="5">
        <v>0</v>
      </c>
      <c r="AD106" s="5">
        <v>0</v>
      </c>
      <c r="AE106" s="5">
        <v>8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4</v>
      </c>
      <c r="AN106" s="5">
        <f>X106+Z106+AB106</f>
        <v>722</v>
      </c>
      <c r="AO106" s="5">
        <f>Y106+AA106+AE106</f>
        <v>20</v>
      </c>
      <c r="AP106" s="5">
        <f>AC106+AD106+AG106+AH106</f>
        <v>0</v>
      </c>
      <c r="AQ106" s="5">
        <f>AF106+AJ106+AL106</f>
        <v>0</v>
      </c>
      <c r="AR106" s="5">
        <f>AI106+AK106+AM106</f>
        <v>4</v>
      </c>
      <c r="AS106" s="5">
        <f>AO106-AQ106</f>
        <v>20</v>
      </c>
      <c r="AT106" s="5">
        <v>258</v>
      </c>
      <c r="AU106" s="5">
        <v>5660</v>
      </c>
      <c r="AV106" s="5">
        <v>821</v>
      </c>
      <c r="AW106" s="5">
        <v>0</v>
      </c>
      <c r="AX106" s="5">
        <v>6002</v>
      </c>
      <c r="AY106" s="5">
        <v>302</v>
      </c>
      <c r="AZ106" s="5">
        <v>146</v>
      </c>
      <c r="BA106" s="5">
        <v>289</v>
      </c>
      <c r="BB106" s="27">
        <f>AY106-AZ106</f>
        <v>156</v>
      </c>
      <c r="BC106" s="43">
        <f>K106*$B$3</f>
        <v>0</v>
      </c>
      <c r="BD106" s="8">
        <f>L106*$B$3</f>
        <v>67.679999999999993</v>
      </c>
      <c r="BE106" s="8">
        <f>M106*$B$3</f>
        <v>0</v>
      </c>
      <c r="BF106" s="8">
        <f>N106*$B$3</f>
        <v>0.72</v>
      </c>
      <c r="BG106" s="8">
        <f>O106*$B$3</f>
        <v>66.959999999999994</v>
      </c>
      <c r="BH106" s="8">
        <f>P106*$B$3</f>
        <v>0</v>
      </c>
      <c r="BI106" s="8">
        <f>Q106*$B$3</f>
        <v>0</v>
      </c>
      <c r="BJ106" s="8">
        <f>R106*$B$3</f>
        <v>0</v>
      </c>
      <c r="BK106" s="8">
        <f>S106*$B$3</f>
        <v>0</v>
      </c>
      <c r="BL106" s="8">
        <f>T106*$C$3</f>
        <v>0.72</v>
      </c>
      <c r="BM106" s="8">
        <f>U106*$C$3</f>
        <v>65.789999999999992</v>
      </c>
      <c r="BN106" s="8">
        <f>V106*$C$3</f>
        <v>0.80999999999999994</v>
      </c>
      <c r="BO106" s="8">
        <f>W106*$C$3</f>
        <v>0.36</v>
      </c>
      <c r="BP106" s="8">
        <f>X106*$C$3</f>
        <v>64.98</v>
      </c>
      <c r="BQ106" s="8">
        <f>Y106*$C$3</f>
        <v>0.36</v>
      </c>
      <c r="BR106" s="8">
        <f>Z106*$C$3</f>
        <v>0</v>
      </c>
      <c r="BS106" s="8">
        <f>AA106*$C$3</f>
        <v>0.72</v>
      </c>
      <c r="BT106" s="8">
        <f>AB106*$C$3</f>
        <v>0</v>
      </c>
      <c r="BU106" s="8">
        <f>AC106*$C$3</f>
        <v>0</v>
      </c>
      <c r="BV106" s="8">
        <f>AD106*$C$3</f>
        <v>0</v>
      </c>
      <c r="BW106" s="8">
        <f>AE106*$C$3</f>
        <v>0.72</v>
      </c>
      <c r="BX106" s="8">
        <f>AF106*$C$3</f>
        <v>0</v>
      </c>
      <c r="BY106" s="8">
        <f>AG106*$C$3</f>
        <v>0</v>
      </c>
      <c r="BZ106" s="8">
        <f>AH106*$C$3</f>
        <v>0</v>
      </c>
      <c r="CA106" s="8">
        <f>AI106*$C$3</f>
        <v>0</v>
      </c>
      <c r="CB106" s="8">
        <f>AJ106*$C$3</f>
        <v>0</v>
      </c>
      <c r="CC106" s="8">
        <f>AK106*$C$3</f>
        <v>0</v>
      </c>
      <c r="CD106" s="8">
        <f>AL106*$C$3</f>
        <v>0</v>
      </c>
      <c r="CE106" s="8">
        <f>AM106*$C$3</f>
        <v>0.36</v>
      </c>
      <c r="CF106" s="8">
        <f>AN106*$C$3</f>
        <v>64.98</v>
      </c>
      <c r="CG106" s="8">
        <f>AO106*$C$3</f>
        <v>1.7999999999999998</v>
      </c>
      <c r="CH106" s="8">
        <f>AP106*$C$3</f>
        <v>0</v>
      </c>
      <c r="CI106" s="8">
        <f>AQ106*$C$3</f>
        <v>0</v>
      </c>
      <c r="CJ106" s="8">
        <f>AR106*$C$3</f>
        <v>0.36</v>
      </c>
      <c r="CK106" s="8">
        <f>AS106*$C$3</f>
        <v>1.7999999999999998</v>
      </c>
      <c r="CL106" s="8">
        <f>AT106*$D$3</f>
        <v>2.58</v>
      </c>
      <c r="CM106" s="8">
        <f>AU106*$D$3</f>
        <v>56.6</v>
      </c>
      <c r="CN106" s="8">
        <f>AV106*$D$3</f>
        <v>8.2100000000000009</v>
      </c>
      <c r="CO106" s="8">
        <f>AW106*$D$3</f>
        <v>0</v>
      </c>
      <c r="CP106" s="8">
        <f>AX106*$D$3</f>
        <v>60.02</v>
      </c>
      <c r="CQ106" s="8">
        <f>AY106*$D$3</f>
        <v>3.02</v>
      </c>
      <c r="CR106" s="8">
        <f>AZ106*$D$3</f>
        <v>1.46</v>
      </c>
      <c r="CS106" s="8">
        <f>BA106*$D$3</f>
        <v>2.89</v>
      </c>
      <c r="CT106" s="44">
        <f>BB106*$D$3</f>
        <v>1.56</v>
      </c>
      <c r="CU106" s="46">
        <f>BE106/(BE106+BD106+BC106)</f>
        <v>0</v>
      </c>
      <c r="CV106" s="46">
        <f>BG106/($BF106+$BG106+$BH106+$BI106+$BJ106)</f>
        <v>0.98936170212765961</v>
      </c>
      <c r="CW106" s="46">
        <f>BH106/($BF106+$BG106+$BH106+$BI106+$BJ106)</f>
        <v>0</v>
      </c>
      <c r="CX106" s="46">
        <f>BI106/($BF106+$BG106+$BH106+$BI106+$BJ106)</f>
        <v>0</v>
      </c>
      <c r="CY106" s="46">
        <f>BJ106/($BF106+$BG106+$BH106+$BI106+$BJ106)</f>
        <v>0</v>
      </c>
      <c r="CZ106" s="46">
        <f>BK106/($BF106+$BG106+$BH106+$BI106+$BJ106)</f>
        <v>0</v>
      </c>
      <c r="DA106" s="45">
        <f>BN106/(BL106+BN106+BM106)</f>
        <v>1.2032085561497326E-2</v>
      </c>
      <c r="DB106" s="46">
        <f>CF106/($BO106+$CF106+$CG106+$CH106+$CI106+$CJ106)</f>
        <v>0.96266666666666667</v>
      </c>
      <c r="DC106" s="46">
        <f>CG106/($BO106+$CF106+$CG106+$CH106+$CI106+$CJ106)</f>
        <v>2.6666666666666665E-2</v>
      </c>
      <c r="DD106" s="46">
        <f>CH106/($BO106+$CF106+$CG106+$CH106+$CI106+$CJ106)</f>
        <v>0</v>
      </c>
      <c r="DE106" s="46">
        <f>CI106/($BO106+$CF106+$CG106+$CH106+$CI106+$CJ106)</f>
        <v>0</v>
      </c>
      <c r="DF106" s="46">
        <f>CJ106/($BO106+$CF106+$CG106+$CH106+$CI106+$CJ106)</f>
        <v>5.3333333333333332E-3</v>
      </c>
      <c r="DG106" s="46">
        <f>CK106/($BO106+$CF106+$CG106+$CH106+$CI106+$CJ106)</f>
        <v>2.6666666666666665E-2</v>
      </c>
      <c r="DH106" s="45">
        <f>CN106/(CL106+CN106+CM106)</f>
        <v>0.12182816441608549</v>
      </c>
      <c r="DI106" s="46">
        <f>CP106/($CO106+$CP106+$CQ106+$CR106+$CS106)</f>
        <v>0.89063659296631548</v>
      </c>
      <c r="DJ106" s="46">
        <f>CQ106/($CO106+$CP106+$CQ106+$CR106+$CS106)</f>
        <v>4.4813770589108175E-2</v>
      </c>
      <c r="DK106" s="46">
        <f>CR106/($CO106+$CP106+$CQ106+$CR106+$CS106)</f>
        <v>2.1664935450363555E-2</v>
      </c>
      <c r="DL106" s="46">
        <f>CS106/($CO106+$CP106+$CQ106+$CR106+$CS106)</f>
        <v>4.2884700994212793E-2</v>
      </c>
      <c r="DM106" s="46">
        <f>CT106/($CO106+$CP106+$CQ106+$CR106+$CS106)</f>
        <v>2.3148835138744623E-2</v>
      </c>
      <c r="DN106" s="50">
        <f>IF(CU106*$T$3&gt;1,1,CU106*$T$3)</f>
        <v>0</v>
      </c>
      <c r="DO106" s="51">
        <f>IF(DN106*(1+CZ106)&gt;1,1,DN106*(1+CZ106))</f>
        <v>0</v>
      </c>
      <c r="DP106" s="52">
        <f>IF(DA106*$U$3&gt;1,1,DA106*$U$3)</f>
        <v>1.3417194690054899E-2</v>
      </c>
      <c r="DQ106" s="53">
        <f>IF(DP106*(1+DD106+DG106)&gt;1,1,DP106*(1+DD106+DG106))</f>
        <v>1.3774986548456363E-2</v>
      </c>
      <c r="DR106" s="50">
        <f>DH106</f>
        <v>0.12182816441608549</v>
      </c>
      <c r="DS106" s="53">
        <f>IF(DR106*(1+DM106)&gt;1,1,DR106*(1+DM106))</f>
        <v>0.12464834450940931</v>
      </c>
      <c r="DT106" s="57">
        <f>100*(DO106*$H$3+DQ106*$K$3+DS106*$N$3)/($Q$3)</f>
        <v>3.0096953962932975</v>
      </c>
    </row>
    <row r="107" spans="2:124" x14ac:dyDescent="0.3">
      <c r="B107" s="1">
        <v>28132</v>
      </c>
      <c r="C107" s="68" t="s">
        <v>221</v>
      </c>
      <c r="D107" s="1" t="s">
        <v>15</v>
      </c>
      <c r="E107" s="1" t="s">
        <v>16</v>
      </c>
      <c r="F107" s="1" t="s">
        <v>130</v>
      </c>
      <c r="G107" s="1">
        <v>2010</v>
      </c>
      <c r="H107" s="1" t="s">
        <v>18</v>
      </c>
      <c r="I107" s="4">
        <v>509.00024189599998</v>
      </c>
      <c r="J107" s="10">
        <v>66.98</v>
      </c>
      <c r="K107" s="58">
        <v>21</v>
      </c>
      <c r="L107" s="59">
        <v>163</v>
      </c>
      <c r="M107" s="59">
        <v>0</v>
      </c>
      <c r="N107" s="59">
        <v>29</v>
      </c>
      <c r="O107" s="59">
        <v>147</v>
      </c>
      <c r="P107" s="59">
        <v>8</v>
      </c>
      <c r="Q107" s="59">
        <v>0</v>
      </c>
      <c r="R107" s="59">
        <v>0</v>
      </c>
      <c r="S107" s="59">
        <f>P107-Q107</f>
        <v>8</v>
      </c>
      <c r="T107" s="59">
        <v>36</v>
      </c>
      <c r="U107" s="59">
        <v>685</v>
      </c>
      <c r="V107" s="59">
        <v>28</v>
      </c>
      <c r="W107" s="59">
        <v>25</v>
      </c>
      <c r="X107" s="59">
        <v>542</v>
      </c>
      <c r="Y107" s="59">
        <v>20</v>
      </c>
      <c r="Z107" s="59">
        <v>71</v>
      </c>
      <c r="AA107" s="59">
        <v>0</v>
      </c>
      <c r="AB107" s="59">
        <v>50</v>
      </c>
      <c r="AC107" s="59">
        <v>0</v>
      </c>
      <c r="AD107" s="59">
        <v>18</v>
      </c>
      <c r="AE107" s="59">
        <v>4</v>
      </c>
      <c r="AF107" s="59">
        <v>13</v>
      </c>
      <c r="AG107" s="59">
        <v>6</v>
      </c>
      <c r="AH107" s="59">
        <v>4</v>
      </c>
      <c r="AI107" s="59">
        <v>0</v>
      </c>
      <c r="AJ107" s="59">
        <v>0</v>
      </c>
      <c r="AK107" s="59">
        <v>0</v>
      </c>
      <c r="AL107" s="59">
        <v>0</v>
      </c>
      <c r="AM107" s="59">
        <v>0</v>
      </c>
      <c r="AN107" s="59">
        <f>X107+Z107+AB107</f>
        <v>663</v>
      </c>
      <c r="AO107" s="59">
        <f>Y107+AA107+AE107</f>
        <v>24</v>
      </c>
      <c r="AP107" s="59">
        <f>AC107+AD107+AG107+AH107</f>
        <v>28</v>
      </c>
      <c r="AQ107" s="59">
        <f>AF107+AJ107+AL107</f>
        <v>13</v>
      </c>
      <c r="AR107" s="59">
        <f>AI107+AK107+AM107</f>
        <v>0</v>
      </c>
      <c r="AS107" s="59">
        <f>AO107-AQ107</f>
        <v>11</v>
      </c>
      <c r="AT107" s="59">
        <v>585</v>
      </c>
      <c r="AU107" s="59">
        <v>4870</v>
      </c>
      <c r="AV107" s="59">
        <v>1237</v>
      </c>
      <c r="AW107" s="59">
        <v>0</v>
      </c>
      <c r="AX107" s="59">
        <v>4504</v>
      </c>
      <c r="AY107" s="59">
        <v>525</v>
      </c>
      <c r="AZ107" s="59">
        <v>946</v>
      </c>
      <c r="BA107" s="59">
        <v>717</v>
      </c>
      <c r="BB107" s="60">
        <f>AY107-AZ107</f>
        <v>-421</v>
      </c>
      <c r="BC107" s="61">
        <f>K107*$B$3</f>
        <v>7.56</v>
      </c>
      <c r="BD107" s="62">
        <f>L107*$B$3</f>
        <v>58.68</v>
      </c>
      <c r="BE107" s="62">
        <f>M107*$B$3</f>
        <v>0</v>
      </c>
      <c r="BF107" s="62">
        <f>N107*$B$3</f>
        <v>10.44</v>
      </c>
      <c r="BG107" s="62">
        <f>O107*$B$3</f>
        <v>52.919999999999995</v>
      </c>
      <c r="BH107" s="62">
        <f>P107*$B$3</f>
        <v>2.88</v>
      </c>
      <c r="BI107" s="62">
        <f>Q107*$B$3</f>
        <v>0</v>
      </c>
      <c r="BJ107" s="62">
        <f>R107*$B$3</f>
        <v>0</v>
      </c>
      <c r="BK107" s="62">
        <f>S107*$B$3</f>
        <v>2.88</v>
      </c>
      <c r="BL107" s="62">
        <f>T107*$C$3</f>
        <v>3.2399999999999998</v>
      </c>
      <c r="BM107" s="62">
        <f>U107*$C$3</f>
        <v>61.65</v>
      </c>
      <c r="BN107" s="62">
        <f>V107*$C$3</f>
        <v>2.52</v>
      </c>
      <c r="BO107" s="62">
        <f>W107*$C$3</f>
        <v>2.25</v>
      </c>
      <c r="BP107" s="62">
        <f>X107*$C$3</f>
        <v>48.78</v>
      </c>
      <c r="BQ107" s="62">
        <f>Y107*$C$3</f>
        <v>1.7999999999999998</v>
      </c>
      <c r="BR107" s="62">
        <f>Z107*$C$3</f>
        <v>6.39</v>
      </c>
      <c r="BS107" s="62">
        <f>AA107*$C$3</f>
        <v>0</v>
      </c>
      <c r="BT107" s="62">
        <f>AB107*$C$3</f>
        <v>4.5</v>
      </c>
      <c r="BU107" s="62">
        <f>AC107*$C$3</f>
        <v>0</v>
      </c>
      <c r="BV107" s="62">
        <f>AD107*$C$3</f>
        <v>1.6199999999999999</v>
      </c>
      <c r="BW107" s="62">
        <f>AE107*$C$3</f>
        <v>0.36</v>
      </c>
      <c r="BX107" s="62">
        <f>AF107*$C$3</f>
        <v>1.17</v>
      </c>
      <c r="BY107" s="62">
        <f>AG107*$C$3</f>
        <v>0.54</v>
      </c>
      <c r="BZ107" s="62">
        <f>AH107*$C$3</f>
        <v>0.36</v>
      </c>
      <c r="CA107" s="62">
        <f>AI107*$C$3</f>
        <v>0</v>
      </c>
      <c r="CB107" s="62">
        <f>AJ107*$C$3</f>
        <v>0</v>
      </c>
      <c r="CC107" s="62">
        <f>AK107*$C$3</f>
        <v>0</v>
      </c>
      <c r="CD107" s="62">
        <f>AL107*$C$3</f>
        <v>0</v>
      </c>
      <c r="CE107" s="62">
        <f>AM107*$C$3</f>
        <v>0</v>
      </c>
      <c r="CF107" s="62">
        <f>AN107*$C$3</f>
        <v>59.669999999999995</v>
      </c>
      <c r="CG107" s="62">
        <f>AO107*$C$3</f>
        <v>2.16</v>
      </c>
      <c r="CH107" s="62">
        <f>AP107*$C$3</f>
        <v>2.52</v>
      </c>
      <c r="CI107" s="62">
        <f>AQ107*$C$3</f>
        <v>1.17</v>
      </c>
      <c r="CJ107" s="62">
        <f>AR107*$C$3</f>
        <v>0</v>
      </c>
      <c r="CK107" s="62">
        <f>AS107*$C$3</f>
        <v>0.99</v>
      </c>
      <c r="CL107" s="62">
        <f>AT107*$D$3</f>
        <v>5.8500000000000005</v>
      </c>
      <c r="CM107" s="62">
        <f>AU107*$D$3</f>
        <v>48.7</v>
      </c>
      <c r="CN107" s="62">
        <f>AV107*$D$3</f>
        <v>12.370000000000001</v>
      </c>
      <c r="CO107" s="62">
        <f>AW107*$D$3</f>
        <v>0</v>
      </c>
      <c r="CP107" s="62">
        <f>AX107*$D$3</f>
        <v>45.04</v>
      </c>
      <c r="CQ107" s="62">
        <f>AY107*$D$3</f>
        <v>5.25</v>
      </c>
      <c r="CR107" s="62">
        <f>AZ107*$D$3</f>
        <v>9.4600000000000009</v>
      </c>
      <c r="CS107" s="62">
        <f>BA107*$D$3</f>
        <v>7.17</v>
      </c>
      <c r="CT107" s="63">
        <f>BB107*$D$3</f>
        <v>-4.21</v>
      </c>
      <c r="CU107" s="46">
        <f>BE107/(BE107+BD107+BC107)</f>
        <v>0</v>
      </c>
      <c r="CV107" s="46">
        <f>BG107/($BF107+$BG107+$BH107+$BI107+$BJ107)</f>
        <v>0.79891304347826086</v>
      </c>
      <c r="CW107" s="46">
        <f>BH107/($BF107+$BG107+$BH107+$BI107+$BJ107)</f>
        <v>4.3478260869565216E-2</v>
      </c>
      <c r="CX107" s="46">
        <f>BI107/($BF107+$BG107+$BH107+$BI107+$BJ107)</f>
        <v>0</v>
      </c>
      <c r="CY107" s="46">
        <f>BJ107/($BF107+$BG107+$BH107+$BI107+$BJ107)</f>
        <v>0</v>
      </c>
      <c r="CZ107" s="46">
        <f>BK107/($BF107+$BG107+$BH107+$BI107+$BJ107)</f>
        <v>4.3478260869565216E-2</v>
      </c>
      <c r="DA107" s="45">
        <f>BN107/(BL107+BN107+BM107)</f>
        <v>3.7383177570093462E-2</v>
      </c>
      <c r="DB107" s="46">
        <f>CF107/($BO107+$CF107+$CG107+$CH107+$CI107+$CJ107)</f>
        <v>0.88047808764940239</v>
      </c>
      <c r="DC107" s="46">
        <f>CG107/($BO107+$CF107+$CG107+$CH107+$CI107+$CJ107)</f>
        <v>3.1872509960159369E-2</v>
      </c>
      <c r="DD107" s="46">
        <f>CH107/($BO107+$CF107+$CG107+$CH107+$CI107+$CJ107)</f>
        <v>3.7184594953519258E-2</v>
      </c>
      <c r="DE107" s="46">
        <f>CI107/($BO107+$CF107+$CG107+$CH107+$CI107+$CJ107)</f>
        <v>1.7264276228419653E-2</v>
      </c>
      <c r="DF107" s="46">
        <f>CJ107/($BO107+$CF107+$CG107+$CH107+$CI107+$CJ107)</f>
        <v>0</v>
      </c>
      <c r="DG107" s="46">
        <f>CK107/($BO107+$CF107+$CG107+$CH107+$CI107+$CJ107)</f>
        <v>1.4608233731739709E-2</v>
      </c>
      <c r="DH107" s="45">
        <f>CN107/(CL107+CN107+CM107)</f>
        <v>0.18484757919904365</v>
      </c>
      <c r="DI107" s="46">
        <f>CP107/($CO107+$CP107+$CQ107+$CR107+$CS107)</f>
        <v>0.67304243873281522</v>
      </c>
      <c r="DJ107" s="46">
        <f>CQ107/($CO107+$CP107+$CQ107+$CR107+$CS107)</f>
        <v>7.8451882845188281E-2</v>
      </c>
      <c r="DK107" s="46">
        <f>CR107/($CO107+$CP107+$CQ107+$CR107+$CS107)</f>
        <v>0.14136282127913927</v>
      </c>
      <c r="DL107" s="46">
        <f>CS107/($CO107+$CP107+$CQ107+$CR107+$CS107)</f>
        <v>0.10714285714285714</v>
      </c>
      <c r="DM107" s="46">
        <f>CT107/($CO107+$CP107+$CQ107+$CR107+$CS107)</f>
        <v>-6.2910938433950986E-2</v>
      </c>
      <c r="DN107" s="50">
        <f>IF(CU107*$T$3&gt;1,1,CU107*$T$3)</f>
        <v>0</v>
      </c>
      <c r="DO107" s="51">
        <f>IF(DN107*(1+CZ107)&gt;1,1,DN107*(1+CZ107))</f>
        <v>0</v>
      </c>
      <c r="DP107" s="52">
        <f>IF(DA107*$U$3&gt;1,1,DA107*$U$3)</f>
        <v>4.1686652661105154E-2</v>
      </c>
      <c r="DQ107" s="53">
        <f>IF(DP107*(1+DD107+DG107)&gt;1,1,DP107*(1+DD107+DG107))</f>
        <v>4.3845722320843668E-2</v>
      </c>
      <c r="DR107" s="50">
        <f>DH107</f>
        <v>0.18484757919904365</v>
      </c>
      <c r="DS107" s="53">
        <f>IF(DR107*(1+DM107)&gt;1,1,DR107*(1+DM107))</f>
        <v>0.17321864452438773</v>
      </c>
      <c r="DT107" s="57">
        <f>100*(DO107*$H$3+DQ107*$K$3+DS107*$N$3)/($Q$3)</f>
        <v>5.8748225986277607</v>
      </c>
    </row>
    <row r="108" spans="2:124" x14ac:dyDescent="0.3">
      <c r="B108" s="1">
        <v>29710</v>
      </c>
      <c r="C108" s="68" t="s">
        <v>275</v>
      </c>
      <c r="D108" s="1" t="s">
        <v>15</v>
      </c>
      <c r="E108" s="1" t="s">
        <v>122</v>
      </c>
      <c r="F108" s="1" t="s">
        <v>147</v>
      </c>
      <c r="G108" s="1">
        <v>2010</v>
      </c>
      <c r="H108" s="1" t="s">
        <v>18</v>
      </c>
      <c r="I108" s="4">
        <v>504.009952145</v>
      </c>
      <c r="J108" s="71">
        <v>64.19</v>
      </c>
      <c r="K108" s="7">
        <v>8</v>
      </c>
      <c r="L108" s="7">
        <v>135</v>
      </c>
      <c r="M108" s="7">
        <v>29</v>
      </c>
      <c r="N108" s="7">
        <v>23</v>
      </c>
      <c r="O108" s="7">
        <v>115</v>
      </c>
      <c r="P108" s="7">
        <v>8</v>
      </c>
      <c r="Q108" s="7">
        <v>9</v>
      </c>
      <c r="R108" s="7">
        <v>17</v>
      </c>
      <c r="S108" s="64">
        <f>P108-Q108</f>
        <v>-1</v>
      </c>
      <c r="T108" s="7">
        <v>64.19</v>
      </c>
      <c r="U108" s="7">
        <v>16</v>
      </c>
      <c r="V108" s="7">
        <v>473</v>
      </c>
      <c r="W108" s="7">
        <v>231</v>
      </c>
      <c r="X108" s="7">
        <v>13</v>
      </c>
      <c r="Y108" s="7">
        <v>518</v>
      </c>
      <c r="Z108" s="7">
        <v>0</v>
      </c>
      <c r="AA108" s="7">
        <v>7</v>
      </c>
      <c r="AB108" s="7">
        <v>4</v>
      </c>
      <c r="AC108" s="7">
        <v>0</v>
      </c>
      <c r="AD108" s="7">
        <v>0</v>
      </c>
      <c r="AE108" s="7">
        <v>4</v>
      </c>
      <c r="AF108" s="7">
        <v>4</v>
      </c>
      <c r="AG108" s="7">
        <v>35</v>
      </c>
      <c r="AH108" s="7">
        <v>8</v>
      </c>
      <c r="AI108" s="7">
        <v>8</v>
      </c>
      <c r="AJ108" s="7">
        <v>18</v>
      </c>
      <c r="AK108" s="7">
        <v>4</v>
      </c>
      <c r="AL108" s="7">
        <v>1</v>
      </c>
      <c r="AM108" s="7">
        <v>6</v>
      </c>
      <c r="AN108" s="7">
        <v>86</v>
      </c>
      <c r="AO108" s="64">
        <f>Y108+AA108+AE108</f>
        <v>529</v>
      </c>
      <c r="AP108" s="64">
        <f>AC108+AD108+AG108+AH108</f>
        <v>43</v>
      </c>
      <c r="AQ108" s="64">
        <f>AF108+AJ108+AL108</f>
        <v>23</v>
      </c>
      <c r="AR108" s="64">
        <f>AI108+AK108+AM108</f>
        <v>18</v>
      </c>
      <c r="AS108" s="64">
        <f>AO108-AQ108</f>
        <v>506</v>
      </c>
      <c r="AT108" s="7">
        <v>251</v>
      </c>
      <c r="AU108" s="7">
        <v>4315</v>
      </c>
      <c r="AV108" s="7">
        <v>1861</v>
      </c>
      <c r="AW108" s="7">
        <v>54</v>
      </c>
      <c r="AX108" s="7">
        <v>4340</v>
      </c>
      <c r="AY108" s="7">
        <v>449</v>
      </c>
      <c r="AZ108" s="7">
        <v>167</v>
      </c>
      <c r="BA108" s="7">
        <v>1417</v>
      </c>
      <c r="BB108" s="64">
        <f>AY108-AZ108</f>
        <v>282</v>
      </c>
      <c r="BC108" s="81">
        <f>K108*$B$3</f>
        <v>2.88</v>
      </c>
      <c r="BD108" s="8">
        <f>L108*$B$3</f>
        <v>48.6</v>
      </c>
      <c r="BE108" s="8">
        <f>M108*$B$3</f>
        <v>10.44</v>
      </c>
      <c r="BF108" s="8">
        <f>N108*$B$3</f>
        <v>8.2799999999999994</v>
      </c>
      <c r="BG108" s="8">
        <f>O108*$B$3</f>
        <v>41.4</v>
      </c>
      <c r="BH108" s="8">
        <f>P108*$B$3</f>
        <v>2.88</v>
      </c>
      <c r="BI108" s="8">
        <f>Q108*$B$3</f>
        <v>3.2399999999999998</v>
      </c>
      <c r="BJ108" s="8">
        <f>R108*$B$3</f>
        <v>6.12</v>
      </c>
      <c r="BK108" s="8">
        <f>S108*$B$3</f>
        <v>-0.36</v>
      </c>
      <c r="BL108" s="8">
        <f>T108*$C$3</f>
        <v>5.7770999999999999</v>
      </c>
      <c r="BM108" s="8">
        <f>U108*$C$3</f>
        <v>1.44</v>
      </c>
      <c r="BN108" s="8">
        <f>V108*$C$3</f>
        <v>42.57</v>
      </c>
      <c r="BO108" s="8">
        <f>W108*$C$3</f>
        <v>20.79</v>
      </c>
      <c r="BP108" s="8">
        <f>X108*$C$3</f>
        <v>1.17</v>
      </c>
      <c r="BQ108" s="8">
        <f>Y108*$C$3</f>
        <v>46.62</v>
      </c>
      <c r="BR108" s="8">
        <f>Z108*$C$3</f>
        <v>0</v>
      </c>
      <c r="BS108" s="8">
        <f>AA108*$C$3</f>
        <v>0.63</v>
      </c>
      <c r="BT108" s="8">
        <f>AB108*$C$3</f>
        <v>0.36</v>
      </c>
      <c r="BU108" s="8">
        <f>AC108*$C$3</f>
        <v>0</v>
      </c>
      <c r="BV108" s="8">
        <f>AD108*$C$3</f>
        <v>0</v>
      </c>
      <c r="BW108" s="8">
        <f>AE108*$C$3</f>
        <v>0.36</v>
      </c>
      <c r="BX108" s="8">
        <f>AF108*$C$3</f>
        <v>0.36</v>
      </c>
      <c r="BY108" s="8">
        <f>AG108*$C$3</f>
        <v>3.15</v>
      </c>
      <c r="BZ108" s="8">
        <f>AH108*$C$3</f>
        <v>0.72</v>
      </c>
      <c r="CA108" s="8">
        <f>AI108*$C$3</f>
        <v>0.72</v>
      </c>
      <c r="CB108" s="8">
        <f>AJ108*$C$3</f>
        <v>1.6199999999999999</v>
      </c>
      <c r="CC108" s="8">
        <f>AK108*$C$3</f>
        <v>0.36</v>
      </c>
      <c r="CD108" s="8">
        <f>AL108*$C$3</f>
        <v>0.09</v>
      </c>
      <c r="CE108" s="8">
        <f>AM108*$C$3</f>
        <v>0.54</v>
      </c>
      <c r="CF108" s="8">
        <f>AN108*$C$3</f>
        <v>7.7399999999999993</v>
      </c>
      <c r="CG108" s="8">
        <f>AO108*$C$3</f>
        <v>47.61</v>
      </c>
      <c r="CH108" s="8">
        <f>AP108*$C$3</f>
        <v>3.8699999999999997</v>
      </c>
      <c r="CI108" s="8">
        <f>AQ108*$C$3</f>
        <v>2.0699999999999998</v>
      </c>
      <c r="CJ108" s="8">
        <f>AR108*$C$3</f>
        <v>1.6199999999999999</v>
      </c>
      <c r="CK108" s="8">
        <f>AS108*$C$3</f>
        <v>45.54</v>
      </c>
      <c r="CL108" s="8">
        <f>AT108*$D$3</f>
        <v>2.5100000000000002</v>
      </c>
      <c r="CM108" s="8">
        <f>AU108*$D$3</f>
        <v>43.15</v>
      </c>
      <c r="CN108" s="8">
        <f>AV108*$D$3</f>
        <v>18.61</v>
      </c>
      <c r="CO108" s="8">
        <f>AW108*$D$3</f>
        <v>0.54</v>
      </c>
      <c r="CP108" s="8">
        <f>AX108*$D$3</f>
        <v>43.4</v>
      </c>
      <c r="CQ108" s="8">
        <f>AY108*$D$3</f>
        <v>4.49</v>
      </c>
      <c r="CR108" s="8">
        <f>AZ108*$D$3</f>
        <v>1.67</v>
      </c>
      <c r="CS108" s="8">
        <f>BA108*$D$3</f>
        <v>14.17</v>
      </c>
      <c r="CT108" s="8">
        <f>BB108*$D$3</f>
        <v>2.82</v>
      </c>
      <c r="CU108" s="46">
        <f>BE108/(BE108+BD108+BC108)</f>
        <v>0.16860465116279069</v>
      </c>
      <c r="CV108" s="46">
        <f>BG108/($BF108+$BG108+$BH108+$BI108+$BJ108)</f>
        <v>0.66860465116279066</v>
      </c>
      <c r="CW108" s="46">
        <f>BH108/($BF108+$BG108+$BH108+$BI108+$BJ108)</f>
        <v>4.6511627906976744E-2</v>
      </c>
      <c r="CX108" s="46">
        <f>BI108/($BF108+$BG108+$BH108+$BI108+$BJ108)</f>
        <v>5.2325581395348833E-2</v>
      </c>
      <c r="CY108" s="46">
        <f>BJ108/($BF108+$BG108+$BH108+$BI108+$BJ108)</f>
        <v>9.8837209302325577E-2</v>
      </c>
      <c r="CZ108" s="46">
        <f>BK108/($BF108+$BG108+$BH108+$BI108+$BJ108)</f>
        <v>-5.8139534883720929E-3</v>
      </c>
      <c r="DA108" s="45">
        <f>BN108/(BL108+BN108+BM108)</f>
        <v>0.85504076357128667</v>
      </c>
      <c r="DB108" s="46">
        <f>CF108/($BO108+$CF108+$CG108+$CH108+$CI108+$CJ108)</f>
        <v>9.2473118279569888E-2</v>
      </c>
      <c r="DC108" s="46">
        <f>CG108/($BO108+$CF108+$CG108+$CH108+$CI108+$CJ108)</f>
        <v>0.5688172043010753</v>
      </c>
      <c r="DD108" s="46">
        <f>CH108/($BO108+$CF108+$CG108+$CH108+$CI108+$CJ108)</f>
        <v>4.6236559139784944E-2</v>
      </c>
      <c r="DE108" s="46">
        <f>CI108/($BO108+$CF108+$CG108+$CH108+$CI108+$CJ108)</f>
        <v>2.4731182795698921E-2</v>
      </c>
      <c r="DF108" s="46">
        <f>CJ108/($BO108+$CF108+$CG108+$CH108+$CI108+$CJ108)</f>
        <v>1.9354838709677417E-2</v>
      </c>
      <c r="DG108" s="46">
        <f>CK108/($BO108+$CF108+$CG108+$CH108+$CI108+$CJ108)</f>
        <v>0.54408602150537633</v>
      </c>
      <c r="DH108" s="45">
        <f>CN108/(CL108+CN108+CM108)</f>
        <v>0.28955967014159018</v>
      </c>
      <c r="DI108" s="46">
        <f>CP108/($CO108+$CP108+$CQ108+$CR108+$CS108)</f>
        <v>0.67527617862144085</v>
      </c>
      <c r="DJ108" s="46">
        <f>CQ108/($CO108+$CP108+$CQ108+$CR108+$CS108)</f>
        <v>6.9861521705305754E-2</v>
      </c>
      <c r="DK108" s="46">
        <f>CR108/($CO108+$CP108+$CQ108+$CR108+$CS108)</f>
        <v>2.5984129453866502E-2</v>
      </c>
      <c r="DL108" s="46">
        <f>CS108/($CO108+$CP108+$CQ108+$CR108+$CS108)</f>
        <v>0.22047611638400499</v>
      </c>
      <c r="DM108" s="46">
        <f>CT108/($CO108+$CP108+$CQ108+$CR108+$CS108)</f>
        <v>4.3877392251439239E-2</v>
      </c>
      <c r="DN108" s="50">
        <f>IF(CU108*$Z$3&gt;1,1,CU108*$Z$3)</f>
        <v>0.27799167410041742</v>
      </c>
      <c r="DO108" s="51">
        <f>IF(DN108*(1+CZ108)&gt;1,1,DN108*(1+CZ108))</f>
        <v>0.2763754434370429</v>
      </c>
      <c r="DP108" s="52">
        <f>IF(DA108*$AA$3&gt;1,1,DA108*$AA$3)</f>
        <v>0.88846711874293849</v>
      </c>
      <c r="DQ108" s="53">
        <f>IF(DP108*(1+DD108+DG108)&gt;1,1,DP108*(1+DD108+DG108))</f>
        <v>1</v>
      </c>
      <c r="DR108" s="50">
        <f>DH108</f>
        <v>0.28955967014159018</v>
      </c>
      <c r="DS108" s="53">
        <f>IF(DR108*(1+DM108)&gt;1,1,DR108*(1+DM108))</f>
        <v>0.30226479336859008</v>
      </c>
      <c r="DT108" s="57">
        <f>100*(DO108*$H$3+DQ108*$K$3+DS108*$N$3)/($Q$3)</f>
        <v>77.640928604341354</v>
      </c>
    </row>
    <row r="109" spans="2:124" x14ac:dyDescent="0.3">
      <c r="B109" s="1">
        <v>29677</v>
      </c>
      <c r="C109" s="68" t="s">
        <v>275</v>
      </c>
      <c r="D109" s="1" t="s">
        <v>15</v>
      </c>
      <c r="E109" s="1" t="s">
        <v>152</v>
      </c>
      <c r="F109" s="1" t="s">
        <v>153</v>
      </c>
      <c r="G109" s="1">
        <v>2010</v>
      </c>
      <c r="H109" s="1" t="s">
        <v>18</v>
      </c>
      <c r="I109" s="4">
        <v>680.615962481</v>
      </c>
      <c r="J109" s="71">
        <v>59.44</v>
      </c>
      <c r="K109" s="7">
        <v>6</v>
      </c>
      <c r="L109" s="7">
        <v>98</v>
      </c>
      <c r="M109" s="7">
        <v>59</v>
      </c>
      <c r="N109" s="7">
        <v>21</v>
      </c>
      <c r="O109" s="7">
        <v>82</v>
      </c>
      <c r="P109" s="7">
        <v>6</v>
      </c>
      <c r="Q109" s="7">
        <v>35</v>
      </c>
      <c r="R109" s="7">
        <v>19</v>
      </c>
      <c r="S109" s="64">
        <f>P109-Q109</f>
        <v>-29</v>
      </c>
      <c r="T109" s="7">
        <v>59.44</v>
      </c>
      <c r="U109" s="7">
        <v>14</v>
      </c>
      <c r="V109" s="7">
        <v>146</v>
      </c>
      <c r="W109" s="7">
        <v>498</v>
      </c>
      <c r="X109" s="7">
        <v>0</v>
      </c>
      <c r="Y109" s="7">
        <v>95</v>
      </c>
      <c r="Z109" s="7">
        <v>1</v>
      </c>
      <c r="AA109" s="7">
        <v>20</v>
      </c>
      <c r="AB109" s="7">
        <v>16</v>
      </c>
      <c r="AC109" s="7">
        <v>8</v>
      </c>
      <c r="AD109" s="7">
        <v>1</v>
      </c>
      <c r="AE109" s="7">
        <v>0</v>
      </c>
      <c r="AF109" s="7">
        <v>36</v>
      </c>
      <c r="AG109" s="7">
        <v>8</v>
      </c>
      <c r="AH109" s="7">
        <v>8</v>
      </c>
      <c r="AI109" s="7">
        <v>5</v>
      </c>
      <c r="AJ109" s="7">
        <v>49</v>
      </c>
      <c r="AK109" s="7">
        <v>6</v>
      </c>
      <c r="AL109" s="7">
        <v>20</v>
      </c>
      <c r="AM109" s="7">
        <v>4</v>
      </c>
      <c r="AN109" s="7">
        <v>386</v>
      </c>
      <c r="AO109" s="64">
        <f>Y109+AA109+AE109</f>
        <v>115</v>
      </c>
      <c r="AP109" s="64">
        <f>AC109+AD109+AG109+AH109</f>
        <v>25</v>
      </c>
      <c r="AQ109" s="64">
        <f>AF109+AJ109+AL109</f>
        <v>105</v>
      </c>
      <c r="AR109" s="64">
        <f>AI109+AK109+AM109</f>
        <v>15</v>
      </c>
      <c r="AS109" s="64">
        <f>AO109-AQ109</f>
        <v>10</v>
      </c>
      <c r="AT109" s="7">
        <v>279</v>
      </c>
      <c r="AU109" s="7">
        <v>965</v>
      </c>
      <c r="AV109" s="7">
        <v>4696</v>
      </c>
      <c r="AW109" s="7">
        <v>0</v>
      </c>
      <c r="AX109" s="7">
        <v>1253</v>
      </c>
      <c r="AY109" s="7">
        <v>76</v>
      </c>
      <c r="AZ109" s="7">
        <v>93</v>
      </c>
      <c r="BA109" s="7">
        <v>4518</v>
      </c>
      <c r="BB109" s="64">
        <f>AY109-AZ109</f>
        <v>-17</v>
      </c>
      <c r="BC109" s="81">
        <f>K109*$B$3</f>
        <v>2.16</v>
      </c>
      <c r="BD109" s="8">
        <f>L109*$B$3</f>
        <v>35.28</v>
      </c>
      <c r="BE109" s="8">
        <f>M109*$B$3</f>
        <v>21.24</v>
      </c>
      <c r="BF109" s="8">
        <f>N109*$B$3</f>
        <v>7.56</v>
      </c>
      <c r="BG109" s="8">
        <f>O109*$B$3</f>
        <v>29.52</v>
      </c>
      <c r="BH109" s="8">
        <f>P109*$B$3</f>
        <v>2.16</v>
      </c>
      <c r="BI109" s="8">
        <f>Q109*$B$3</f>
        <v>12.6</v>
      </c>
      <c r="BJ109" s="8">
        <f>R109*$B$3</f>
        <v>6.84</v>
      </c>
      <c r="BK109" s="8">
        <f>S109*$B$3</f>
        <v>-10.44</v>
      </c>
      <c r="BL109" s="8">
        <f>T109*$C$3</f>
        <v>5.3495999999999997</v>
      </c>
      <c r="BM109" s="8">
        <f>U109*$C$3</f>
        <v>1.26</v>
      </c>
      <c r="BN109" s="8">
        <f>V109*$C$3</f>
        <v>13.139999999999999</v>
      </c>
      <c r="BO109" s="8">
        <f>W109*$C$3</f>
        <v>44.82</v>
      </c>
      <c r="BP109" s="8">
        <f>X109*$C$3</f>
        <v>0</v>
      </c>
      <c r="BQ109" s="8">
        <f>Y109*$C$3</f>
        <v>8.5499999999999989</v>
      </c>
      <c r="BR109" s="8">
        <f>Z109*$C$3</f>
        <v>0.09</v>
      </c>
      <c r="BS109" s="8">
        <f>AA109*$C$3</f>
        <v>1.7999999999999998</v>
      </c>
      <c r="BT109" s="8">
        <f>AB109*$C$3</f>
        <v>1.44</v>
      </c>
      <c r="BU109" s="8">
        <f>AC109*$C$3</f>
        <v>0.72</v>
      </c>
      <c r="BV109" s="8">
        <f>AD109*$C$3</f>
        <v>0.09</v>
      </c>
      <c r="BW109" s="8">
        <f>AE109*$C$3</f>
        <v>0</v>
      </c>
      <c r="BX109" s="8">
        <f>AF109*$C$3</f>
        <v>3.2399999999999998</v>
      </c>
      <c r="BY109" s="8">
        <f>AG109*$C$3</f>
        <v>0.72</v>
      </c>
      <c r="BZ109" s="8">
        <f>AH109*$C$3</f>
        <v>0.72</v>
      </c>
      <c r="CA109" s="8">
        <f>AI109*$C$3</f>
        <v>0.44999999999999996</v>
      </c>
      <c r="CB109" s="8">
        <f>AJ109*$C$3</f>
        <v>4.41</v>
      </c>
      <c r="CC109" s="8">
        <f>AK109*$C$3</f>
        <v>0.54</v>
      </c>
      <c r="CD109" s="8">
        <f>AL109*$C$3</f>
        <v>1.7999999999999998</v>
      </c>
      <c r="CE109" s="8">
        <f>AM109*$C$3</f>
        <v>0.36</v>
      </c>
      <c r="CF109" s="8">
        <f>AN109*$C$3</f>
        <v>34.74</v>
      </c>
      <c r="CG109" s="8">
        <f>AO109*$C$3</f>
        <v>10.35</v>
      </c>
      <c r="CH109" s="8">
        <f>AP109*$C$3</f>
        <v>2.25</v>
      </c>
      <c r="CI109" s="8">
        <f>AQ109*$C$3</f>
        <v>9.4499999999999993</v>
      </c>
      <c r="CJ109" s="8">
        <f>AR109*$C$3</f>
        <v>1.3499999999999999</v>
      </c>
      <c r="CK109" s="8">
        <f>AS109*$C$3</f>
        <v>0.89999999999999991</v>
      </c>
      <c r="CL109" s="8">
        <f>AT109*$D$3</f>
        <v>2.79</v>
      </c>
      <c r="CM109" s="8">
        <f>AU109*$D$3</f>
        <v>9.65</v>
      </c>
      <c r="CN109" s="8">
        <f>AV109*$D$3</f>
        <v>46.96</v>
      </c>
      <c r="CO109" s="8">
        <f>AW109*$D$3</f>
        <v>0</v>
      </c>
      <c r="CP109" s="8">
        <f>AX109*$D$3</f>
        <v>12.530000000000001</v>
      </c>
      <c r="CQ109" s="8">
        <f>AY109*$D$3</f>
        <v>0.76</v>
      </c>
      <c r="CR109" s="8">
        <f>AZ109*$D$3</f>
        <v>0.93</v>
      </c>
      <c r="CS109" s="8">
        <f>BA109*$D$3</f>
        <v>45.18</v>
      </c>
      <c r="CT109" s="8">
        <f>BB109*$D$3</f>
        <v>-0.17</v>
      </c>
      <c r="CU109" s="46">
        <f>BE109/(BE109+BD109+BC109)</f>
        <v>0.3619631901840491</v>
      </c>
      <c r="CV109" s="46">
        <f>BG109/($BF109+$BG109+$BH109+$BI109+$BJ109)</f>
        <v>0.50306748466257678</v>
      </c>
      <c r="CW109" s="46">
        <f>BH109/($BF109+$BG109+$BH109+$BI109+$BJ109)</f>
        <v>3.6809815950920255E-2</v>
      </c>
      <c r="CX109" s="46">
        <f>BI109/($BF109+$BG109+$BH109+$BI109+$BJ109)</f>
        <v>0.21472392638036811</v>
      </c>
      <c r="CY109" s="46">
        <f>BJ109/($BF109+$BG109+$BH109+$BI109+$BJ109)</f>
        <v>0.11656441717791412</v>
      </c>
      <c r="CZ109" s="46">
        <f>BK109/($BF109+$BG109+$BH109+$BI109+$BJ109)</f>
        <v>-0.17791411042944788</v>
      </c>
      <c r="DA109" s="45">
        <f>BN109/(BL109+BN109+BM109)</f>
        <v>0.66532993073277424</v>
      </c>
      <c r="DB109" s="46">
        <f>CF109/($BO109+$CF109+$CG109+$CH109+$CI109+$CJ109)</f>
        <v>0.33741258741258745</v>
      </c>
      <c r="DC109" s="46">
        <f>CG109/($BO109+$CF109+$CG109+$CH109+$CI109+$CJ109)</f>
        <v>0.10052447552447552</v>
      </c>
      <c r="DD109" s="46">
        <f>CH109/($BO109+$CF109+$CG109+$CH109+$CI109+$CJ109)</f>
        <v>2.1853146853146856E-2</v>
      </c>
      <c r="DE109" s="46">
        <f>CI109/($BO109+$CF109+$CG109+$CH109+$CI109+$CJ109)</f>
        <v>9.1783216783216784E-2</v>
      </c>
      <c r="DF109" s="46">
        <f>CJ109/($BO109+$CF109+$CG109+$CH109+$CI109+$CJ109)</f>
        <v>1.3111888111888112E-2</v>
      </c>
      <c r="DG109" s="46">
        <f>CK109/($BO109+$CF109+$CG109+$CH109+$CI109+$CJ109)</f>
        <v>8.7412587412587402E-3</v>
      </c>
      <c r="DH109" s="45">
        <f>CN109/(CL109+CN109+CM109)</f>
        <v>0.79057239057239059</v>
      </c>
      <c r="DI109" s="46">
        <f>CP109/($CO109+$CP109+$CQ109+$CR109+$CS109)</f>
        <v>0.21094276094276096</v>
      </c>
      <c r="DJ109" s="46">
        <f>CQ109/($CO109+$CP109+$CQ109+$CR109+$CS109)</f>
        <v>1.2794612794612794E-2</v>
      </c>
      <c r="DK109" s="46">
        <f>CR109/($CO109+$CP109+$CQ109+$CR109+$CS109)</f>
        <v>1.5656565656565657E-2</v>
      </c>
      <c r="DL109" s="46">
        <f>CS109/($CO109+$CP109+$CQ109+$CR109+$CS109)</f>
        <v>0.76060606060606062</v>
      </c>
      <c r="DM109" s="46">
        <f>CT109/($CO109+$CP109+$CQ109+$CR109+$CS109)</f>
        <v>-2.861952861952862E-3</v>
      </c>
      <c r="DN109" s="50">
        <f>IF(CU109*$Z$3&gt;1,1,CU109*$Z$3)</f>
        <v>0.59679701899112259</v>
      </c>
      <c r="DO109" s="51">
        <f>IF(DN109*(1+CZ109)&gt;1,1,DN109*(1+CZ109))</f>
        <v>0.49061840825037067</v>
      </c>
      <c r="DP109" s="52">
        <f>IF(DA109*$AA$3&gt;1,1,DA109*$AA$3)</f>
        <v>0.69133986560197902</v>
      </c>
      <c r="DQ109" s="53">
        <f>IF(DP109*(1+DD109+DG109)&gt;1,1,DP109*(1+DD109+DG109))</f>
        <v>0.71249099785378789</v>
      </c>
      <c r="DR109" s="50">
        <f>DH109</f>
        <v>0.79057239057239059</v>
      </c>
      <c r="DS109" s="53">
        <f>IF(DR109*(1+DM109)&gt;1,1,DR109*(1+DM109))</f>
        <v>0.78830980965661102</v>
      </c>
      <c r="DT109" s="57">
        <f>100*(DO109*$H$3+DQ109*$K$3+DS109*$N$3)/($Q$3)</f>
        <v>69.196063561507202</v>
      </c>
    </row>
    <row r="110" spans="2:124" x14ac:dyDescent="0.3">
      <c r="B110" s="1">
        <v>29712</v>
      </c>
      <c r="C110" s="68" t="s">
        <v>221</v>
      </c>
      <c r="D110" s="1" t="s">
        <v>15</v>
      </c>
      <c r="E110" s="1" t="s">
        <v>122</v>
      </c>
      <c r="F110" s="1" t="s">
        <v>25</v>
      </c>
      <c r="G110" s="1">
        <v>2010</v>
      </c>
      <c r="H110" s="1" t="s">
        <v>18</v>
      </c>
      <c r="I110" s="4">
        <v>1245.32670755</v>
      </c>
      <c r="J110" s="10">
        <v>58.25</v>
      </c>
      <c r="K110" s="64">
        <v>10</v>
      </c>
      <c r="L110" s="64">
        <v>148</v>
      </c>
      <c r="M110" s="64">
        <v>1</v>
      </c>
      <c r="N110" s="64">
        <v>34</v>
      </c>
      <c r="O110" s="64">
        <v>85</v>
      </c>
      <c r="P110" s="64">
        <v>39</v>
      </c>
      <c r="Q110" s="64">
        <v>1</v>
      </c>
      <c r="R110" s="64">
        <v>0</v>
      </c>
      <c r="S110" s="64">
        <f>P110-Q110</f>
        <v>38</v>
      </c>
      <c r="T110" s="64">
        <v>58</v>
      </c>
      <c r="U110" s="64">
        <v>423</v>
      </c>
      <c r="V110" s="64">
        <v>166</v>
      </c>
      <c r="W110" s="64">
        <v>13</v>
      </c>
      <c r="X110" s="64">
        <v>371</v>
      </c>
      <c r="Y110" s="64">
        <v>9</v>
      </c>
      <c r="Z110" s="64">
        <v>43</v>
      </c>
      <c r="AA110" s="64">
        <v>21</v>
      </c>
      <c r="AB110" s="64">
        <v>13</v>
      </c>
      <c r="AC110" s="64">
        <v>8</v>
      </c>
      <c r="AD110" s="64">
        <v>0</v>
      </c>
      <c r="AE110" s="64">
        <v>0</v>
      </c>
      <c r="AF110" s="64">
        <v>74</v>
      </c>
      <c r="AG110" s="64">
        <v>29</v>
      </c>
      <c r="AH110" s="64">
        <v>16</v>
      </c>
      <c r="AI110" s="64">
        <v>16</v>
      </c>
      <c r="AJ110" s="64">
        <v>17</v>
      </c>
      <c r="AK110" s="64">
        <v>0</v>
      </c>
      <c r="AL110" s="64">
        <v>11</v>
      </c>
      <c r="AM110" s="64">
        <v>8</v>
      </c>
      <c r="AN110" s="64">
        <f>X110+Z110+AB110</f>
        <v>427</v>
      </c>
      <c r="AO110" s="64">
        <f>Y110+AA110+AE110</f>
        <v>30</v>
      </c>
      <c r="AP110" s="64">
        <f>AC110+AD110+AG110+AH110</f>
        <v>53</v>
      </c>
      <c r="AQ110" s="64">
        <f>AF110+AJ110+AL110</f>
        <v>102</v>
      </c>
      <c r="AR110" s="64">
        <f>AI110+AK110+AM110</f>
        <v>24</v>
      </c>
      <c r="AS110" s="64">
        <f>AO110-AQ110</f>
        <v>-72</v>
      </c>
      <c r="AT110" s="64">
        <v>506</v>
      </c>
      <c r="AU110" s="64">
        <v>4936</v>
      </c>
      <c r="AV110" s="64">
        <v>397</v>
      </c>
      <c r="AW110" s="64">
        <v>252</v>
      </c>
      <c r="AX110" s="64">
        <v>4345</v>
      </c>
      <c r="AY110" s="64">
        <v>382</v>
      </c>
      <c r="AZ110" s="64">
        <v>432</v>
      </c>
      <c r="BA110" s="64">
        <v>428</v>
      </c>
      <c r="BB110" s="64">
        <f>AY110-AZ110</f>
        <v>-50</v>
      </c>
      <c r="BC110" s="8">
        <f>K110*$B$3</f>
        <v>3.5999999999999996</v>
      </c>
      <c r="BD110" s="8">
        <f>L110*$B$3</f>
        <v>53.28</v>
      </c>
      <c r="BE110" s="8">
        <f>M110*$B$3</f>
        <v>0.36</v>
      </c>
      <c r="BF110" s="8">
        <f>N110*$B$3</f>
        <v>12.24</v>
      </c>
      <c r="BG110" s="8">
        <f>O110*$B$3</f>
        <v>30.599999999999998</v>
      </c>
      <c r="BH110" s="8">
        <f>P110*$B$3</f>
        <v>14.04</v>
      </c>
      <c r="BI110" s="8">
        <f>Q110*$B$3</f>
        <v>0.36</v>
      </c>
      <c r="BJ110" s="8">
        <f>R110*$B$3</f>
        <v>0</v>
      </c>
      <c r="BK110" s="8">
        <f>S110*$B$3</f>
        <v>13.68</v>
      </c>
      <c r="BL110" s="8">
        <f>T110*$C$3</f>
        <v>5.22</v>
      </c>
      <c r="BM110" s="8">
        <f>U110*$C$3</f>
        <v>38.07</v>
      </c>
      <c r="BN110" s="8">
        <f>V110*$C$3</f>
        <v>14.94</v>
      </c>
      <c r="BO110" s="8">
        <f>W110*$C$3</f>
        <v>1.17</v>
      </c>
      <c r="BP110" s="8">
        <f>X110*$C$3</f>
        <v>33.39</v>
      </c>
      <c r="BQ110" s="8">
        <f>Y110*$C$3</f>
        <v>0.80999999999999994</v>
      </c>
      <c r="BR110" s="8">
        <f>Z110*$C$3</f>
        <v>3.8699999999999997</v>
      </c>
      <c r="BS110" s="8">
        <f>AA110*$C$3</f>
        <v>1.89</v>
      </c>
      <c r="BT110" s="8">
        <f>AB110*$C$3</f>
        <v>1.17</v>
      </c>
      <c r="BU110" s="8">
        <f>AC110*$C$3</f>
        <v>0.72</v>
      </c>
      <c r="BV110" s="8">
        <f>AD110*$C$3</f>
        <v>0</v>
      </c>
      <c r="BW110" s="8">
        <f>AE110*$C$3</f>
        <v>0</v>
      </c>
      <c r="BX110" s="8">
        <f>AF110*$C$3</f>
        <v>6.66</v>
      </c>
      <c r="BY110" s="8">
        <f>AG110*$C$3</f>
        <v>2.61</v>
      </c>
      <c r="BZ110" s="8">
        <f>AH110*$C$3</f>
        <v>1.44</v>
      </c>
      <c r="CA110" s="8">
        <f>AI110*$C$3</f>
        <v>1.44</v>
      </c>
      <c r="CB110" s="8">
        <f>AJ110*$C$3</f>
        <v>1.53</v>
      </c>
      <c r="CC110" s="8">
        <f>AK110*$C$3</f>
        <v>0</v>
      </c>
      <c r="CD110" s="8">
        <f>AL110*$C$3</f>
        <v>0.99</v>
      </c>
      <c r="CE110" s="8">
        <f>AM110*$C$3</f>
        <v>0.72</v>
      </c>
      <c r="CF110" s="8">
        <f>AN110*$C$3</f>
        <v>38.43</v>
      </c>
      <c r="CG110" s="8">
        <f>AO110*$C$3</f>
        <v>2.6999999999999997</v>
      </c>
      <c r="CH110" s="8">
        <f>AP110*$C$3</f>
        <v>4.7699999999999996</v>
      </c>
      <c r="CI110" s="8">
        <f>AQ110*$C$3</f>
        <v>9.18</v>
      </c>
      <c r="CJ110" s="8">
        <f>AR110*$C$3</f>
        <v>2.16</v>
      </c>
      <c r="CK110" s="8">
        <f>AS110*$C$3</f>
        <v>-6.4799999999999995</v>
      </c>
      <c r="CL110" s="8">
        <f>AT110*$D$3</f>
        <v>5.0600000000000005</v>
      </c>
      <c r="CM110" s="8">
        <f>AU110*$D$3</f>
        <v>49.36</v>
      </c>
      <c r="CN110" s="8">
        <f>AV110*$D$3</f>
        <v>3.97</v>
      </c>
      <c r="CO110" s="8">
        <f>AW110*$D$3</f>
        <v>2.52</v>
      </c>
      <c r="CP110" s="8">
        <f>AX110*$D$3</f>
        <v>43.45</v>
      </c>
      <c r="CQ110" s="8">
        <f>AY110*$D$3</f>
        <v>3.8200000000000003</v>
      </c>
      <c r="CR110" s="8">
        <f>AZ110*$D$3</f>
        <v>4.32</v>
      </c>
      <c r="CS110" s="8">
        <f>BA110*$D$3</f>
        <v>4.28</v>
      </c>
      <c r="CT110" s="8">
        <f>BB110*$D$3</f>
        <v>-0.5</v>
      </c>
      <c r="CU110" s="46">
        <f>BE110/(BE110+BD110+BC110)</f>
        <v>6.2893081761006284E-3</v>
      </c>
      <c r="CV110" s="46">
        <f>BG110/($BF110+$BG110+$BH110+$BI110+$BJ110)</f>
        <v>0.53459119496855345</v>
      </c>
      <c r="CW110" s="46">
        <f>BH110/($BF110+$BG110+$BH110+$BI110+$BJ110)</f>
        <v>0.24528301886792453</v>
      </c>
      <c r="CX110" s="46">
        <f>BI110/($BF110+$BG110+$BH110+$BI110+$BJ110)</f>
        <v>6.2893081761006293E-3</v>
      </c>
      <c r="CY110" s="46">
        <f>BJ110/($BF110+$BG110+$BH110+$BI110+$BJ110)</f>
        <v>0</v>
      </c>
      <c r="CZ110" s="46">
        <f>BK110/($BF110+$BG110+$BH110+$BI110+$BJ110)</f>
        <v>0.23899371069182393</v>
      </c>
      <c r="DA110" s="45">
        <f>BN110/(BL110+BN110+BM110)</f>
        <v>0.25656877897990726</v>
      </c>
      <c r="DB110" s="46">
        <f>CF110/($BO110+$CF110+$CG110+$CH110+$CI110+$CJ110)</f>
        <v>0.65793528505392895</v>
      </c>
      <c r="DC110" s="46">
        <f>CG110/($BO110+$CF110+$CG110+$CH110+$CI110+$CJ110)</f>
        <v>4.6224961479198752E-2</v>
      </c>
      <c r="DD110" s="46">
        <f>CH110/($BO110+$CF110+$CG110+$CH110+$CI110+$CJ110)</f>
        <v>8.1664098613251135E-2</v>
      </c>
      <c r="DE110" s="46">
        <f>CI110/($BO110+$CF110+$CG110+$CH110+$CI110+$CJ110)</f>
        <v>0.15716486902927579</v>
      </c>
      <c r="DF110" s="46">
        <f>CJ110/($BO110+$CF110+$CG110+$CH110+$CI110+$CJ110)</f>
        <v>3.697996918335901E-2</v>
      </c>
      <c r="DG110" s="46">
        <f>CK110/($BO110+$CF110+$CG110+$CH110+$CI110+$CJ110)</f>
        <v>-0.11093990755007702</v>
      </c>
      <c r="DH110" s="45">
        <f>CN110/(CL110+CN110+CM110)</f>
        <v>6.7991094365473542E-2</v>
      </c>
      <c r="DI110" s="46">
        <f>CP110/($CO110+$CP110+$CQ110+$CR110+$CS110)</f>
        <v>0.74413426956670659</v>
      </c>
      <c r="DJ110" s="46">
        <f>CQ110/($CO110+$CP110+$CQ110+$CR110+$CS110)</f>
        <v>6.5422161328994685E-2</v>
      </c>
      <c r="DK110" s="46">
        <f>CR110/($CO110+$CP110+$CQ110+$CR110+$CS110)</f>
        <v>7.3985271450590848E-2</v>
      </c>
      <c r="DL110" s="46">
        <f>CS110/($CO110+$CP110+$CQ110+$CR110+$CS110)</f>
        <v>7.3300222640863152E-2</v>
      </c>
      <c r="DM110" s="46">
        <f>CT110/($CO110+$CP110+$CQ110+$CR110+$CS110)</f>
        <v>-8.5631101215961625E-3</v>
      </c>
      <c r="DN110" s="50">
        <f>IF(CU110*$T$3&gt;1,1,CU110*$T$3)</f>
        <v>9.9930468726868379E-3</v>
      </c>
      <c r="DO110" s="51">
        <f>IF(DN110*(1+CZ110)&gt;1,1,DN110*(1+CZ110))</f>
        <v>1.2381322225907591E-2</v>
      </c>
      <c r="DP110" s="52">
        <f>IF(DA110*$U$3&gt;1,1,DA110*$U$3)</f>
        <v>0.28610445307826493</v>
      </c>
      <c r="DQ110" s="53">
        <f>IF(DP110*(1+DD110+DG110)&gt;1,1,DP110*(1+DD110+DG110))</f>
        <v>0.27772851377397056</v>
      </c>
      <c r="DR110" s="50">
        <f>DH110</f>
        <v>6.7991094365473542E-2</v>
      </c>
      <c r="DS110" s="53">
        <f>IF(DR110*(1+DM110)&gt;1,1,DR110*(1+DM110))</f>
        <v>6.7408879137134156E-2</v>
      </c>
      <c r="DT110" s="57">
        <f>100*(DO110*$H$3+DQ110*$K$3+DS110*$N$3)/($Q$3)</f>
        <v>20.328672807837499</v>
      </c>
    </row>
    <row r="111" spans="2:124" hidden="1" x14ac:dyDescent="0.3">
      <c r="B111" s="1">
        <v>28134</v>
      </c>
      <c r="C111" s="68" t="s">
        <v>221</v>
      </c>
      <c r="D111" s="1" t="s">
        <v>15</v>
      </c>
      <c r="E111" s="1" t="s">
        <v>16</v>
      </c>
      <c r="F111" s="1" t="s">
        <v>127</v>
      </c>
      <c r="G111" s="1">
        <v>2010</v>
      </c>
      <c r="H111" s="1" t="s">
        <v>18</v>
      </c>
      <c r="I111" s="4">
        <v>569.50024034199998</v>
      </c>
      <c r="J111" s="10">
        <v>7.18</v>
      </c>
      <c r="K111" s="64">
        <v>1</v>
      </c>
      <c r="L111" s="64">
        <v>5</v>
      </c>
      <c r="M111" s="64">
        <v>15</v>
      </c>
      <c r="N111" s="64">
        <v>1</v>
      </c>
      <c r="O111" s="64">
        <v>4</v>
      </c>
      <c r="P111" s="64">
        <v>1</v>
      </c>
      <c r="Q111" s="64">
        <v>13</v>
      </c>
      <c r="R111" s="64">
        <v>2</v>
      </c>
      <c r="S111" s="64">
        <f>P111-Q111</f>
        <v>-12</v>
      </c>
      <c r="T111" s="64">
        <v>0</v>
      </c>
      <c r="U111" s="64">
        <v>12</v>
      </c>
      <c r="V111" s="64">
        <v>69</v>
      </c>
      <c r="W111" s="64">
        <v>0</v>
      </c>
      <c r="X111" s="64">
        <v>5</v>
      </c>
      <c r="Y111" s="64">
        <v>8</v>
      </c>
      <c r="Z111" s="64">
        <v>0</v>
      </c>
      <c r="AA111" s="64">
        <v>0</v>
      </c>
      <c r="AB111" s="64">
        <v>0</v>
      </c>
      <c r="AC111" s="64">
        <v>2</v>
      </c>
      <c r="AD111" s="64">
        <v>0</v>
      </c>
      <c r="AE111" s="64">
        <v>2</v>
      </c>
      <c r="AF111" s="64">
        <v>2</v>
      </c>
      <c r="AG111" s="64">
        <v>0</v>
      </c>
      <c r="AH111" s="64">
        <v>0</v>
      </c>
      <c r="AI111" s="64">
        <v>0</v>
      </c>
      <c r="AJ111" s="64">
        <v>1</v>
      </c>
      <c r="AK111" s="64">
        <v>2</v>
      </c>
      <c r="AL111" s="64">
        <v>0</v>
      </c>
      <c r="AM111" s="64">
        <v>57</v>
      </c>
      <c r="AN111" s="64">
        <f>X111+Z111+AB111</f>
        <v>5</v>
      </c>
      <c r="AO111" s="64">
        <f>Y111+AA111+AE111</f>
        <v>10</v>
      </c>
      <c r="AP111" s="64">
        <f>AC111+AD111+AG111+AH111</f>
        <v>2</v>
      </c>
      <c r="AQ111" s="64">
        <f>AF111+AJ111+AL111</f>
        <v>3</v>
      </c>
      <c r="AR111" s="64">
        <f>AI111+AK111+AM111</f>
        <v>59</v>
      </c>
      <c r="AS111" s="64">
        <f>AO111-AQ111</f>
        <v>7</v>
      </c>
      <c r="AT111" s="64">
        <v>33</v>
      </c>
      <c r="AU111" s="64">
        <v>133</v>
      </c>
      <c r="AV111" s="64">
        <v>547</v>
      </c>
      <c r="AW111" s="64">
        <v>0</v>
      </c>
      <c r="AX111" s="64">
        <v>56</v>
      </c>
      <c r="AY111" s="64">
        <v>67</v>
      </c>
      <c r="AZ111" s="64">
        <v>88</v>
      </c>
      <c r="BA111" s="64">
        <v>502</v>
      </c>
      <c r="BB111" s="64">
        <f>AY111-AZ111</f>
        <v>-21</v>
      </c>
      <c r="BC111" s="8">
        <f>K111*$B$3</f>
        <v>0.36</v>
      </c>
      <c r="BD111" s="8">
        <f>L111*$B$3</f>
        <v>1.7999999999999998</v>
      </c>
      <c r="BE111" s="8">
        <f>M111*$B$3</f>
        <v>5.3999999999999995</v>
      </c>
      <c r="BF111" s="8">
        <f>N111*$B$3</f>
        <v>0.36</v>
      </c>
      <c r="BG111" s="8">
        <f>O111*$B$3</f>
        <v>1.44</v>
      </c>
      <c r="BH111" s="8">
        <f>P111*$B$3</f>
        <v>0.36</v>
      </c>
      <c r="BI111" s="8">
        <f>Q111*$B$3</f>
        <v>4.68</v>
      </c>
      <c r="BJ111" s="8">
        <f>R111*$B$3</f>
        <v>0.72</v>
      </c>
      <c r="BK111" s="8">
        <f>S111*$B$3</f>
        <v>-4.32</v>
      </c>
      <c r="BL111" s="8">
        <f>T111*$C$3</f>
        <v>0</v>
      </c>
      <c r="BM111" s="8">
        <f>U111*$C$3</f>
        <v>1.08</v>
      </c>
      <c r="BN111" s="8">
        <f>V111*$C$3</f>
        <v>6.21</v>
      </c>
      <c r="BO111" s="8">
        <f>W111*$C$3</f>
        <v>0</v>
      </c>
      <c r="BP111" s="8">
        <f>X111*$C$3</f>
        <v>0.44999999999999996</v>
      </c>
      <c r="BQ111" s="8">
        <f>Y111*$C$3</f>
        <v>0.72</v>
      </c>
      <c r="BR111" s="8">
        <f>Z111*$C$3</f>
        <v>0</v>
      </c>
      <c r="BS111" s="8">
        <f>AA111*$C$3</f>
        <v>0</v>
      </c>
      <c r="BT111" s="8">
        <f>AB111*$C$3</f>
        <v>0</v>
      </c>
      <c r="BU111" s="8">
        <f>AC111*$C$3</f>
        <v>0.18</v>
      </c>
      <c r="BV111" s="8">
        <f>AD111*$C$3</f>
        <v>0</v>
      </c>
      <c r="BW111" s="8">
        <f>AE111*$C$3</f>
        <v>0.18</v>
      </c>
      <c r="BX111" s="8">
        <f>AF111*$C$3</f>
        <v>0.18</v>
      </c>
      <c r="BY111" s="8">
        <f>AG111*$C$3</f>
        <v>0</v>
      </c>
      <c r="BZ111" s="8">
        <f>AH111*$C$3</f>
        <v>0</v>
      </c>
      <c r="CA111" s="8">
        <f>AI111*$C$3</f>
        <v>0</v>
      </c>
      <c r="CB111" s="8">
        <f>AJ111*$C$3</f>
        <v>0.09</v>
      </c>
      <c r="CC111" s="8">
        <f>AK111*$C$3</f>
        <v>0.18</v>
      </c>
      <c r="CD111" s="8">
        <f>AL111*$C$3</f>
        <v>0</v>
      </c>
      <c r="CE111" s="8">
        <f>AM111*$C$3</f>
        <v>5.13</v>
      </c>
      <c r="CF111" s="8">
        <f>AN111*$C$3</f>
        <v>0.44999999999999996</v>
      </c>
      <c r="CG111" s="8">
        <f>AO111*$C$3</f>
        <v>0.89999999999999991</v>
      </c>
      <c r="CH111" s="8">
        <f>AP111*$C$3</f>
        <v>0.18</v>
      </c>
      <c r="CI111" s="8">
        <f>AQ111*$C$3</f>
        <v>0.27</v>
      </c>
      <c r="CJ111" s="8">
        <f>AR111*$C$3</f>
        <v>5.31</v>
      </c>
      <c r="CK111" s="8">
        <f>AS111*$C$3</f>
        <v>0.63</v>
      </c>
      <c r="CL111" s="8">
        <f>AT111*$D$3</f>
        <v>0.33</v>
      </c>
      <c r="CM111" s="8">
        <f>AU111*$D$3</f>
        <v>1.33</v>
      </c>
      <c r="CN111" s="8">
        <f>AV111*$D$3</f>
        <v>5.47</v>
      </c>
      <c r="CO111" s="8">
        <f>AW111*$D$3</f>
        <v>0</v>
      </c>
      <c r="CP111" s="8">
        <f>AX111*$D$3</f>
        <v>0.56000000000000005</v>
      </c>
      <c r="CQ111" s="8">
        <f>AY111*$D$3</f>
        <v>0.67</v>
      </c>
      <c r="CR111" s="8">
        <f>AZ111*$D$3</f>
        <v>0.88</v>
      </c>
      <c r="CS111" s="8">
        <f>BA111*$D$3</f>
        <v>5.0200000000000005</v>
      </c>
      <c r="CT111" s="8">
        <f>BB111*$D$3</f>
        <v>-0.21</v>
      </c>
      <c r="CU111" s="46">
        <f>BE111/(BE111+BD111+BC111)</f>
        <v>0.7142857142857143</v>
      </c>
      <c r="CV111" s="46">
        <f>BG111/($BF111+$BG111+$BH111+$BI111+$BJ111)</f>
        <v>0.19047619047619047</v>
      </c>
      <c r="CW111" s="46">
        <f>BH111/($BF111+$BG111+$BH111+$BI111+$BJ111)</f>
        <v>4.7619047619047616E-2</v>
      </c>
      <c r="CX111" s="46">
        <f>BI111/($BF111+$BG111+$BH111+$BI111+$BJ111)</f>
        <v>0.61904761904761907</v>
      </c>
      <c r="CY111" s="46">
        <f>BJ111/($BF111+$BG111+$BH111+$BI111+$BJ111)</f>
        <v>9.5238095238095233E-2</v>
      </c>
      <c r="CZ111" s="46">
        <f>BK111/($BF111+$BG111+$BH111+$BI111+$BJ111)</f>
        <v>-0.57142857142857151</v>
      </c>
      <c r="DA111" s="45">
        <f>BN111/(BL111+BN111+BM111)</f>
        <v>0.85185185185185186</v>
      </c>
      <c r="DB111" s="46">
        <f>CF111/($BO111+$CF111+$CG111+$CH111+$CI111+$CJ111)</f>
        <v>6.3291139240506333E-2</v>
      </c>
      <c r="DC111" s="46">
        <f>CG111/($BO111+$CF111+$CG111+$CH111+$CI111+$CJ111)</f>
        <v>0.12658227848101267</v>
      </c>
      <c r="DD111" s="46">
        <f>CH111/($BO111+$CF111+$CG111+$CH111+$CI111+$CJ111)</f>
        <v>2.5316455696202531E-2</v>
      </c>
      <c r="DE111" s="46">
        <f>CI111/($BO111+$CF111+$CG111+$CH111+$CI111+$CJ111)</f>
        <v>3.7974683544303806E-2</v>
      </c>
      <c r="DF111" s="46">
        <f>CJ111/($BO111+$CF111+$CG111+$CH111+$CI111+$CJ111)</f>
        <v>0.74683544303797467</v>
      </c>
      <c r="DG111" s="46">
        <f>CK111/($BO111+$CF111+$CG111+$CH111+$CI111+$CJ111)</f>
        <v>8.8607594936708875E-2</v>
      </c>
      <c r="DH111" s="45">
        <f>CN111/(CL111+CN111+CM111)</f>
        <v>0.76718092566619911</v>
      </c>
      <c r="DI111" s="46">
        <f>CP111/($CO111+$CP111+$CQ111+$CR111+$CS111)</f>
        <v>7.8541374474053294E-2</v>
      </c>
      <c r="DJ111" s="46">
        <f>CQ111/($CO111+$CP111+$CQ111+$CR111+$CS111)</f>
        <v>9.3969144460028048E-2</v>
      </c>
      <c r="DK111" s="46">
        <f>CR111/($CO111+$CP111+$CQ111+$CR111+$CS111)</f>
        <v>0.12342215988779802</v>
      </c>
      <c r="DL111" s="46">
        <f>CS111/($CO111+$CP111+$CQ111+$CR111+$CS111)</f>
        <v>0.70406732117812065</v>
      </c>
      <c r="DM111" s="46">
        <f>CT111/($CO111+$CP111+$CQ111+$CR111+$CS111)</f>
        <v>-2.9453015427769982E-2</v>
      </c>
      <c r="DN111" s="50">
        <f>IF(CU111*$T$3&gt;1,1,CU111*$T$3)</f>
        <v>1</v>
      </c>
      <c r="DO111" s="51">
        <f>IF(DN111*(1+CZ111)&gt;1,1,DN111*(1+CZ111))</f>
        <v>0.42857142857142849</v>
      </c>
      <c r="DP111" s="52">
        <f>IF(DA111*$U$3&gt;1,1,DA111*$U$3)</f>
        <v>0.94991529813870157</v>
      </c>
      <c r="DQ111" s="53">
        <f>IF(DP111*(1+DD111+DG111)&gt;1,1,DP111*(1+DD111+DG111))</f>
        <v>1</v>
      </c>
      <c r="DR111" s="50">
        <f>DH111</f>
        <v>0.76718092566619911</v>
      </c>
      <c r="DS111" s="53">
        <f>IF(DR111*(1+DM111)&gt;1,1,DR111*(1+DM111))</f>
        <v>0.74458513402666171</v>
      </c>
      <c r="DT111" s="57">
        <f>100*(DO111*$H$3+DQ111*$K$3+DS111*$N$3)/($Q$3)</f>
        <v>87.24253181891072</v>
      </c>
    </row>
    <row r="112" spans="2:124" x14ac:dyDescent="0.3">
      <c r="B112" s="1">
        <v>29886</v>
      </c>
      <c r="C112" s="68" t="s">
        <v>221</v>
      </c>
      <c r="D112" s="1" t="s">
        <v>15</v>
      </c>
      <c r="E112" s="1" t="s">
        <v>119</v>
      </c>
      <c r="F112" s="1" t="s">
        <v>121</v>
      </c>
      <c r="G112" s="1">
        <v>2010</v>
      </c>
      <c r="H112" s="1" t="s">
        <v>18</v>
      </c>
      <c r="I112" s="4">
        <v>1133.5181344800001</v>
      </c>
      <c r="J112" s="10">
        <v>58.14</v>
      </c>
      <c r="K112" s="64">
        <v>5</v>
      </c>
      <c r="L112" s="64">
        <v>152</v>
      </c>
      <c r="M112" s="64">
        <v>3</v>
      </c>
      <c r="N112" s="64">
        <v>19</v>
      </c>
      <c r="O112" s="64">
        <v>127</v>
      </c>
      <c r="P112" s="64">
        <v>11</v>
      </c>
      <c r="Q112" s="64">
        <v>3</v>
      </c>
      <c r="R112" s="64">
        <v>0</v>
      </c>
      <c r="S112" s="64">
        <f>P112-Q112</f>
        <v>8</v>
      </c>
      <c r="T112" s="64">
        <v>46</v>
      </c>
      <c r="U112" s="64">
        <v>436</v>
      </c>
      <c r="V112" s="64">
        <v>156</v>
      </c>
      <c r="W112" s="64">
        <v>18</v>
      </c>
      <c r="X112" s="64">
        <v>291</v>
      </c>
      <c r="Y112" s="64">
        <v>143</v>
      </c>
      <c r="Z112" s="64">
        <v>23</v>
      </c>
      <c r="AA112" s="64">
        <v>21</v>
      </c>
      <c r="AB112" s="64">
        <v>4</v>
      </c>
      <c r="AC112" s="64">
        <v>14</v>
      </c>
      <c r="AD112" s="64">
        <v>0</v>
      </c>
      <c r="AE112" s="64">
        <v>0</v>
      </c>
      <c r="AF112" s="64">
        <v>35</v>
      </c>
      <c r="AG112" s="64">
        <v>6</v>
      </c>
      <c r="AH112" s="64">
        <v>3</v>
      </c>
      <c r="AI112" s="64">
        <v>13</v>
      </c>
      <c r="AJ112" s="64">
        <v>11</v>
      </c>
      <c r="AK112" s="64">
        <v>20</v>
      </c>
      <c r="AL112" s="64">
        <v>12</v>
      </c>
      <c r="AM112" s="64">
        <v>33</v>
      </c>
      <c r="AN112" s="64">
        <f>X112+Z112+AB112</f>
        <v>318</v>
      </c>
      <c r="AO112" s="64">
        <f>Y112+AA112+AE112</f>
        <v>164</v>
      </c>
      <c r="AP112" s="64">
        <f>AC112+AD112+AG112+AH112</f>
        <v>23</v>
      </c>
      <c r="AQ112" s="64">
        <f>AF112+AJ112+AL112</f>
        <v>58</v>
      </c>
      <c r="AR112" s="64">
        <f>AI112+AK112+AM112</f>
        <v>66</v>
      </c>
      <c r="AS112" s="64">
        <f>AO112-AQ112</f>
        <v>106</v>
      </c>
      <c r="AT112" s="64">
        <v>758</v>
      </c>
      <c r="AU112" s="64">
        <v>4280</v>
      </c>
      <c r="AV112" s="64">
        <v>771</v>
      </c>
      <c r="AW112" s="64">
        <v>0</v>
      </c>
      <c r="AX112" s="64">
        <v>4531</v>
      </c>
      <c r="AY112" s="64">
        <v>460</v>
      </c>
      <c r="AZ112" s="64">
        <v>363</v>
      </c>
      <c r="BA112" s="64">
        <v>455</v>
      </c>
      <c r="BB112" s="64">
        <f>AY112-AZ112</f>
        <v>97</v>
      </c>
      <c r="BC112" s="8">
        <f>K112*$B$3</f>
        <v>1.7999999999999998</v>
      </c>
      <c r="BD112" s="8">
        <f>L112*$B$3</f>
        <v>54.72</v>
      </c>
      <c r="BE112" s="8">
        <f>M112*$B$3</f>
        <v>1.08</v>
      </c>
      <c r="BF112" s="8">
        <f>N112*$B$3</f>
        <v>6.84</v>
      </c>
      <c r="BG112" s="8">
        <f>O112*$B$3</f>
        <v>45.72</v>
      </c>
      <c r="BH112" s="8">
        <f>P112*$B$3</f>
        <v>3.96</v>
      </c>
      <c r="BI112" s="8">
        <f>Q112*$B$3</f>
        <v>1.08</v>
      </c>
      <c r="BJ112" s="8">
        <f>R112*$B$3</f>
        <v>0</v>
      </c>
      <c r="BK112" s="8">
        <f>S112*$B$3</f>
        <v>2.88</v>
      </c>
      <c r="BL112" s="8">
        <f>T112*$C$3</f>
        <v>4.1399999999999997</v>
      </c>
      <c r="BM112" s="8">
        <f>U112*$C$3</f>
        <v>39.24</v>
      </c>
      <c r="BN112" s="8">
        <f>V112*$C$3</f>
        <v>14.04</v>
      </c>
      <c r="BO112" s="8">
        <f>W112*$C$3</f>
        <v>1.6199999999999999</v>
      </c>
      <c r="BP112" s="8">
        <f>X112*$C$3</f>
        <v>26.189999999999998</v>
      </c>
      <c r="BQ112" s="8">
        <f>Y112*$C$3</f>
        <v>12.87</v>
      </c>
      <c r="BR112" s="8">
        <f>Z112*$C$3</f>
        <v>2.0699999999999998</v>
      </c>
      <c r="BS112" s="8">
        <f>AA112*$C$3</f>
        <v>1.89</v>
      </c>
      <c r="BT112" s="8">
        <f>AB112*$C$3</f>
        <v>0.36</v>
      </c>
      <c r="BU112" s="8">
        <f>AC112*$C$3</f>
        <v>1.26</v>
      </c>
      <c r="BV112" s="8">
        <f>AD112*$C$3</f>
        <v>0</v>
      </c>
      <c r="BW112" s="8">
        <f>AE112*$C$3</f>
        <v>0</v>
      </c>
      <c r="BX112" s="8">
        <f>AF112*$C$3</f>
        <v>3.15</v>
      </c>
      <c r="BY112" s="8">
        <f>AG112*$C$3</f>
        <v>0.54</v>
      </c>
      <c r="BZ112" s="8">
        <f>AH112*$C$3</f>
        <v>0.27</v>
      </c>
      <c r="CA112" s="8">
        <f>AI112*$C$3</f>
        <v>1.17</v>
      </c>
      <c r="CB112" s="8">
        <f>AJ112*$C$3</f>
        <v>0.99</v>
      </c>
      <c r="CC112" s="8">
        <f>AK112*$C$3</f>
        <v>1.7999999999999998</v>
      </c>
      <c r="CD112" s="8">
        <f>AL112*$C$3</f>
        <v>1.08</v>
      </c>
      <c r="CE112" s="8">
        <f>AM112*$C$3</f>
        <v>2.9699999999999998</v>
      </c>
      <c r="CF112" s="8">
        <f>AN112*$C$3</f>
        <v>28.619999999999997</v>
      </c>
      <c r="CG112" s="8">
        <f>AO112*$C$3</f>
        <v>14.76</v>
      </c>
      <c r="CH112" s="8">
        <f>AP112*$C$3</f>
        <v>2.0699999999999998</v>
      </c>
      <c r="CI112" s="8">
        <f>AQ112*$C$3</f>
        <v>5.22</v>
      </c>
      <c r="CJ112" s="8">
        <f>AR112*$C$3</f>
        <v>5.9399999999999995</v>
      </c>
      <c r="CK112" s="8">
        <f>AS112*$C$3</f>
        <v>9.5399999999999991</v>
      </c>
      <c r="CL112" s="8">
        <f>AT112*$D$3</f>
        <v>7.58</v>
      </c>
      <c r="CM112" s="8">
        <f>AU112*$D$3</f>
        <v>42.800000000000004</v>
      </c>
      <c r="CN112" s="8">
        <f>AV112*$D$3</f>
        <v>7.71</v>
      </c>
      <c r="CO112" s="8">
        <f>AW112*$D$3</f>
        <v>0</v>
      </c>
      <c r="CP112" s="8">
        <f>AX112*$D$3</f>
        <v>45.31</v>
      </c>
      <c r="CQ112" s="8">
        <f>AY112*$D$3</f>
        <v>4.6000000000000005</v>
      </c>
      <c r="CR112" s="8">
        <f>AZ112*$D$3</f>
        <v>3.63</v>
      </c>
      <c r="CS112" s="8">
        <f>BA112*$D$3</f>
        <v>4.55</v>
      </c>
      <c r="CT112" s="8">
        <f>BB112*$D$3</f>
        <v>0.97</v>
      </c>
      <c r="CU112" s="46">
        <f>BE112/(BE112+BD112+BC112)</f>
        <v>1.8750000000000003E-2</v>
      </c>
      <c r="CV112" s="46">
        <f>BG112/($BF112+$BG112+$BH112+$BI112+$BJ112)</f>
        <v>0.79374999999999996</v>
      </c>
      <c r="CW112" s="46">
        <f>BH112/($BF112+$BG112+$BH112+$BI112+$BJ112)</f>
        <v>6.8749999999999992E-2</v>
      </c>
      <c r="CX112" s="46">
        <f>BI112/($BF112+$BG112+$BH112+$BI112+$BJ112)</f>
        <v>1.8749999999999999E-2</v>
      </c>
      <c r="CY112" s="46">
        <f>BJ112/($BF112+$BG112+$BH112+$BI112+$BJ112)</f>
        <v>0</v>
      </c>
      <c r="CZ112" s="46">
        <f>BK112/($BF112+$BG112+$BH112+$BI112+$BJ112)</f>
        <v>4.9999999999999996E-2</v>
      </c>
      <c r="DA112" s="45">
        <f>BN112/(BL112+BN112+BM112)</f>
        <v>0.24451410658307207</v>
      </c>
      <c r="DB112" s="46">
        <f>CF112/($BO112+$CF112+$CG112+$CH112+$CI112+$CJ112)</f>
        <v>0.49149922720247291</v>
      </c>
      <c r="DC112" s="46">
        <f>CG112/($BO112+$CF112+$CG112+$CH112+$CI112+$CJ112)</f>
        <v>0.25347758887171562</v>
      </c>
      <c r="DD112" s="46">
        <f>CH112/($BO112+$CF112+$CG112+$CH112+$CI112+$CJ112)</f>
        <v>3.5548686244204021E-2</v>
      </c>
      <c r="DE112" s="46">
        <f>CI112/($BO112+$CF112+$CG112+$CH112+$CI112+$CJ112)</f>
        <v>8.964451313755796E-2</v>
      </c>
      <c r="DF112" s="46">
        <f>CJ112/($BO112+$CF112+$CG112+$CH112+$CI112+$CJ112)</f>
        <v>0.10200927357032458</v>
      </c>
      <c r="DG112" s="46">
        <f>CK112/($BO112+$CF112+$CG112+$CH112+$CI112+$CJ112)</f>
        <v>0.16383307573415765</v>
      </c>
      <c r="DH112" s="45">
        <f>CN112/(CL112+CN112+CM112)</f>
        <v>0.13272508176966774</v>
      </c>
      <c r="DI112" s="46">
        <f>CP112/($CO112+$CP112+$CQ112+$CR112+$CS112)</f>
        <v>0.77999655706662074</v>
      </c>
      <c r="DJ112" s="46">
        <f>CQ112/($CO112+$CP112+$CQ112+$CR112+$CS112)</f>
        <v>7.9187467722499572E-2</v>
      </c>
      <c r="DK112" s="46">
        <f>CR112/($CO112+$CP112+$CQ112+$CR112+$CS112)</f>
        <v>6.2489240833189873E-2</v>
      </c>
      <c r="DL112" s="46">
        <f>CS112/($CO112+$CP112+$CQ112+$CR112+$CS112)</f>
        <v>7.8326734377689777E-2</v>
      </c>
      <c r="DM112" s="46">
        <f>CT112/($CO112+$CP112+$CQ112+$CR112+$CS112)</f>
        <v>1.6698226889309692E-2</v>
      </c>
      <c r="DN112" s="50">
        <f>IF(CU112*$T$3&gt;1,1,CU112*$T$3)</f>
        <v>2.9791770989197643E-2</v>
      </c>
      <c r="DO112" s="51">
        <f>IF(DN112*(1+CZ112)&gt;1,1,DN112*(1+CZ112))</f>
        <v>3.1281359538657523E-2</v>
      </c>
      <c r="DP112" s="52">
        <f>IF(DA112*$U$3&gt;1,1,DA112*$U$3)</f>
        <v>0.27266207140249493</v>
      </c>
      <c r="DQ112" s="53">
        <f>IF(DP112*(1+DD112+DG112)&gt;1,1,DP112*(1+DD112+DG112))</f>
        <v>0.32702591562339428</v>
      </c>
      <c r="DR112" s="50">
        <f>DH112</f>
        <v>0.13272508176966774</v>
      </c>
      <c r="DS112" s="53">
        <f>IF(DR112*(1+DM112)&gt;1,1,DR112*(1+DM112))</f>
        <v>0.13494135529895984</v>
      </c>
      <c r="DT112" s="57">
        <f>100*(DO112*$H$3+DQ112*$K$3+DS112*$N$3)/($Q$3)</f>
        <v>25.10721044409582</v>
      </c>
    </row>
    <row r="113" spans="2:124" x14ac:dyDescent="0.3">
      <c r="B113" s="1">
        <v>28198</v>
      </c>
      <c r="C113" s="68" t="s">
        <v>221</v>
      </c>
      <c r="D113" s="1" t="s">
        <v>15</v>
      </c>
      <c r="E113" s="1" t="s">
        <v>61</v>
      </c>
      <c r="F113" s="1" t="s">
        <v>75</v>
      </c>
      <c r="G113" s="1">
        <v>2010</v>
      </c>
      <c r="H113" s="1" t="s">
        <v>18</v>
      </c>
      <c r="I113" s="4">
        <v>259.085184373</v>
      </c>
      <c r="J113" s="10">
        <v>56.08</v>
      </c>
      <c r="K113" s="64">
        <v>0</v>
      </c>
      <c r="L113" s="64">
        <v>150</v>
      </c>
      <c r="M113" s="64">
        <v>5</v>
      </c>
      <c r="N113" s="64">
        <v>0</v>
      </c>
      <c r="O113" s="64">
        <v>150</v>
      </c>
      <c r="P113" s="64">
        <v>0</v>
      </c>
      <c r="Q113" s="64">
        <v>5</v>
      </c>
      <c r="R113" s="64">
        <v>0</v>
      </c>
      <c r="S113" s="64">
        <f>P113-Q113</f>
        <v>-5</v>
      </c>
      <c r="T113" s="64">
        <v>3</v>
      </c>
      <c r="U113" s="64">
        <v>620</v>
      </c>
      <c r="V113" s="64">
        <v>2</v>
      </c>
      <c r="W113" s="64">
        <v>0</v>
      </c>
      <c r="X113" s="64">
        <v>621</v>
      </c>
      <c r="Y113" s="64">
        <v>0</v>
      </c>
      <c r="Z113" s="64">
        <v>2</v>
      </c>
      <c r="AA113" s="64">
        <v>0</v>
      </c>
      <c r="AB113" s="64">
        <v>0</v>
      </c>
      <c r="AC113" s="64">
        <v>0</v>
      </c>
      <c r="AD113" s="64">
        <v>0</v>
      </c>
      <c r="AE113" s="64">
        <v>0</v>
      </c>
      <c r="AF113" s="64">
        <v>0</v>
      </c>
      <c r="AG113" s="64">
        <v>0</v>
      </c>
      <c r="AH113" s="64">
        <v>0</v>
      </c>
      <c r="AI113" s="64">
        <v>0</v>
      </c>
      <c r="AJ113" s="64">
        <v>0</v>
      </c>
      <c r="AK113" s="64">
        <v>0</v>
      </c>
      <c r="AL113" s="64">
        <v>0</v>
      </c>
      <c r="AM113" s="64">
        <v>0</v>
      </c>
      <c r="AN113" s="64">
        <f>X113+Z113+AB113</f>
        <v>623</v>
      </c>
      <c r="AO113" s="64">
        <f>Y113+AA113+AE113</f>
        <v>0</v>
      </c>
      <c r="AP113" s="64">
        <f>AC113+AD113+AG113+AH113</f>
        <v>0</v>
      </c>
      <c r="AQ113" s="64">
        <f>AF113+AJ113+AL113</f>
        <v>0</v>
      </c>
      <c r="AR113" s="64">
        <f>AI113+AK113+AM113</f>
        <v>0</v>
      </c>
      <c r="AS113" s="64">
        <f>AO113-AQ113</f>
        <v>0</v>
      </c>
      <c r="AT113" s="64">
        <v>114</v>
      </c>
      <c r="AU113" s="64">
        <v>5351</v>
      </c>
      <c r="AV113" s="64">
        <v>137</v>
      </c>
      <c r="AW113" s="64">
        <v>0</v>
      </c>
      <c r="AX113" s="64">
        <v>5569</v>
      </c>
      <c r="AY113" s="64">
        <v>0</v>
      </c>
      <c r="AZ113" s="64">
        <v>4</v>
      </c>
      <c r="BA113" s="64">
        <v>29</v>
      </c>
      <c r="BB113" s="64">
        <f>AY113-AZ113</f>
        <v>-4</v>
      </c>
      <c r="BC113" s="8">
        <f>K113*$B$3</f>
        <v>0</v>
      </c>
      <c r="BD113" s="8">
        <f>L113*$B$3</f>
        <v>54</v>
      </c>
      <c r="BE113" s="8">
        <f>M113*$B$3</f>
        <v>1.7999999999999998</v>
      </c>
      <c r="BF113" s="8">
        <f>N113*$B$3</f>
        <v>0</v>
      </c>
      <c r="BG113" s="8">
        <f>O113*$B$3</f>
        <v>54</v>
      </c>
      <c r="BH113" s="8">
        <f>P113*$B$3</f>
        <v>0</v>
      </c>
      <c r="BI113" s="8">
        <f>Q113*$B$3</f>
        <v>1.7999999999999998</v>
      </c>
      <c r="BJ113" s="8">
        <f>R113*$B$3</f>
        <v>0</v>
      </c>
      <c r="BK113" s="8">
        <f>S113*$B$3</f>
        <v>-1.7999999999999998</v>
      </c>
      <c r="BL113" s="8">
        <f>T113*$C$3</f>
        <v>0.27</v>
      </c>
      <c r="BM113" s="8">
        <f>U113*$C$3</f>
        <v>55.8</v>
      </c>
      <c r="BN113" s="8">
        <f>V113*$C$3</f>
        <v>0.18</v>
      </c>
      <c r="BO113" s="8">
        <f>W113*$C$3</f>
        <v>0</v>
      </c>
      <c r="BP113" s="8">
        <f>X113*$C$3</f>
        <v>55.89</v>
      </c>
      <c r="BQ113" s="8">
        <f>Y113*$C$3</f>
        <v>0</v>
      </c>
      <c r="BR113" s="8">
        <f>Z113*$C$3</f>
        <v>0.18</v>
      </c>
      <c r="BS113" s="8">
        <f>AA113*$C$3</f>
        <v>0</v>
      </c>
      <c r="BT113" s="8">
        <f>AB113*$C$3</f>
        <v>0</v>
      </c>
      <c r="BU113" s="8">
        <f>AC113*$C$3</f>
        <v>0</v>
      </c>
      <c r="BV113" s="8">
        <f>AD113*$C$3</f>
        <v>0</v>
      </c>
      <c r="BW113" s="8">
        <f>AE113*$C$3</f>
        <v>0</v>
      </c>
      <c r="BX113" s="8">
        <f>AF113*$C$3</f>
        <v>0</v>
      </c>
      <c r="BY113" s="8">
        <f>AG113*$C$3</f>
        <v>0</v>
      </c>
      <c r="BZ113" s="8">
        <f>AH113*$C$3</f>
        <v>0</v>
      </c>
      <c r="CA113" s="8">
        <f>AI113*$C$3</f>
        <v>0</v>
      </c>
      <c r="CB113" s="8">
        <f>AJ113*$C$3</f>
        <v>0</v>
      </c>
      <c r="CC113" s="8">
        <f>AK113*$C$3</f>
        <v>0</v>
      </c>
      <c r="CD113" s="8">
        <f>AL113*$C$3</f>
        <v>0</v>
      </c>
      <c r="CE113" s="8">
        <f>AM113*$C$3</f>
        <v>0</v>
      </c>
      <c r="CF113" s="8">
        <f>AN113*$C$3</f>
        <v>56.07</v>
      </c>
      <c r="CG113" s="8">
        <f>AO113*$C$3</f>
        <v>0</v>
      </c>
      <c r="CH113" s="8">
        <f>AP113*$C$3</f>
        <v>0</v>
      </c>
      <c r="CI113" s="8">
        <f>AQ113*$C$3</f>
        <v>0</v>
      </c>
      <c r="CJ113" s="8">
        <f>AR113*$C$3</f>
        <v>0</v>
      </c>
      <c r="CK113" s="8">
        <f>AS113*$C$3</f>
        <v>0</v>
      </c>
      <c r="CL113" s="8">
        <f>AT113*$D$3</f>
        <v>1.1400000000000001</v>
      </c>
      <c r="CM113" s="8">
        <f>AU113*$D$3</f>
        <v>53.51</v>
      </c>
      <c r="CN113" s="8">
        <f>AV113*$D$3</f>
        <v>1.37</v>
      </c>
      <c r="CO113" s="8">
        <f>AW113*$D$3</f>
        <v>0</v>
      </c>
      <c r="CP113" s="8">
        <f>AX113*$D$3</f>
        <v>55.69</v>
      </c>
      <c r="CQ113" s="8">
        <f>AY113*$D$3</f>
        <v>0</v>
      </c>
      <c r="CR113" s="8">
        <f>AZ113*$D$3</f>
        <v>0.04</v>
      </c>
      <c r="CS113" s="8">
        <f>BA113*$D$3</f>
        <v>0.28999999999999998</v>
      </c>
      <c r="CT113" s="8">
        <f>BB113*$D$3</f>
        <v>-0.04</v>
      </c>
      <c r="CU113" s="46">
        <f>BE113/(BE113+BD113+BC113)</f>
        <v>3.2258064516129031E-2</v>
      </c>
      <c r="CV113" s="46">
        <f>BG113/($BF113+$BG113+$BH113+$BI113+$BJ113)</f>
        <v>0.967741935483871</v>
      </c>
      <c r="CW113" s="46">
        <f>BH113/($BF113+$BG113+$BH113+$BI113+$BJ113)</f>
        <v>0</v>
      </c>
      <c r="CX113" s="46">
        <f>BI113/($BF113+$BG113+$BH113+$BI113+$BJ113)</f>
        <v>3.2258064516129031E-2</v>
      </c>
      <c r="CY113" s="46">
        <f>BJ113/($BF113+$BG113+$BH113+$BI113+$BJ113)</f>
        <v>0</v>
      </c>
      <c r="CZ113" s="46">
        <f>BK113/($BF113+$BG113+$BH113+$BI113+$BJ113)</f>
        <v>-3.2258064516129031E-2</v>
      </c>
      <c r="DA113" s="45">
        <f>BN113/(BL113+BN113+BM113)</f>
        <v>3.1999999999999997E-3</v>
      </c>
      <c r="DB113" s="46">
        <f>CF113/($BO113+$CF113+$CG113+$CH113+$CI113+$CJ113)</f>
        <v>1</v>
      </c>
      <c r="DC113" s="46">
        <f>CG113/($BO113+$CF113+$CG113+$CH113+$CI113+$CJ113)</f>
        <v>0</v>
      </c>
      <c r="DD113" s="46">
        <f>CH113/($BO113+$CF113+$CG113+$CH113+$CI113+$CJ113)</f>
        <v>0</v>
      </c>
      <c r="DE113" s="46">
        <f>CI113/($BO113+$CF113+$CG113+$CH113+$CI113+$CJ113)</f>
        <v>0</v>
      </c>
      <c r="DF113" s="46">
        <f>CJ113/($BO113+$CF113+$CG113+$CH113+$CI113+$CJ113)</f>
        <v>0</v>
      </c>
      <c r="DG113" s="46">
        <f>CK113/($BO113+$CF113+$CG113+$CH113+$CI113+$CJ113)</f>
        <v>0</v>
      </c>
      <c r="DH113" s="45">
        <f>CN113/(CL113+CN113+CM113)</f>
        <v>2.445555158871832E-2</v>
      </c>
      <c r="DI113" s="46">
        <f>CP113/($CO113+$CP113+$CQ113+$CR113+$CS113)</f>
        <v>0.99410924669760803</v>
      </c>
      <c r="DJ113" s="46">
        <f>CQ113/($CO113+$CP113+$CQ113+$CR113+$CS113)</f>
        <v>0</v>
      </c>
      <c r="DK113" s="46">
        <f>CR113/($CO113+$CP113+$CQ113+$CR113+$CS113)</f>
        <v>7.140307033202428E-4</v>
      </c>
      <c r="DL113" s="46">
        <f>CS113/($CO113+$CP113+$CQ113+$CR113+$CS113)</f>
        <v>5.17672259907176E-3</v>
      </c>
      <c r="DM113" s="46">
        <f>CT113/($CO113+$CP113+$CQ113+$CR113+$CS113)</f>
        <v>-7.140307033202428E-4</v>
      </c>
      <c r="DN113" s="50">
        <f>IF(CU113*$T$3&gt;1,1,CU113*$T$3)</f>
        <v>5.1254659766361524E-2</v>
      </c>
      <c r="DO113" s="51">
        <f>IF(DN113*(1+CZ113)&gt;1,1,DN113*(1+CZ113))</f>
        <v>4.960128364486599E-2</v>
      </c>
      <c r="DP113" s="52">
        <f>IF(DA113*$U$3&gt;1,1,DA113*$U$3)</f>
        <v>3.5683774677906007E-3</v>
      </c>
      <c r="DQ113" s="53">
        <f>IF(DP113*(1+DD113+DG113)&gt;1,1,DP113*(1+DD113+DG113))</f>
        <v>3.5683774677906007E-3</v>
      </c>
      <c r="DR113" s="50">
        <f>DH113</f>
        <v>2.445555158871832E-2</v>
      </c>
      <c r="DS113" s="53">
        <f>IF(DR113*(1+DM113)&gt;1,1,DR113*(1+DM113))</f>
        <v>2.4438089574017344E-2</v>
      </c>
      <c r="DT113" s="57">
        <f>100*(DO113*$H$3+DQ113*$K$3+DS113*$N$3)/($Q$3)</f>
        <v>1.3894232881977551</v>
      </c>
    </row>
    <row r="114" spans="2:124" x14ac:dyDescent="0.3">
      <c r="B114" s="1">
        <v>28129</v>
      </c>
      <c r="C114" s="68" t="s">
        <v>221</v>
      </c>
      <c r="D114" s="1" t="s">
        <v>15</v>
      </c>
      <c r="E114" s="1" t="s">
        <v>16</v>
      </c>
      <c r="F114" s="1" t="s">
        <v>19</v>
      </c>
      <c r="G114" s="1">
        <v>2010</v>
      </c>
      <c r="H114" s="1" t="s">
        <v>18</v>
      </c>
      <c r="I114" s="4">
        <v>441.657307484</v>
      </c>
      <c r="J114" s="10">
        <v>54.51</v>
      </c>
      <c r="K114" s="64">
        <v>5</v>
      </c>
      <c r="L114" s="64">
        <v>128</v>
      </c>
      <c r="M114" s="64">
        <v>18</v>
      </c>
      <c r="N114" s="64">
        <v>13</v>
      </c>
      <c r="O114" s="64">
        <v>116</v>
      </c>
      <c r="P114" s="64">
        <v>5</v>
      </c>
      <c r="Q114" s="64">
        <v>13</v>
      </c>
      <c r="R114" s="64">
        <v>4</v>
      </c>
      <c r="S114" s="64">
        <f>P114-Q114</f>
        <v>-8</v>
      </c>
      <c r="T114" s="64">
        <v>16</v>
      </c>
      <c r="U114" s="64">
        <v>564</v>
      </c>
      <c r="V114" s="64">
        <v>26</v>
      </c>
      <c r="W114" s="64">
        <v>5</v>
      </c>
      <c r="X114" s="64">
        <v>553</v>
      </c>
      <c r="Y114" s="64">
        <v>12</v>
      </c>
      <c r="Z114" s="64">
        <v>9</v>
      </c>
      <c r="AA114" s="64">
        <v>4</v>
      </c>
      <c r="AB114" s="64">
        <v>0</v>
      </c>
      <c r="AC114" s="64">
        <v>0</v>
      </c>
      <c r="AD114" s="64">
        <v>0</v>
      </c>
      <c r="AE114" s="64">
        <v>0</v>
      </c>
      <c r="AF114" s="64">
        <v>19</v>
      </c>
      <c r="AG114" s="64">
        <v>0</v>
      </c>
      <c r="AH114" s="64">
        <v>0</v>
      </c>
      <c r="AI114" s="64">
        <v>0</v>
      </c>
      <c r="AJ114" s="64">
        <v>0</v>
      </c>
      <c r="AK114" s="64">
        <v>0</v>
      </c>
      <c r="AL114" s="64">
        <v>0</v>
      </c>
      <c r="AM114" s="64">
        <v>0</v>
      </c>
      <c r="AN114" s="64">
        <f>X114+Z114+AB114</f>
        <v>562</v>
      </c>
      <c r="AO114" s="64">
        <f>Y114+AA114+AE114</f>
        <v>16</v>
      </c>
      <c r="AP114" s="64">
        <f>AC114+AD114+AG114+AH114</f>
        <v>0</v>
      </c>
      <c r="AQ114" s="64">
        <f>AF114+AJ114+AL114</f>
        <v>19</v>
      </c>
      <c r="AR114" s="64">
        <f>AI114+AK114+AM114</f>
        <v>0</v>
      </c>
      <c r="AS114" s="64">
        <f>AO114-AQ114</f>
        <v>-3</v>
      </c>
      <c r="AT114" s="64">
        <v>443</v>
      </c>
      <c r="AU114" s="64">
        <v>4018</v>
      </c>
      <c r="AV114" s="64">
        <v>989</v>
      </c>
      <c r="AW114" s="64">
        <v>36</v>
      </c>
      <c r="AX114" s="64">
        <v>3823</v>
      </c>
      <c r="AY114" s="64">
        <v>578</v>
      </c>
      <c r="AZ114" s="64">
        <v>522</v>
      </c>
      <c r="BA114" s="64">
        <v>491</v>
      </c>
      <c r="BB114" s="64">
        <f>AY114-AZ114</f>
        <v>56</v>
      </c>
      <c r="BC114" s="8">
        <f>K114*$B$3</f>
        <v>1.7999999999999998</v>
      </c>
      <c r="BD114" s="8">
        <f>L114*$B$3</f>
        <v>46.08</v>
      </c>
      <c r="BE114" s="8">
        <f>M114*$B$3</f>
        <v>6.4799999999999995</v>
      </c>
      <c r="BF114" s="8">
        <f>N114*$B$3</f>
        <v>4.68</v>
      </c>
      <c r="BG114" s="8">
        <f>O114*$B$3</f>
        <v>41.76</v>
      </c>
      <c r="BH114" s="8">
        <f>P114*$B$3</f>
        <v>1.7999999999999998</v>
      </c>
      <c r="BI114" s="8">
        <f>Q114*$B$3</f>
        <v>4.68</v>
      </c>
      <c r="BJ114" s="8">
        <f>R114*$B$3</f>
        <v>1.44</v>
      </c>
      <c r="BK114" s="8">
        <f>S114*$B$3</f>
        <v>-2.88</v>
      </c>
      <c r="BL114" s="8">
        <f>T114*$C$3</f>
        <v>1.44</v>
      </c>
      <c r="BM114" s="8">
        <f>U114*$C$3</f>
        <v>50.76</v>
      </c>
      <c r="BN114" s="8">
        <f>V114*$C$3</f>
        <v>2.34</v>
      </c>
      <c r="BO114" s="8">
        <f>W114*$C$3</f>
        <v>0.44999999999999996</v>
      </c>
      <c r="BP114" s="8">
        <f>X114*$C$3</f>
        <v>49.769999999999996</v>
      </c>
      <c r="BQ114" s="8">
        <f>Y114*$C$3</f>
        <v>1.08</v>
      </c>
      <c r="BR114" s="8">
        <f>Z114*$C$3</f>
        <v>0.80999999999999994</v>
      </c>
      <c r="BS114" s="8">
        <f>AA114*$C$3</f>
        <v>0.36</v>
      </c>
      <c r="BT114" s="8">
        <f>AB114*$C$3</f>
        <v>0</v>
      </c>
      <c r="BU114" s="8">
        <f>AC114*$C$3</f>
        <v>0</v>
      </c>
      <c r="BV114" s="8">
        <f>AD114*$C$3</f>
        <v>0</v>
      </c>
      <c r="BW114" s="8">
        <f>AE114*$C$3</f>
        <v>0</v>
      </c>
      <c r="BX114" s="8">
        <f>AF114*$C$3</f>
        <v>1.71</v>
      </c>
      <c r="BY114" s="8">
        <f>AG114*$C$3</f>
        <v>0</v>
      </c>
      <c r="BZ114" s="8">
        <f>AH114*$C$3</f>
        <v>0</v>
      </c>
      <c r="CA114" s="8">
        <f>AI114*$C$3</f>
        <v>0</v>
      </c>
      <c r="CB114" s="8">
        <f>AJ114*$C$3</f>
        <v>0</v>
      </c>
      <c r="CC114" s="8">
        <f>AK114*$C$3</f>
        <v>0</v>
      </c>
      <c r="CD114" s="8">
        <f>AL114*$C$3</f>
        <v>0</v>
      </c>
      <c r="CE114" s="8">
        <f>AM114*$C$3</f>
        <v>0</v>
      </c>
      <c r="CF114" s="8">
        <f>AN114*$C$3</f>
        <v>50.58</v>
      </c>
      <c r="CG114" s="8">
        <f>AO114*$C$3</f>
        <v>1.44</v>
      </c>
      <c r="CH114" s="8">
        <f>AP114*$C$3</f>
        <v>0</v>
      </c>
      <c r="CI114" s="8">
        <f>AQ114*$C$3</f>
        <v>1.71</v>
      </c>
      <c r="CJ114" s="8">
        <f>AR114*$C$3</f>
        <v>0</v>
      </c>
      <c r="CK114" s="8">
        <f>AS114*$C$3</f>
        <v>-0.27</v>
      </c>
      <c r="CL114" s="8">
        <f>AT114*$D$3</f>
        <v>4.43</v>
      </c>
      <c r="CM114" s="8">
        <f>AU114*$D$3</f>
        <v>40.18</v>
      </c>
      <c r="CN114" s="8">
        <f>AV114*$D$3</f>
        <v>9.89</v>
      </c>
      <c r="CO114" s="8">
        <f>AW114*$D$3</f>
        <v>0.36</v>
      </c>
      <c r="CP114" s="8">
        <f>AX114*$D$3</f>
        <v>38.230000000000004</v>
      </c>
      <c r="CQ114" s="8">
        <f>AY114*$D$3</f>
        <v>5.78</v>
      </c>
      <c r="CR114" s="8">
        <f>AZ114*$D$3</f>
        <v>5.22</v>
      </c>
      <c r="CS114" s="8">
        <f>BA114*$D$3</f>
        <v>4.91</v>
      </c>
      <c r="CT114" s="8">
        <f>BB114*$D$3</f>
        <v>0.56000000000000005</v>
      </c>
      <c r="CU114" s="46">
        <f>BE114/(BE114+BD114+BC114)</f>
        <v>0.11920529801324505</v>
      </c>
      <c r="CV114" s="46">
        <f>BG114/($BF114+$BG114+$BH114+$BI114+$BJ114)</f>
        <v>0.76821192052980136</v>
      </c>
      <c r="CW114" s="46">
        <f>BH114/($BF114+$BG114+$BH114+$BI114+$BJ114)</f>
        <v>3.3112582781456956E-2</v>
      </c>
      <c r="CX114" s="46">
        <f>BI114/($BF114+$BG114+$BH114+$BI114+$BJ114)</f>
        <v>8.6092715231788089E-2</v>
      </c>
      <c r="CY114" s="46">
        <f>BJ114/($BF114+$BG114+$BH114+$BI114+$BJ114)</f>
        <v>2.6490066225165566E-2</v>
      </c>
      <c r="CZ114" s="46">
        <f>BK114/($BF114+$BG114+$BH114+$BI114+$BJ114)</f>
        <v>-5.2980132450331133E-2</v>
      </c>
      <c r="DA114" s="45">
        <f>BN114/(BL114+BN114+BM114)</f>
        <v>4.2904290429042903E-2</v>
      </c>
      <c r="DB114" s="46">
        <f>CF114/($BO114+$CF114+$CG114+$CH114+$CI114+$CJ114)</f>
        <v>0.93355481727574752</v>
      </c>
      <c r="DC114" s="46">
        <f>CG114/($BO114+$CF114+$CG114+$CH114+$CI114+$CJ114)</f>
        <v>2.6578073089700997E-2</v>
      </c>
      <c r="DD114" s="46">
        <f>CH114/($BO114+$CF114+$CG114+$CH114+$CI114+$CJ114)</f>
        <v>0</v>
      </c>
      <c r="DE114" s="46">
        <f>CI114/($BO114+$CF114+$CG114+$CH114+$CI114+$CJ114)</f>
        <v>3.1561461794019932E-2</v>
      </c>
      <c r="DF114" s="46">
        <f>CJ114/($BO114+$CF114+$CG114+$CH114+$CI114+$CJ114)</f>
        <v>0</v>
      </c>
      <c r="DG114" s="46">
        <f>CK114/($BO114+$CF114+$CG114+$CH114+$CI114+$CJ114)</f>
        <v>-4.9833887043189374E-3</v>
      </c>
      <c r="DH114" s="45">
        <f>CN114/(CL114+CN114+CM114)</f>
        <v>0.18146788990825688</v>
      </c>
      <c r="DI114" s="46">
        <f>CP114/($CO114+$CP114+$CQ114+$CR114+$CS114)</f>
        <v>0.70146788990825693</v>
      </c>
      <c r="DJ114" s="46">
        <f>CQ114/($CO114+$CP114+$CQ114+$CR114+$CS114)</f>
        <v>0.10605504587155964</v>
      </c>
      <c r="DK114" s="46">
        <f>CR114/($CO114+$CP114+$CQ114+$CR114+$CS114)</f>
        <v>9.5779816513761468E-2</v>
      </c>
      <c r="DL114" s="46">
        <f>CS114/($CO114+$CP114+$CQ114+$CR114+$CS114)</f>
        <v>9.0091743119266057E-2</v>
      </c>
      <c r="DM114" s="46">
        <f>CT114/($CO114+$CP114+$CQ114+$CR114+$CS114)</f>
        <v>1.0275229357798166E-2</v>
      </c>
      <c r="DN114" s="50">
        <f>IF(CU114*$T$3&gt;1,1,CU114*$T$3)</f>
        <v>0.18940463675251479</v>
      </c>
      <c r="DO114" s="51">
        <f>IF(DN114*(1+CZ114)&gt;1,1,DN114*(1+CZ114))</f>
        <v>0.17936995401065969</v>
      </c>
      <c r="DP114" s="52">
        <f>IF(DA114*$U$3&gt;1,1,DA114*$U$3)</f>
        <v>4.7843344762043945E-2</v>
      </c>
      <c r="DQ114" s="53">
        <f>IF(DP114*(1+DD114+DG114)&gt;1,1,DP114*(1+DD114+DG114))</f>
        <v>4.7604922778179938E-2</v>
      </c>
      <c r="DR114" s="50">
        <f>DH114</f>
        <v>0.18146788990825688</v>
      </c>
      <c r="DS114" s="53">
        <f>IF(DR114*(1+DM114)&gt;1,1,DR114*(1+DM114))</f>
        <v>0.18333251409813989</v>
      </c>
      <c r="DT114" s="57">
        <f>100*(DO114*$H$3+DQ114*$K$3+DS114*$N$3)/($Q$3)</f>
        <v>8.9756765777493488</v>
      </c>
    </row>
    <row r="115" spans="2:124" x14ac:dyDescent="0.3">
      <c r="B115" s="1">
        <v>28105</v>
      </c>
      <c r="C115" s="68" t="s">
        <v>221</v>
      </c>
      <c r="D115" s="1" t="s">
        <v>15</v>
      </c>
      <c r="E115" s="1" t="s">
        <v>23</v>
      </c>
      <c r="F115" s="1" t="s">
        <v>37</v>
      </c>
      <c r="G115" s="1">
        <v>2010</v>
      </c>
      <c r="H115" s="1" t="s">
        <v>18</v>
      </c>
      <c r="I115" s="4">
        <v>385.07037710999998</v>
      </c>
      <c r="J115" s="73">
        <v>52.32</v>
      </c>
      <c r="K115" s="70">
        <v>10</v>
      </c>
      <c r="L115" s="70">
        <v>125</v>
      </c>
      <c r="M115" s="70">
        <v>12</v>
      </c>
      <c r="N115" s="70">
        <v>17</v>
      </c>
      <c r="O115" s="70">
        <v>105</v>
      </c>
      <c r="P115" s="70">
        <v>13</v>
      </c>
      <c r="Q115" s="70">
        <v>10</v>
      </c>
      <c r="R115" s="70">
        <v>2</v>
      </c>
      <c r="S115" s="70">
        <f>P115-Q115</f>
        <v>3</v>
      </c>
      <c r="T115" s="70">
        <v>34</v>
      </c>
      <c r="U115" s="70">
        <v>455</v>
      </c>
      <c r="V115" s="70">
        <v>95</v>
      </c>
      <c r="W115" s="70">
        <v>20</v>
      </c>
      <c r="X115" s="70">
        <v>438</v>
      </c>
      <c r="Y115" s="70">
        <v>0</v>
      </c>
      <c r="Z115" s="70">
        <v>4</v>
      </c>
      <c r="AA115" s="70">
        <v>3</v>
      </c>
      <c r="AB115" s="70">
        <v>4</v>
      </c>
      <c r="AC115" s="70">
        <v>0</v>
      </c>
      <c r="AD115" s="70">
        <v>0</v>
      </c>
      <c r="AE115" s="70">
        <v>21</v>
      </c>
      <c r="AF115" s="70">
        <v>16</v>
      </c>
      <c r="AG115" s="70">
        <v>0</v>
      </c>
      <c r="AH115" s="70">
        <v>4</v>
      </c>
      <c r="AI115" s="70">
        <v>5</v>
      </c>
      <c r="AJ115" s="70">
        <v>8</v>
      </c>
      <c r="AK115" s="70">
        <v>0</v>
      </c>
      <c r="AL115" s="70">
        <v>8</v>
      </c>
      <c r="AM115" s="70">
        <v>54</v>
      </c>
      <c r="AN115" s="70">
        <f>X115+Z115+AB115</f>
        <v>446</v>
      </c>
      <c r="AO115" s="70">
        <f>Y115+AA115+AE115</f>
        <v>24</v>
      </c>
      <c r="AP115" s="70">
        <f>AC115+AD115+AG115+AH115</f>
        <v>4</v>
      </c>
      <c r="AQ115" s="70">
        <f>AF115+AJ115+AL115</f>
        <v>32</v>
      </c>
      <c r="AR115" s="70">
        <f>AI115+AK115+AM115</f>
        <v>59</v>
      </c>
      <c r="AS115" s="70">
        <f>AO115-AQ115</f>
        <v>-8</v>
      </c>
      <c r="AT115" s="70">
        <v>260</v>
      </c>
      <c r="AU115" s="70">
        <v>4369</v>
      </c>
      <c r="AV115" s="70">
        <v>603</v>
      </c>
      <c r="AW115" s="70">
        <v>0</v>
      </c>
      <c r="AX115" s="70">
        <v>4842</v>
      </c>
      <c r="AY115" s="70">
        <v>108</v>
      </c>
      <c r="AZ115" s="70">
        <v>67</v>
      </c>
      <c r="BA115" s="70">
        <v>215</v>
      </c>
      <c r="BB115" s="70">
        <f>AY115-AZ115</f>
        <v>41</v>
      </c>
      <c r="BC115" s="62">
        <f>K115*$B$3</f>
        <v>3.5999999999999996</v>
      </c>
      <c r="BD115" s="8">
        <f>L115*$B$3</f>
        <v>45</v>
      </c>
      <c r="BE115" s="8">
        <f>M115*$B$3</f>
        <v>4.32</v>
      </c>
      <c r="BF115" s="8">
        <f>N115*$B$3</f>
        <v>6.12</v>
      </c>
      <c r="BG115" s="8">
        <f>O115*$B$3</f>
        <v>37.799999999999997</v>
      </c>
      <c r="BH115" s="8">
        <f>P115*$B$3</f>
        <v>4.68</v>
      </c>
      <c r="BI115" s="8">
        <f>Q115*$B$3</f>
        <v>3.5999999999999996</v>
      </c>
      <c r="BJ115" s="8">
        <f>R115*$B$3</f>
        <v>0.72</v>
      </c>
      <c r="BK115" s="8">
        <f>S115*$B$3</f>
        <v>1.08</v>
      </c>
      <c r="BL115" s="8">
        <f>T115*$C$3</f>
        <v>3.06</v>
      </c>
      <c r="BM115" s="8">
        <f>U115*$C$3</f>
        <v>40.949999999999996</v>
      </c>
      <c r="BN115" s="8">
        <f>V115*$C$3</f>
        <v>8.5499999999999989</v>
      </c>
      <c r="BO115" s="8">
        <f>W115*$C$3</f>
        <v>1.7999999999999998</v>
      </c>
      <c r="BP115" s="8">
        <f>X115*$C$3</f>
        <v>39.42</v>
      </c>
      <c r="BQ115" s="8">
        <f>Y115*$C$3</f>
        <v>0</v>
      </c>
      <c r="BR115" s="8">
        <f>Z115*$C$3</f>
        <v>0.36</v>
      </c>
      <c r="BS115" s="8">
        <f>AA115*$C$3</f>
        <v>0.27</v>
      </c>
      <c r="BT115" s="8">
        <f>AB115*$C$3</f>
        <v>0.36</v>
      </c>
      <c r="BU115" s="8">
        <f>AC115*$C$3</f>
        <v>0</v>
      </c>
      <c r="BV115" s="8">
        <f>AD115*$C$3</f>
        <v>0</v>
      </c>
      <c r="BW115" s="8">
        <f>AE115*$C$3</f>
        <v>1.89</v>
      </c>
      <c r="BX115" s="8">
        <f>AF115*$C$3</f>
        <v>1.44</v>
      </c>
      <c r="BY115" s="8">
        <f>AG115*$C$3</f>
        <v>0</v>
      </c>
      <c r="BZ115" s="8">
        <f>AH115*$C$3</f>
        <v>0.36</v>
      </c>
      <c r="CA115" s="8">
        <f>AI115*$C$3</f>
        <v>0.44999999999999996</v>
      </c>
      <c r="CB115" s="8">
        <f>AJ115*$C$3</f>
        <v>0.72</v>
      </c>
      <c r="CC115" s="8">
        <f>AK115*$C$3</f>
        <v>0</v>
      </c>
      <c r="CD115" s="8">
        <f>AL115*$C$3</f>
        <v>0.72</v>
      </c>
      <c r="CE115" s="8">
        <f>AM115*$C$3</f>
        <v>4.8599999999999994</v>
      </c>
      <c r="CF115" s="8">
        <f>AN115*$C$3</f>
        <v>40.14</v>
      </c>
      <c r="CG115" s="8">
        <f>AO115*$C$3</f>
        <v>2.16</v>
      </c>
      <c r="CH115" s="8">
        <f>AP115*$C$3</f>
        <v>0.36</v>
      </c>
      <c r="CI115" s="8">
        <f>AQ115*$C$3</f>
        <v>2.88</v>
      </c>
      <c r="CJ115" s="8">
        <f>AR115*$C$3</f>
        <v>5.31</v>
      </c>
      <c r="CK115" s="8">
        <f>AS115*$C$3</f>
        <v>-0.72</v>
      </c>
      <c r="CL115" s="8">
        <f>AT115*$D$3</f>
        <v>2.6</v>
      </c>
      <c r="CM115" s="8">
        <f>AU115*$D$3</f>
        <v>43.69</v>
      </c>
      <c r="CN115" s="8">
        <f>AV115*$D$3</f>
        <v>6.03</v>
      </c>
      <c r="CO115" s="8">
        <f>AW115*$D$3</f>
        <v>0</v>
      </c>
      <c r="CP115" s="8">
        <f>AX115*$D$3</f>
        <v>48.42</v>
      </c>
      <c r="CQ115" s="8">
        <f>AY115*$D$3</f>
        <v>1.08</v>
      </c>
      <c r="CR115" s="8">
        <f>AZ115*$D$3</f>
        <v>0.67</v>
      </c>
      <c r="CS115" s="8">
        <f>BA115*$D$3</f>
        <v>2.15</v>
      </c>
      <c r="CT115" s="8">
        <f>BB115*$D$3</f>
        <v>0.41000000000000003</v>
      </c>
      <c r="CU115" s="46">
        <f>BE115/(BE115+BD115+BC115)</f>
        <v>8.1632653061224497E-2</v>
      </c>
      <c r="CV115" s="46">
        <f>BG115/($BF115+$BG115+$BH115+$BI115+$BJ115)</f>
        <v>0.7142857142857143</v>
      </c>
      <c r="CW115" s="46">
        <f>BH115/($BF115+$BG115+$BH115+$BI115+$BJ115)</f>
        <v>8.8435374149659865E-2</v>
      </c>
      <c r="CX115" s="46">
        <f>BI115/($BF115+$BG115+$BH115+$BI115+$BJ115)</f>
        <v>6.8027210884353748E-2</v>
      </c>
      <c r="CY115" s="46">
        <f>BJ115/($BF115+$BG115+$BH115+$BI115+$BJ115)</f>
        <v>1.360544217687075E-2</v>
      </c>
      <c r="CZ115" s="46">
        <f>BK115/($BF115+$BG115+$BH115+$BI115+$BJ115)</f>
        <v>2.0408163265306124E-2</v>
      </c>
      <c r="DA115" s="45">
        <f>BN115/(BL115+BN115+BM115)</f>
        <v>0.16267123287671231</v>
      </c>
      <c r="DB115" s="46">
        <f>CF115/($BO115+$CF115+$CG115+$CH115+$CI115+$CJ115)</f>
        <v>0.76239316239316246</v>
      </c>
      <c r="DC115" s="46">
        <f>CG115/($BO115+$CF115+$CG115+$CH115+$CI115+$CJ115)</f>
        <v>4.1025641025641033E-2</v>
      </c>
      <c r="DD115" s="46">
        <f>CH115/($BO115+$CF115+$CG115+$CH115+$CI115+$CJ115)</f>
        <v>6.8376068376068376E-3</v>
      </c>
      <c r="DE115" s="46">
        <f>CI115/($BO115+$CF115+$CG115+$CH115+$CI115+$CJ115)</f>
        <v>5.4700854700854701E-2</v>
      </c>
      <c r="DF115" s="46">
        <f>CJ115/($BO115+$CF115+$CG115+$CH115+$CI115+$CJ115)</f>
        <v>0.10085470085470084</v>
      </c>
      <c r="DG115" s="46">
        <f>CK115/($BO115+$CF115+$CG115+$CH115+$CI115+$CJ115)</f>
        <v>-1.3675213675213675E-2</v>
      </c>
      <c r="DH115" s="45">
        <f>CN115/(CL115+CN115+CM115)</f>
        <v>0.11525229357798165</v>
      </c>
      <c r="DI115" s="46">
        <f>CP115/($CO115+$CP115+$CQ115+$CR115+$CS115)</f>
        <v>0.92545871559633031</v>
      </c>
      <c r="DJ115" s="46">
        <f>CQ115/($CO115+$CP115+$CQ115+$CR115+$CS115)</f>
        <v>2.0642201834862386E-2</v>
      </c>
      <c r="DK115" s="46">
        <f>CR115/($CO115+$CP115+$CQ115+$CR115+$CS115)</f>
        <v>1.2805810397553517E-2</v>
      </c>
      <c r="DL115" s="46">
        <f>CS115/($CO115+$CP115+$CQ115+$CR115+$CS115)</f>
        <v>4.1093272171253824E-2</v>
      </c>
      <c r="DM115" s="46">
        <f>CT115/($CO115+$CP115+$CQ115+$CR115+$CS115)</f>
        <v>7.8363914373088695E-3</v>
      </c>
      <c r="DN115" s="50">
        <f>IF(CU115*$T$3&gt;1,1,CU115*$T$3)</f>
        <v>0.12970566961283325</v>
      </c>
      <c r="DO115" s="51">
        <f>IF(DN115*(1+CZ115)&gt;1,1,DN115*(1+CZ115))</f>
        <v>0.13235272409472781</v>
      </c>
      <c r="DP115" s="52">
        <f>IF(DA115*$U$3&gt;1,1,DA115*$U$3)</f>
        <v>0.18139761314218056</v>
      </c>
      <c r="DQ115" s="53">
        <f>IF(DP115*(1+DD115+DG115)&gt;1,1,DP115*(1+DD115+DG115))</f>
        <v>0.18015728758223404</v>
      </c>
      <c r="DR115" s="50">
        <f>DH115</f>
        <v>0.11525229357798165</v>
      </c>
      <c r="DS115" s="53">
        <f>IF(DR115*(1+DM115)&gt;1,1,DR115*(1+DM115))</f>
        <v>0.11615545566450637</v>
      </c>
      <c r="DT115" s="57">
        <f>100*(DO115*$H$3+DQ115*$K$3+DS115*$N$3)/($Q$3)</f>
        <v>16.241818166126993</v>
      </c>
    </row>
    <row r="116" spans="2:124" x14ac:dyDescent="0.3">
      <c r="B116" s="1">
        <v>28951</v>
      </c>
      <c r="C116" s="68" t="s">
        <v>275</v>
      </c>
      <c r="D116" s="1" t="s">
        <v>15</v>
      </c>
      <c r="E116" s="1" t="s">
        <v>149</v>
      </c>
      <c r="F116" s="1" t="s">
        <v>156</v>
      </c>
      <c r="G116" s="1">
        <v>2010</v>
      </c>
      <c r="H116" s="1" t="s">
        <v>18</v>
      </c>
      <c r="I116" s="69">
        <v>959.81584015299995</v>
      </c>
      <c r="J116" s="7">
        <v>49.9</v>
      </c>
      <c r="K116" s="7">
        <v>4</v>
      </c>
      <c r="L116" s="7">
        <v>83</v>
      </c>
      <c r="M116" s="7">
        <v>47</v>
      </c>
      <c r="N116" s="7">
        <v>11</v>
      </c>
      <c r="O116" s="7">
        <v>76</v>
      </c>
      <c r="P116" s="7">
        <v>2</v>
      </c>
      <c r="Q116" s="7">
        <v>22</v>
      </c>
      <c r="R116" s="7">
        <v>23</v>
      </c>
      <c r="S116" s="70">
        <f>P116-Q116</f>
        <v>-20</v>
      </c>
      <c r="T116" s="7">
        <v>49.9</v>
      </c>
      <c r="U116" s="7">
        <v>22</v>
      </c>
      <c r="V116" s="7">
        <v>346</v>
      </c>
      <c r="W116" s="7">
        <v>187</v>
      </c>
      <c r="X116" s="7">
        <v>12</v>
      </c>
      <c r="Y116" s="7">
        <v>355</v>
      </c>
      <c r="Z116" s="7">
        <v>28</v>
      </c>
      <c r="AA116" s="7">
        <v>12</v>
      </c>
      <c r="AB116" s="7">
        <v>12</v>
      </c>
      <c r="AC116" s="7">
        <v>7</v>
      </c>
      <c r="AD116" s="7">
        <v>0</v>
      </c>
      <c r="AE116" s="7">
        <v>4</v>
      </c>
      <c r="AF116" s="7">
        <v>4</v>
      </c>
      <c r="AG116" s="7">
        <v>12</v>
      </c>
      <c r="AH116" s="7">
        <v>7</v>
      </c>
      <c r="AI116" s="7">
        <v>4</v>
      </c>
      <c r="AJ116" s="7">
        <v>24</v>
      </c>
      <c r="AK116" s="7">
        <v>2</v>
      </c>
      <c r="AL116" s="7">
        <v>20</v>
      </c>
      <c r="AM116" s="7">
        <v>1</v>
      </c>
      <c r="AN116" s="7">
        <v>50</v>
      </c>
      <c r="AO116" s="70">
        <f>Y116+AA116+AE116</f>
        <v>371</v>
      </c>
      <c r="AP116" s="70">
        <f>AC116+AD116+AG116+AH116</f>
        <v>26</v>
      </c>
      <c r="AQ116" s="70">
        <f>AF116+AJ116+AL116</f>
        <v>48</v>
      </c>
      <c r="AR116" s="70">
        <f>AI116+AK116+AM116</f>
        <v>7</v>
      </c>
      <c r="AS116" s="70">
        <f>AO116-AQ116</f>
        <v>323</v>
      </c>
      <c r="AT116" s="7">
        <v>226</v>
      </c>
      <c r="AU116" s="7">
        <v>3547</v>
      </c>
      <c r="AV116" s="7">
        <v>1206</v>
      </c>
      <c r="AW116" s="7">
        <v>0</v>
      </c>
      <c r="AX116" s="7">
        <v>3807</v>
      </c>
      <c r="AY116" s="7">
        <v>297</v>
      </c>
      <c r="AZ116" s="7">
        <v>89</v>
      </c>
      <c r="BA116" s="7">
        <v>786</v>
      </c>
      <c r="BB116" s="70">
        <f>AY116-AZ116</f>
        <v>208</v>
      </c>
      <c r="BC116" s="80">
        <f>K116*$B$3</f>
        <v>1.44</v>
      </c>
      <c r="BD116" s="8">
        <f>L116*$B$3</f>
        <v>29.88</v>
      </c>
      <c r="BE116" s="8">
        <f>M116*$B$3</f>
        <v>16.919999999999998</v>
      </c>
      <c r="BF116" s="8">
        <f>N116*$B$3</f>
        <v>3.96</v>
      </c>
      <c r="BG116" s="8">
        <f>O116*$B$3</f>
        <v>27.36</v>
      </c>
      <c r="BH116" s="8">
        <f>P116*$B$3</f>
        <v>0.72</v>
      </c>
      <c r="BI116" s="8">
        <f>Q116*$B$3</f>
        <v>7.92</v>
      </c>
      <c r="BJ116" s="8">
        <f>R116*$B$3</f>
        <v>8.2799999999999994</v>
      </c>
      <c r="BK116" s="8">
        <f>S116*$B$3</f>
        <v>-7.1999999999999993</v>
      </c>
      <c r="BL116" s="8">
        <f>T116*$C$3</f>
        <v>4.4909999999999997</v>
      </c>
      <c r="BM116" s="8">
        <f>U116*$C$3</f>
        <v>1.98</v>
      </c>
      <c r="BN116" s="8">
        <f>V116*$C$3</f>
        <v>31.14</v>
      </c>
      <c r="BO116" s="8">
        <f>W116*$C$3</f>
        <v>16.829999999999998</v>
      </c>
      <c r="BP116" s="8">
        <f>X116*$C$3</f>
        <v>1.08</v>
      </c>
      <c r="BQ116" s="8">
        <f>Y116*$C$3</f>
        <v>31.95</v>
      </c>
      <c r="BR116" s="8">
        <f>Z116*$C$3</f>
        <v>2.52</v>
      </c>
      <c r="BS116" s="8">
        <f>AA116*$C$3</f>
        <v>1.08</v>
      </c>
      <c r="BT116" s="8">
        <f>AB116*$C$3</f>
        <v>1.08</v>
      </c>
      <c r="BU116" s="8">
        <f>AC116*$C$3</f>
        <v>0.63</v>
      </c>
      <c r="BV116" s="8">
        <f>AD116*$C$3</f>
        <v>0</v>
      </c>
      <c r="BW116" s="8">
        <f>AE116*$C$3</f>
        <v>0.36</v>
      </c>
      <c r="BX116" s="8">
        <f>AF116*$C$3</f>
        <v>0.36</v>
      </c>
      <c r="BY116" s="8">
        <f>AG116*$C$3</f>
        <v>1.08</v>
      </c>
      <c r="BZ116" s="8">
        <f>AH116*$C$3</f>
        <v>0.63</v>
      </c>
      <c r="CA116" s="8">
        <f>AI116*$C$3</f>
        <v>0.36</v>
      </c>
      <c r="CB116" s="8">
        <f>AJ116*$C$3</f>
        <v>2.16</v>
      </c>
      <c r="CC116" s="8">
        <f>AK116*$C$3</f>
        <v>0.18</v>
      </c>
      <c r="CD116" s="8">
        <f>AL116*$C$3</f>
        <v>1.7999999999999998</v>
      </c>
      <c r="CE116" s="8">
        <f>AM116*$C$3</f>
        <v>0.09</v>
      </c>
      <c r="CF116" s="8">
        <f>AN116*$C$3</f>
        <v>4.5</v>
      </c>
      <c r="CG116" s="8">
        <f>AO116*$C$3</f>
        <v>33.39</v>
      </c>
      <c r="CH116" s="8">
        <f>AP116*$C$3</f>
        <v>2.34</v>
      </c>
      <c r="CI116" s="8">
        <f>AQ116*$C$3</f>
        <v>4.32</v>
      </c>
      <c r="CJ116" s="8">
        <f>AR116*$C$3</f>
        <v>0.63</v>
      </c>
      <c r="CK116" s="8">
        <f>AS116*$C$3</f>
        <v>29.07</v>
      </c>
      <c r="CL116" s="8">
        <f>AT116*$D$3</f>
        <v>2.2600000000000002</v>
      </c>
      <c r="CM116" s="8">
        <f>AU116*$D$3</f>
        <v>35.47</v>
      </c>
      <c r="CN116" s="8">
        <f>AV116*$D$3</f>
        <v>12.06</v>
      </c>
      <c r="CO116" s="8">
        <f>AW116*$D$3</f>
        <v>0</v>
      </c>
      <c r="CP116" s="8">
        <f>AX116*$D$3</f>
        <v>38.07</v>
      </c>
      <c r="CQ116" s="8">
        <f>AY116*$D$3</f>
        <v>2.97</v>
      </c>
      <c r="CR116" s="8">
        <f>AZ116*$D$3</f>
        <v>0.89</v>
      </c>
      <c r="CS116" s="8">
        <f>BA116*$D$3</f>
        <v>7.86</v>
      </c>
      <c r="CT116" s="8">
        <f>BB116*$D$3</f>
        <v>2.08</v>
      </c>
      <c r="CU116" s="46">
        <f>BE116/(BE116+BD116+BC116)</f>
        <v>0.35074626865671643</v>
      </c>
      <c r="CV116" s="46">
        <f>BG116/($BF116+$BG116+$BH116+$BI116+$BJ116)</f>
        <v>0.56716417910447758</v>
      </c>
      <c r="CW116" s="46">
        <f>BH116/($BF116+$BG116+$BH116+$BI116+$BJ116)</f>
        <v>1.4925373134328356E-2</v>
      </c>
      <c r="CX116" s="46">
        <f>BI116/($BF116+$BG116+$BH116+$BI116+$BJ116)</f>
        <v>0.16417910447761194</v>
      </c>
      <c r="CY116" s="46">
        <f>BJ116/($BF116+$BG116+$BH116+$BI116+$BJ116)</f>
        <v>0.17164179104477609</v>
      </c>
      <c r="CZ116" s="46">
        <f>BK116/($BF116+$BG116+$BH116+$BI116+$BJ116)</f>
        <v>-0.14925373134328357</v>
      </c>
      <c r="DA116" s="45">
        <f>BN116/(BL116+BN116+BM116)</f>
        <v>0.82794927016032549</v>
      </c>
      <c r="DB116" s="46">
        <f>CF116/($BO116+$CF116+$CG116+$CH116+$CI116+$CJ116)</f>
        <v>7.2568940493468792E-2</v>
      </c>
      <c r="DC116" s="46">
        <f>CG116/($BO116+$CF116+$CG116+$CH116+$CI116+$CJ116)</f>
        <v>0.53846153846153844</v>
      </c>
      <c r="DD116" s="46">
        <f>CH116/($BO116+$CF116+$CG116+$CH116+$CI116+$CJ116)</f>
        <v>3.7735849056603765E-2</v>
      </c>
      <c r="DE116" s="46">
        <f>CI116/($BO116+$CF116+$CG116+$CH116+$CI116+$CJ116)</f>
        <v>6.966618287373004E-2</v>
      </c>
      <c r="DF116" s="46">
        <f>CJ116/($BO116+$CF116+$CG116+$CH116+$CI116+$CJ116)</f>
        <v>1.0159651669085631E-2</v>
      </c>
      <c r="DG116" s="46">
        <f>CK116/($BO116+$CF116+$CG116+$CH116+$CI116+$CJ116)</f>
        <v>0.46879535558780838</v>
      </c>
      <c r="DH116" s="45">
        <f>CN116/(CL116+CN116+CM116)</f>
        <v>0.24221731271339628</v>
      </c>
      <c r="DI116" s="46">
        <f>CP116/($CO116+$CP116+$CQ116+$CR116+$CS116)</f>
        <v>0.76461136774452698</v>
      </c>
      <c r="DJ116" s="46">
        <f>CQ116/($CO116+$CP116+$CQ116+$CR116+$CS116)</f>
        <v>5.9650532235388638E-2</v>
      </c>
      <c r="DK116" s="46">
        <f>CR116/($CO116+$CP116+$CQ116+$CR116+$CS116)</f>
        <v>1.7875075316328582E-2</v>
      </c>
      <c r="DL116" s="46">
        <f>CS116/($CO116+$CP116+$CQ116+$CR116+$CS116)</f>
        <v>0.15786302470375579</v>
      </c>
      <c r="DM116" s="46">
        <f>CT116/($CO116+$CP116+$CQ116+$CR116+$CS116)</f>
        <v>4.1775456919060053E-2</v>
      </c>
      <c r="DN116" s="50">
        <f>IF(CU116*$Z$3&gt;1,1,CU116*$Z$3)</f>
        <v>0.57830280324955607</v>
      </c>
      <c r="DO116" s="51">
        <f>IF(DN116*(1+CZ116)&gt;1,1,DN116*(1+CZ116))</f>
        <v>0.49198895201827908</v>
      </c>
      <c r="DP116" s="52">
        <f>IF(DA116*$AA$3&gt;1,1,DA116*$AA$3)</f>
        <v>0.86031652976663509</v>
      </c>
      <c r="DQ116" s="53">
        <f>IF(DP116*(1+DD116+DG116)&gt;1,1,DP116*(1+DD116+DG116))</f>
        <v>1</v>
      </c>
      <c r="DR116" s="50">
        <f>DH116</f>
        <v>0.24221731271339628</v>
      </c>
      <c r="DS116" s="53">
        <f>IF(DR116*(1+DM116)&gt;1,1,DR116*(1+DM116))</f>
        <v>0.25233605162570527</v>
      </c>
      <c r="DT116" s="57">
        <f>100*(DO116*$H$3+DQ116*$K$3+DS116*$N$3)/($Q$3)</f>
        <v>80.02971450456613</v>
      </c>
    </row>
    <row r="117" spans="2:124" x14ac:dyDescent="0.3">
      <c r="B117" s="1">
        <v>28125</v>
      </c>
      <c r="C117" s="68" t="s">
        <v>221</v>
      </c>
      <c r="D117" s="1" t="s">
        <v>15</v>
      </c>
      <c r="E117" s="1" t="s">
        <v>20</v>
      </c>
      <c r="F117" s="1" t="s">
        <v>21</v>
      </c>
      <c r="G117" s="1">
        <v>2012</v>
      </c>
      <c r="H117" s="1" t="s">
        <v>18</v>
      </c>
      <c r="I117" s="69">
        <v>689.33763829600002</v>
      </c>
      <c r="J117" s="72">
        <v>48.79</v>
      </c>
      <c r="K117" s="64">
        <v>3</v>
      </c>
      <c r="L117" s="64">
        <v>108</v>
      </c>
      <c r="M117" s="64">
        <v>24</v>
      </c>
      <c r="N117" s="64">
        <v>5</v>
      </c>
      <c r="O117" s="64">
        <v>103</v>
      </c>
      <c r="P117" s="64">
        <v>4</v>
      </c>
      <c r="Q117" s="64">
        <v>10</v>
      </c>
      <c r="R117" s="64">
        <v>13</v>
      </c>
      <c r="S117" s="70">
        <f>P117-Q117</f>
        <v>-6</v>
      </c>
      <c r="T117" s="64">
        <v>5</v>
      </c>
      <c r="U117" s="64">
        <v>470</v>
      </c>
      <c r="V117" s="64">
        <v>60</v>
      </c>
      <c r="W117" s="64">
        <v>5</v>
      </c>
      <c r="X117" s="64">
        <v>446</v>
      </c>
      <c r="Y117" s="64">
        <v>9</v>
      </c>
      <c r="Z117" s="64">
        <v>4</v>
      </c>
      <c r="AA117" s="64">
        <v>4</v>
      </c>
      <c r="AB117" s="64">
        <v>1</v>
      </c>
      <c r="AC117" s="64">
        <v>0</v>
      </c>
      <c r="AD117" s="64">
        <v>7</v>
      </c>
      <c r="AE117" s="64">
        <v>4</v>
      </c>
      <c r="AF117" s="64">
        <v>6</v>
      </c>
      <c r="AG117" s="64">
        <v>0</v>
      </c>
      <c r="AH117" s="64">
        <v>0</v>
      </c>
      <c r="AI117" s="64">
        <v>0</v>
      </c>
      <c r="AJ117" s="64">
        <v>0</v>
      </c>
      <c r="AK117" s="64">
        <v>0</v>
      </c>
      <c r="AL117" s="64">
        <v>8</v>
      </c>
      <c r="AM117" s="64">
        <v>50</v>
      </c>
      <c r="AN117" s="64">
        <f>X117+Z117+AB117</f>
        <v>451</v>
      </c>
      <c r="AO117" s="70">
        <f>Y117+AA117+AE117</f>
        <v>17</v>
      </c>
      <c r="AP117" s="70">
        <f>AC117+AD117+AG117+AH117</f>
        <v>7</v>
      </c>
      <c r="AQ117" s="70">
        <f>AF117+AJ117+AL117</f>
        <v>14</v>
      </c>
      <c r="AR117" s="70">
        <f>AI117+AK117+AM117</f>
        <v>50</v>
      </c>
      <c r="AS117" s="70">
        <f>AO117-AQ117</f>
        <v>3</v>
      </c>
      <c r="AT117" s="64">
        <v>130</v>
      </c>
      <c r="AU117" s="64">
        <v>4378</v>
      </c>
      <c r="AV117" s="64">
        <v>368</v>
      </c>
      <c r="AW117" s="64">
        <v>0</v>
      </c>
      <c r="AX117" s="64">
        <v>4484</v>
      </c>
      <c r="AY117" s="64">
        <v>43</v>
      </c>
      <c r="AZ117" s="64">
        <v>36</v>
      </c>
      <c r="BA117" s="64">
        <v>313</v>
      </c>
      <c r="BB117" s="70">
        <f>AY117-AZ117</f>
        <v>7</v>
      </c>
      <c r="BC117" s="62">
        <f>K117*$B$3</f>
        <v>1.08</v>
      </c>
      <c r="BD117" s="8">
        <f>L117*$B$3</f>
        <v>38.879999999999995</v>
      </c>
      <c r="BE117" s="8">
        <f>M117*$B$3</f>
        <v>8.64</v>
      </c>
      <c r="BF117" s="8">
        <f>N117*$B$3</f>
        <v>1.7999999999999998</v>
      </c>
      <c r="BG117" s="8">
        <f>O117*$B$3</f>
        <v>37.08</v>
      </c>
      <c r="BH117" s="8">
        <f>P117*$B$3</f>
        <v>1.44</v>
      </c>
      <c r="BI117" s="8">
        <f>Q117*$B$3</f>
        <v>3.5999999999999996</v>
      </c>
      <c r="BJ117" s="8">
        <f>R117*$B$3</f>
        <v>4.68</v>
      </c>
      <c r="BK117" s="8">
        <f>S117*$B$3</f>
        <v>-2.16</v>
      </c>
      <c r="BL117" s="8">
        <f>T117*$C$3</f>
        <v>0.44999999999999996</v>
      </c>
      <c r="BM117" s="8">
        <f>U117*$C$3</f>
        <v>42.3</v>
      </c>
      <c r="BN117" s="8">
        <f>V117*$C$3</f>
        <v>5.3999999999999995</v>
      </c>
      <c r="BO117" s="8">
        <f>W117*$C$3</f>
        <v>0.44999999999999996</v>
      </c>
      <c r="BP117" s="8">
        <f>X117*$C$3</f>
        <v>40.14</v>
      </c>
      <c r="BQ117" s="8">
        <f>Y117*$C$3</f>
        <v>0.80999999999999994</v>
      </c>
      <c r="BR117" s="8">
        <f>Z117*$C$3</f>
        <v>0.36</v>
      </c>
      <c r="BS117" s="8">
        <f>AA117*$C$3</f>
        <v>0.36</v>
      </c>
      <c r="BT117" s="8">
        <f>AB117*$C$3</f>
        <v>0.09</v>
      </c>
      <c r="BU117" s="8">
        <f>AC117*$C$3</f>
        <v>0</v>
      </c>
      <c r="BV117" s="8">
        <f>AD117*$C$3</f>
        <v>0.63</v>
      </c>
      <c r="BW117" s="8">
        <f>AE117*$C$3</f>
        <v>0.36</v>
      </c>
      <c r="BX117" s="8">
        <f>AF117*$C$3</f>
        <v>0.54</v>
      </c>
      <c r="BY117" s="8">
        <f>AG117*$C$3</f>
        <v>0</v>
      </c>
      <c r="BZ117" s="8">
        <f>AH117*$C$3</f>
        <v>0</v>
      </c>
      <c r="CA117" s="8">
        <f>AI117*$C$3</f>
        <v>0</v>
      </c>
      <c r="CB117" s="8">
        <f>AJ117*$C$3</f>
        <v>0</v>
      </c>
      <c r="CC117" s="8">
        <f>AK117*$C$3</f>
        <v>0</v>
      </c>
      <c r="CD117" s="8">
        <f>AL117*$C$3</f>
        <v>0.72</v>
      </c>
      <c r="CE117" s="8">
        <f>AM117*$C$3</f>
        <v>4.5</v>
      </c>
      <c r="CF117" s="8">
        <f>AN117*$C$3</f>
        <v>40.589999999999996</v>
      </c>
      <c r="CG117" s="8">
        <f>AO117*$C$3</f>
        <v>1.53</v>
      </c>
      <c r="CH117" s="8">
        <f>AP117*$C$3</f>
        <v>0.63</v>
      </c>
      <c r="CI117" s="8">
        <f>AQ117*$C$3</f>
        <v>1.26</v>
      </c>
      <c r="CJ117" s="8">
        <f>AR117*$C$3</f>
        <v>4.5</v>
      </c>
      <c r="CK117" s="8">
        <f>AS117*$C$3</f>
        <v>0.27</v>
      </c>
      <c r="CL117" s="8">
        <f>AT117*$D$3</f>
        <v>1.3</v>
      </c>
      <c r="CM117" s="8">
        <f>AU117*$D$3</f>
        <v>43.78</v>
      </c>
      <c r="CN117" s="8">
        <f>AV117*$D$3</f>
        <v>3.68</v>
      </c>
      <c r="CO117" s="8">
        <f>AW117*$D$3</f>
        <v>0</v>
      </c>
      <c r="CP117" s="8">
        <f>AX117*$D$3</f>
        <v>44.84</v>
      </c>
      <c r="CQ117" s="8">
        <f>AY117*$D$3</f>
        <v>0.43</v>
      </c>
      <c r="CR117" s="8">
        <f>AZ117*$D$3</f>
        <v>0.36</v>
      </c>
      <c r="CS117" s="8">
        <f>BA117*$D$3</f>
        <v>3.13</v>
      </c>
      <c r="CT117" s="8">
        <f>BB117*$D$3</f>
        <v>7.0000000000000007E-2</v>
      </c>
      <c r="CU117" s="46">
        <f>BE117/(BE117+BD117+BC117)</f>
        <v>0.17777777777777781</v>
      </c>
      <c r="CV117" s="46">
        <f>BG117/($BF117+$BG117+$BH117+$BI117+$BJ117)</f>
        <v>0.76296296296296306</v>
      </c>
      <c r="CW117" s="46">
        <f>BH117/($BF117+$BG117+$BH117+$BI117+$BJ117)</f>
        <v>2.9629629629629631E-2</v>
      </c>
      <c r="CX117" s="46">
        <f>BI117/($BF117+$BG117+$BH117+$BI117+$BJ117)</f>
        <v>7.407407407407407E-2</v>
      </c>
      <c r="CY117" s="46">
        <f>BJ117/($BF117+$BG117+$BH117+$BI117+$BJ117)</f>
        <v>9.6296296296296297E-2</v>
      </c>
      <c r="CZ117" s="46">
        <f>BK117/($BF117+$BG117+$BH117+$BI117+$BJ117)</f>
        <v>-4.4444444444444453E-2</v>
      </c>
      <c r="DA117" s="45">
        <f>BN117/(BL117+BN117+BM117)</f>
        <v>0.11214953271028037</v>
      </c>
      <c r="DB117" s="46">
        <f>CF117/($BO117+$CF117+$CG117+$CH117+$CI117+$CJ117)</f>
        <v>0.82904411764705876</v>
      </c>
      <c r="DC117" s="46">
        <f>CG117/($BO117+$CF117+$CG117+$CH117+$CI117+$CJ117)</f>
        <v>3.125E-2</v>
      </c>
      <c r="DD117" s="46">
        <f>CH117/($BO117+$CF117+$CG117+$CH117+$CI117+$CJ117)</f>
        <v>1.2867647058823529E-2</v>
      </c>
      <c r="DE117" s="46">
        <f>CI117/($BO117+$CF117+$CG117+$CH117+$CI117+$CJ117)</f>
        <v>2.5735294117647058E-2</v>
      </c>
      <c r="DF117" s="46">
        <f>CJ117/($BO117+$CF117+$CG117+$CH117+$CI117+$CJ117)</f>
        <v>9.1911764705882346E-2</v>
      </c>
      <c r="DG117" s="46">
        <f>CK117/($BO117+$CF117+$CG117+$CH117+$CI117+$CJ117)</f>
        <v>5.5147058823529415E-3</v>
      </c>
      <c r="DH117" s="45">
        <f>CN117/(CL117+CN117+CM117)</f>
        <v>7.5471698113207544E-2</v>
      </c>
      <c r="DI117" s="46">
        <f>CP117/($CO117+$CP117+$CQ117+$CR117+$CS117)</f>
        <v>0.91960623461853974</v>
      </c>
      <c r="DJ117" s="46">
        <f>CQ117/($CO117+$CP117+$CQ117+$CR117+$CS117)</f>
        <v>8.818703855619359E-3</v>
      </c>
      <c r="DK117" s="46">
        <f>CR117/($CO117+$CP117+$CQ117+$CR117+$CS117)</f>
        <v>7.383100902378998E-3</v>
      </c>
      <c r="DL117" s="46">
        <f>CS117/($CO117+$CP117+$CQ117+$CR117+$CS117)</f>
        <v>6.4191960623461844E-2</v>
      </c>
      <c r="DM117" s="46">
        <f>CT117/($CO117+$CP117+$CQ117+$CR117+$CS117)</f>
        <v>1.435602953240361E-3</v>
      </c>
      <c r="DN117" s="50">
        <f>IF(CU117*$T$3&gt;1,1,CU117*$T$3)</f>
        <v>0.28247012493461471</v>
      </c>
      <c r="DO117" s="51">
        <f>IF(DN117*(1+CZ117)&gt;1,1,DN117*(1+CZ117))</f>
        <v>0.2699158971597429</v>
      </c>
      <c r="DP117" s="52">
        <f>IF(DA117*$U$3&gt;1,1,DA117*$U$3)</f>
        <v>0.12505995798331546</v>
      </c>
      <c r="DQ117" s="53">
        <f>IF(DP117*(1+DD117+DG117)&gt;1,1,DP117*(1+DD117+DG117))</f>
        <v>0.12735885426977347</v>
      </c>
      <c r="DR117" s="50">
        <f>DH117</f>
        <v>7.5471698113207544E-2</v>
      </c>
      <c r="DS117" s="53">
        <f>IF(DR117*(1+DM117)&gt;1,1,DR117*(1+DM117))</f>
        <v>7.5580045505904928E-2</v>
      </c>
      <c r="DT117" s="57">
        <f>100*(DO117*$H$3+DQ117*$K$3+DS117*$N$3)/($Q$3)</f>
        <v>14.004214650796749</v>
      </c>
    </row>
    <row r="118" spans="2:124" x14ac:dyDescent="0.3">
      <c r="B118" s="1">
        <v>28351</v>
      </c>
      <c r="C118" s="68" t="s">
        <v>221</v>
      </c>
      <c r="D118" s="1" t="s">
        <v>15</v>
      </c>
      <c r="E118" s="1" t="s">
        <v>50</v>
      </c>
      <c r="F118" s="1" t="s">
        <v>55</v>
      </c>
      <c r="G118" s="1">
        <v>2010</v>
      </c>
      <c r="H118" s="1" t="s">
        <v>18</v>
      </c>
      <c r="I118" s="69">
        <v>867.03649624000002</v>
      </c>
      <c r="J118" s="72">
        <v>46.91</v>
      </c>
      <c r="K118" s="64">
        <v>1</v>
      </c>
      <c r="L118" s="64">
        <v>122</v>
      </c>
      <c r="M118" s="64">
        <v>8</v>
      </c>
      <c r="N118" s="64">
        <v>9</v>
      </c>
      <c r="O118" s="64">
        <v>82</v>
      </c>
      <c r="P118" s="64">
        <v>33</v>
      </c>
      <c r="Q118" s="64">
        <v>6</v>
      </c>
      <c r="R118" s="64">
        <v>1</v>
      </c>
      <c r="S118" s="70">
        <f>P118-Q118</f>
        <v>27</v>
      </c>
      <c r="T118" s="64">
        <v>15</v>
      </c>
      <c r="U118" s="64">
        <v>253</v>
      </c>
      <c r="V118" s="64">
        <v>252</v>
      </c>
      <c r="W118" s="64">
        <v>28</v>
      </c>
      <c r="X118" s="64">
        <v>183</v>
      </c>
      <c r="Y118" s="64">
        <v>32</v>
      </c>
      <c r="Z118" s="64">
        <v>35</v>
      </c>
      <c r="AA118" s="64">
        <v>37</v>
      </c>
      <c r="AB118" s="64">
        <v>0</v>
      </c>
      <c r="AC118" s="64">
        <v>16</v>
      </c>
      <c r="AD118" s="64">
        <v>0</v>
      </c>
      <c r="AE118" s="64">
        <v>13</v>
      </c>
      <c r="AF118" s="64">
        <v>7</v>
      </c>
      <c r="AG118" s="64">
        <v>10</v>
      </c>
      <c r="AH118" s="64">
        <v>8</v>
      </c>
      <c r="AI118" s="64">
        <v>16</v>
      </c>
      <c r="AJ118" s="64">
        <v>7</v>
      </c>
      <c r="AK118" s="64">
        <v>12</v>
      </c>
      <c r="AL118" s="64">
        <v>4</v>
      </c>
      <c r="AM118" s="64">
        <v>111</v>
      </c>
      <c r="AN118" s="64">
        <f>X118+Z118+AB118</f>
        <v>218</v>
      </c>
      <c r="AO118" s="70">
        <f>Y118+AA118+AE118</f>
        <v>82</v>
      </c>
      <c r="AP118" s="70">
        <f>AC118+AD118+AG118+AH118</f>
        <v>34</v>
      </c>
      <c r="AQ118" s="70">
        <f>AF118+AJ118+AL118</f>
        <v>18</v>
      </c>
      <c r="AR118" s="70">
        <f>AI118+AK118+AM118</f>
        <v>139</v>
      </c>
      <c r="AS118" s="70">
        <f>AO118-AQ118</f>
        <v>64</v>
      </c>
      <c r="AT118" s="64">
        <v>159</v>
      </c>
      <c r="AU118" s="64">
        <v>486</v>
      </c>
      <c r="AV118" s="64">
        <v>4050</v>
      </c>
      <c r="AW118" s="64">
        <v>0</v>
      </c>
      <c r="AX118" s="64">
        <v>695</v>
      </c>
      <c r="AY118" s="64">
        <v>169</v>
      </c>
      <c r="AZ118" s="64">
        <v>273</v>
      </c>
      <c r="BA118" s="64">
        <v>3558</v>
      </c>
      <c r="BB118" s="70">
        <f>AY118-AZ118</f>
        <v>-104</v>
      </c>
      <c r="BC118" s="62">
        <f>K118*$B$3</f>
        <v>0.36</v>
      </c>
      <c r="BD118" s="8">
        <f>L118*$B$3</f>
        <v>43.92</v>
      </c>
      <c r="BE118" s="8">
        <f>M118*$B$3</f>
        <v>2.88</v>
      </c>
      <c r="BF118" s="8">
        <f>N118*$B$3</f>
        <v>3.2399999999999998</v>
      </c>
      <c r="BG118" s="8">
        <f>O118*$B$3</f>
        <v>29.52</v>
      </c>
      <c r="BH118" s="8">
        <f>P118*$B$3</f>
        <v>11.879999999999999</v>
      </c>
      <c r="BI118" s="8">
        <f>Q118*$B$3</f>
        <v>2.16</v>
      </c>
      <c r="BJ118" s="8">
        <f>R118*$B$3</f>
        <v>0.36</v>
      </c>
      <c r="BK118" s="8">
        <f>S118*$B$3</f>
        <v>9.7199999999999989</v>
      </c>
      <c r="BL118" s="8">
        <f>T118*$C$3</f>
        <v>1.3499999999999999</v>
      </c>
      <c r="BM118" s="8">
        <f>U118*$C$3</f>
        <v>22.77</v>
      </c>
      <c r="BN118" s="8">
        <f>V118*$C$3</f>
        <v>22.68</v>
      </c>
      <c r="BO118" s="8">
        <f>W118*$C$3</f>
        <v>2.52</v>
      </c>
      <c r="BP118" s="8">
        <f>X118*$C$3</f>
        <v>16.47</v>
      </c>
      <c r="BQ118" s="8">
        <f>Y118*$C$3</f>
        <v>2.88</v>
      </c>
      <c r="BR118" s="8">
        <f>Z118*$C$3</f>
        <v>3.15</v>
      </c>
      <c r="BS118" s="8">
        <f>AA118*$C$3</f>
        <v>3.33</v>
      </c>
      <c r="BT118" s="8">
        <f>AB118*$C$3</f>
        <v>0</v>
      </c>
      <c r="BU118" s="8">
        <f>AC118*$C$3</f>
        <v>1.44</v>
      </c>
      <c r="BV118" s="8">
        <f>AD118*$C$3</f>
        <v>0</v>
      </c>
      <c r="BW118" s="8">
        <f>AE118*$C$3</f>
        <v>1.17</v>
      </c>
      <c r="BX118" s="8">
        <f>AF118*$C$3</f>
        <v>0.63</v>
      </c>
      <c r="BY118" s="8">
        <f>AG118*$C$3</f>
        <v>0.89999999999999991</v>
      </c>
      <c r="BZ118" s="8">
        <f>AH118*$C$3</f>
        <v>0.72</v>
      </c>
      <c r="CA118" s="8">
        <f>AI118*$C$3</f>
        <v>1.44</v>
      </c>
      <c r="CB118" s="8">
        <f>AJ118*$C$3</f>
        <v>0.63</v>
      </c>
      <c r="CC118" s="8">
        <f>AK118*$C$3</f>
        <v>1.08</v>
      </c>
      <c r="CD118" s="8">
        <f>AL118*$C$3</f>
        <v>0.36</v>
      </c>
      <c r="CE118" s="8">
        <f>AM118*$C$3</f>
        <v>9.99</v>
      </c>
      <c r="CF118" s="8">
        <f>AN118*$C$3</f>
        <v>19.62</v>
      </c>
      <c r="CG118" s="8">
        <f>AO118*$C$3</f>
        <v>7.38</v>
      </c>
      <c r="CH118" s="8">
        <f>AP118*$C$3</f>
        <v>3.06</v>
      </c>
      <c r="CI118" s="8">
        <f>AQ118*$C$3</f>
        <v>1.6199999999999999</v>
      </c>
      <c r="CJ118" s="8">
        <f>AR118*$C$3</f>
        <v>12.51</v>
      </c>
      <c r="CK118" s="8">
        <f>AS118*$C$3</f>
        <v>5.76</v>
      </c>
      <c r="CL118" s="8">
        <f>AT118*$D$3</f>
        <v>1.59</v>
      </c>
      <c r="CM118" s="8">
        <f>AU118*$D$3</f>
        <v>4.8600000000000003</v>
      </c>
      <c r="CN118" s="8">
        <f>AV118*$D$3</f>
        <v>40.5</v>
      </c>
      <c r="CO118" s="8">
        <f>AW118*$D$3</f>
        <v>0</v>
      </c>
      <c r="CP118" s="8">
        <f>AX118*$D$3</f>
        <v>6.95</v>
      </c>
      <c r="CQ118" s="8">
        <f>AY118*$D$3</f>
        <v>1.69</v>
      </c>
      <c r="CR118" s="8">
        <f>AZ118*$D$3</f>
        <v>2.73</v>
      </c>
      <c r="CS118" s="8">
        <f>BA118*$D$3</f>
        <v>35.58</v>
      </c>
      <c r="CT118" s="8">
        <f>BB118*$D$3</f>
        <v>-1.04</v>
      </c>
      <c r="CU118" s="46">
        <f>BE118/(BE118+BD118+BC118)</f>
        <v>6.1068702290076327E-2</v>
      </c>
      <c r="CV118" s="46">
        <f>BG118/($BF118+$BG118+$BH118+$BI118+$BJ118)</f>
        <v>0.62595419847328249</v>
      </c>
      <c r="CW118" s="46">
        <f>BH118/($BF118+$BG118+$BH118+$BI118+$BJ118)</f>
        <v>0.25190839694656486</v>
      </c>
      <c r="CX118" s="46">
        <f>BI118/($BF118+$BG118+$BH118+$BI118+$BJ118)</f>
        <v>4.5801526717557259E-2</v>
      </c>
      <c r="CY118" s="46">
        <f>BJ118/($BF118+$BG118+$BH118+$BI118+$BJ118)</f>
        <v>7.6335877862595426E-3</v>
      </c>
      <c r="CZ118" s="46">
        <f>BK118/($BF118+$BG118+$BH118+$BI118+$BJ118)</f>
        <v>0.20610687022900762</v>
      </c>
      <c r="DA118" s="45">
        <f>BN118/(BL118+BN118+BM118)</f>
        <v>0.48461538461538461</v>
      </c>
      <c r="DB118" s="46">
        <f>CF118/($BO118+$CF118+$CG118+$CH118+$CI118+$CJ118)</f>
        <v>0.42003853564547217</v>
      </c>
      <c r="DC118" s="46">
        <f>CG118/($BO118+$CF118+$CG118+$CH118+$CI118+$CJ118)</f>
        <v>0.15799614643545282</v>
      </c>
      <c r="DD118" s="46">
        <f>CH118/($BO118+$CF118+$CG118+$CH118+$CI118+$CJ118)</f>
        <v>6.551059730250483E-2</v>
      </c>
      <c r="DE118" s="46">
        <f>CI118/($BO118+$CF118+$CG118+$CH118+$CI118+$CJ118)</f>
        <v>3.4682080924855495E-2</v>
      </c>
      <c r="DF118" s="46">
        <f>CJ118/($BO118+$CF118+$CG118+$CH118+$CI118+$CJ118)</f>
        <v>0.26782273603082857</v>
      </c>
      <c r="DG118" s="46">
        <f>CK118/($BO118+$CF118+$CG118+$CH118+$CI118+$CJ118)</f>
        <v>0.12331406551059731</v>
      </c>
      <c r="DH118" s="45">
        <f>CN118/(CL118+CN118+CM118)</f>
        <v>0.86261980830670926</v>
      </c>
      <c r="DI118" s="46">
        <f>CP118/($CO118+$CP118+$CQ118+$CR118+$CS118)</f>
        <v>0.14802981895633652</v>
      </c>
      <c r="DJ118" s="46">
        <f>CQ118/($CO118+$CP118+$CQ118+$CR118+$CS118)</f>
        <v>3.5995740149094776E-2</v>
      </c>
      <c r="DK118" s="46">
        <f>CR118/($CO118+$CP118+$CQ118+$CR118+$CS118)</f>
        <v>5.8146964856230027E-2</v>
      </c>
      <c r="DL118" s="46">
        <f>CS118/($CO118+$CP118+$CQ118+$CR118+$CS118)</f>
        <v>0.75782747603833855</v>
      </c>
      <c r="DM118" s="46">
        <f>CT118/($CO118+$CP118+$CQ118+$CR118+$CS118)</f>
        <v>-2.215122470713525E-2</v>
      </c>
      <c r="DN118" s="50">
        <f>IF(CU118*$T$3&gt;1,1,CU118*$T$3)</f>
        <v>9.7031722305783635E-2</v>
      </c>
      <c r="DO118" s="51">
        <f>IF(DN118*(1+CZ118)&gt;1,1,DN118*(1+CZ118))</f>
        <v>0.11703062690315889</v>
      </c>
      <c r="DP118" s="52">
        <f>IF(DA118*$U$3&gt;1,1,DA118*$U$3)</f>
        <v>0.540403318439442</v>
      </c>
      <c r="DQ118" s="53">
        <f>IF(DP118*(1+DD118+DG118)&gt;1,1,DP118*(1+DD118+DG118))</f>
        <v>0.64244479282685107</v>
      </c>
      <c r="DR118" s="50">
        <f>DH118</f>
        <v>0.86261980830670926</v>
      </c>
      <c r="DS118" s="53">
        <f>IF(DR118*(1+DM118)&gt;1,1,DR118*(1+DM118))</f>
        <v>0.84351172309608136</v>
      </c>
      <c r="DT118" s="57">
        <f>100*(DO118*$H$3+DQ118*$K$3+DS118*$N$3)/($Q$3)</f>
        <v>59.73941045845153</v>
      </c>
    </row>
    <row r="119" spans="2:124" x14ac:dyDescent="0.3">
      <c r="B119" s="1">
        <v>28950</v>
      </c>
      <c r="C119" s="68" t="s">
        <v>275</v>
      </c>
      <c r="D119" s="1" t="s">
        <v>15</v>
      </c>
      <c r="E119" s="1" t="s">
        <v>149</v>
      </c>
      <c r="F119" s="1" t="s">
        <v>150</v>
      </c>
      <c r="G119" s="1">
        <v>2010</v>
      </c>
      <c r="H119" s="1" t="s">
        <v>18</v>
      </c>
      <c r="I119" s="69">
        <v>1167.13452218</v>
      </c>
      <c r="J119" s="7">
        <v>45.43</v>
      </c>
      <c r="K119" s="7">
        <v>9</v>
      </c>
      <c r="L119" s="7">
        <v>86</v>
      </c>
      <c r="M119" s="7">
        <v>28</v>
      </c>
      <c r="N119" s="7">
        <v>21</v>
      </c>
      <c r="O119" s="7">
        <v>62</v>
      </c>
      <c r="P119" s="7">
        <v>14</v>
      </c>
      <c r="Q119" s="7">
        <v>22</v>
      </c>
      <c r="R119" s="7">
        <v>4</v>
      </c>
      <c r="S119" s="70">
        <f>P119-Q119</f>
        <v>-8</v>
      </c>
      <c r="T119" s="7">
        <v>45.43</v>
      </c>
      <c r="U119" s="7">
        <v>16</v>
      </c>
      <c r="V119" s="7">
        <v>145</v>
      </c>
      <c r="W119" s="7">
        <v>343</v>
      </c>
      <c r="X119" s="7">
        <v>16</v>
      </c>
      <c r="Y119" s="7">
        <v>144</v>
      </c>
      <c r="Z119" s="7">
        <v>9</v>
      </c>
      <c r="AA119" s="7">
        <v>4</v>
      </c>
      <c r="AB119" s="7">
        <v>8</v>
      </c>
      <c r="AC119" s="7">
        <v>12</v>
      </c>
      <c r="AD119" s="7">
        <v>4</v>
      </c>
      <c r="AE119" s="7">
        <v>3</v>
      </c>
      <c r="AF119" s="7">
        <v>4</v>
      </c>
      <c r="AG119" s="7">
        <v>16</v>
      </c>
      <c r="AH119" s="7">
        <v>19</v>
      </c>
      <c r="AI119" s="7">
        <v>19</v>
      </c>
      <c r="AJ119" s="7">
        <v>28</v>
      </c>
      <c r="AK119" s="7">
        <v>11</v>
      </c>
      <c r="AL119" s="7">
        <v>42</v>
      </c>
      <c r="AM119" s="7">
        <v>7</v>
      </c>
      <c r="AN119" s="7">
        <v>159</v>
      </c>
      <c r="AO119" s="70">
        <f>Y119+AA119+AE119</f>
        <v>151</v>
      </c>
      <c r="AP119" s="70">
        <f>AC119+AD119+AG119+AH119</f>
        <v>51</v>
      </c>
      <c r="AQ119" s="70">
        <f>AF119+AJ119+AL119</f>
        <v>74</v>
      </c>
      <c r="AR119" s="70">
        <f>AI119+AK119+AM119</f>
        <v>37</v>
      </c>
      <c r="AS119" s="70">
        <f>AO119-AQ119</f>
        <v>77</v>
      </c>
      <c r="AT119" s="7">
        <v>216</v>
      </c>
      <c r="AU119" s="7">
        <v>667</v>
      </c>
      <c r="AV119" s="7">
        <v>3659</v>
      </c>
      <c r="AW119" s="7">
        <v>0</v>
      </c>
      <c r="AX119" s="7">
        <v>947</v>
      </c>
      <c r="AY119" s="7">
        <v>103</v>
      </c>
      <c r="AZ119" s="7">
        <v>138</v>
      </c>
      <c r="BA119" s="7">
        <v>3354</v>
      </c>
      <c r="BB119" s="70">
        <f>AY119-AZ119</f>
        <v>-35</v>
      </c>
      <c r="BC119" s="80">
        <f>K119*$B$3</f>
        <v>3.2399999999999998</v>
      </c>
      <c r="BD119" s="8">
        <f>L119*$B$3</f>
        <v>30.959999999999997</v>
      </c>
      <c r="BE119" s="8">
        <f>M119*$B$3</f>
        <v>10.08</v>
      </c>
      <c r="BF119" s="8">
        <f>N119*$B$3</f>
        <v>7.56</v>
      </c>
      <c r="BG119" s="8">
        <f>O119*$B$3</f>
        <v>22.32</v>
      </c>
      <c r="BH119" s="8">
        <f>P119*$B$3</f>
        <v>5.04</v>
      </c>
      <c r="BI119" s="8">
        <f>Q119*$B$3</f>
        <v>7.92</v>
      </c>
      <c r="BJ119" s="8">
        <f>R119*$B$3</f>
        <v>1.44</v>
      </c>
      <c r="BK119" s="8">
        <f>S119*$B$3</f>
        <v>-2.88</v>
      </c>
      <c r="BL119" s="8">
        <f>T119*$C$3</f>
        <v>4.0887000000000002</v>
      </c>
      <c r="BM119" s="8">
        <f>U119*$C$3</f>
        <v>1.44</v>
      </c>
      <c r="BN119" s="8">
        <f>V119*$C$3</f>
        <v>13.049999999999999</v>
      </c>
      <c r="BO119" s="8">
        <f>W119*$C$3</f>
        <v>30.869999999999997</v>
      </c>
      <c r="BP119" s="8">
        <f>X119*$C$3</f>
        <v>1.44</v>
      </c>
      <c r="BQ119" s="8">
        <f>Y119*$C$3</f>
        <v>12.959999999999999</v>
      </c>
      <c r="BR119" s="8">
        <f>Z119*$C$3</f>
        <v>0.80999999999999994</v>
      </c>
      <c r="BS119" s="8">
        <f>AA119*$C$3</f>
        <v>0.36</v>
      </c>
      <c r="BT119" s="8">
        <f>AB119*$C$3</f>
        <v>0.72</v>
      </c>
      <c r="BU119" s="8">
        <f>AC119*$C$3</f>
        <v>1.08</v>
      </c>
      <c r="BV119" s="8">
        <f>AD119*$C$3</f>
        <v>0.36</v>
      </c>
      <c r="BW119" s="8">
        <f>AE119*$C$3</f>
        <v>0.27</v>
      </c>
      <c r="BX119" s="8">
        <f>AF119*$C$3</f>
        <v>0.36</v>
      </c>
      <c r="BY119" s="8">
        <f>AG119*$C$3</f>
        <v>1.44</v>
      </c>
      <c r="BZ119" s="8">
        <f>AH119*$C$3</f>
        <v>1.71</v>
      </c>
      <c r="CA119" s="8">
        <f>AI119*$C$3</f>
        <v>1.71</v>
      </c>
      <c r="CB119" s="8">
        <f>AJ119*$C$3</f>
        <v>2.52</v>
      </c>
      <c r="CC119" s="8">
        <f>AK119*$C$3</f>
        <v>0.99</v>
      </c>
      <c r="CD119" s="8">
        <f>AL119*$C$3</f>
        <v>3.78</v>
      </c>
      <c r="CE119" s="8">
        <f>AM119*$C$3</f>
        <v>0.63</v>
      </c>
      <c r="CF119" s="8">
        <f>AN119*$C$3</f>
        <v>14.309999999999999</v>
      </c>
      <c r="CG119" s="8">
        <f>AO119*$C$3</f>
        <v>13.59</v>
      </c>
      <c r="CH119" s="8">
        <f>AP119*$C$3</f>
        <v>4.59</v>
      </c>
      <c r="CI119" s="8">
        <f>AQ119*$C$3</f>
        <v>6.66</v>
      </c>
      <c r="CJ119" s="8">
        <f>AR119*$C$3</f>
        <v>3.33</v>
      </c>
      <c r="CK119" s="8">
        <f>AS119*$C$3</f>
        <v>6.93</v>
      </c>
      <c r="CL119" s="8">
        <f>AT119*$D$3</f>
        <v>2.16</v>
      </c>
      <c r="CM119" s="8">
        <f>AU119*$D$3</f>
        <v>6.67</v>
      </c>
      <c r="CN119" s="8">
        <f>AV119*$D$3</f>
        <v>36.590000000000003</v>
      </c>
      <c r="CO119" s="8">
        <f>AW119*$D$3</f>
        <v>0</v>
      </c>
      <c r="CP119" s="8">
        <f>AX119*$D$3</f>
        <v>9.4700000000000006</v>
      </c>
      <c r="CQ119" s="8">
        <f>AY119*$D$3</f>
        <v>1.03</v>
      </c>
      <c r="CR119" s="8">
        <f>AZ119*$D$3</f>
        <v>1.3800000000000001</v>
      </c>
      <c r="CS119" s="8">
        <f>BA119*$D$3</f>
        <v>33.54</v>
      </c>
      <c r="CT119" s="8">
        <f>BB119*$D$3</f>
        <v>-0.35000000000000003</v>
      </c>
      <c r="CU119" s="46">
        <f>BE119/(BE119+BD119+BC119)</f>
        <v>0.22764227642276422</v>
      </c>
      <c r="CV119" s="46">
        <f>BG119/($BF119+$BG119+$BH119+$BI119+$BJ119)</f>
        <v>0.50406504065040647</v>
      </c>
      <c r="CW119" s="46">
        <f>BH119/($BF119+$BG119+$BH119+$BI119+$BJ119)</f>
        <v>0.11382113821138211</v>
      </c>
      <c r="CX119" s="46">
        <f>BI119/($BF119+$BG119+$BH119+$BI119+$BJ119)</f>
        <v>0.17886178861788618</v>
      </c>
      <c r="CY119" s="46">
        <f>BJ119/($BF119+$BG119+$BH119+$BI119+$BJ119)</f>
        <v>3.2520325203252029E-2</v>
      </c>
      <c r="CZ119" s="46">
        <f>BK119/($BF119+$BG119+$BH119+$BI119+$BJ119)</f>
        <v>-6.5040650406504058E-2</v>
      </c>
      <c r="DA119" s="45">
        <f>BN119/(BL119+BN119+BM119)</f>
        <v>0.70241728430945105</v>
      </c>
      <c r="DB119" s="46">
        <f>CF119/($BO119+$CF119+$CG119+$CH119+$CI119+$CJ119)</f>
        <v>0.19509202453987728</v>
      </c>
      <c r="DC119" s="46">
        <f>CG119/($BO119+$CF119+$CG119+$CH119+$CI119+$CJ119)</f>
        <v>0.18527607361963191</v>
      </c>
      <c r="DD119" s="46">
        <f>CH119/($BO119+$CF119+$CG119+$CH119+$CI119+$CJ119)</f>
        <v>6.2576687116564417E-2</v>
      </c>
      <c r="DE119" s="46">
        <f>CI119/($BO119+$CF119+$CG119+$CH119+$CI119+$CJ119)</f>
        <v>9.0797546012269942E-2</v>
      </c>
      <c r="DF119" s="46">
        <f>CJ119/($BO119+$CF119+$CG119+$CH119+$CI119+$CJ119)</f>
        <v>4.5398773006134971E-2</v>
      </c>
      <c r="DG119" s="46">
        <f>CK119/($BO119+$CF119+$CG119+$CH119+$CI119+$CJ119)</f>
        <v>9.4478527607361973E-2</v>
      </c>
      <c r="DH119" s="45">
        <f>CN119/(CL119+CN119+CM119)</f>
        <v>0.80559225011008373</v>
      </c>
      <c r="DI119" s="46">
        <f>CP119/($CO119+$CP119+$CQ119+$CR119+$CS119)</f>
        <v>0.20849845882870982</v>
      </c>
      <c r="DJ119" s="46">
        <f>CQ119/($CO119+$CP119+$CQ119+$CR119+$CS119)</f>
        <v>2.2677234698370762E-2</v>
      </c>
      <c r="DK119" s="46">
        <f>CR119/($CO119+$CP119+$CQ119+$CR119+$CS119)</f>
        <v>3.0383091149273449E-2</v>
      </c>
      <c r="DL119" s="46">
        <f>CS119/($CO119+$CP119+$CQ119+$CR119+$CS119)</f>
        <v>0.73844121532364593</v>
      </c>
      <c r="DM119" s="46">
        <f>CT119/($CO119+$CP119+$CQ119+$CR119+$CS119)</f>
        <v>-7.7058564509026864E-3</v>
      </c>
      <c r="DN119" s="50">
        <f>IF(CU119*$Z$3&gt;1,1,CU119*$Z$3)</f>
        <v>0.37533162390457259</v>
      </c>
      <c r="DO119" s="51">
        <f>IF(DN119*(1+CZ119)&gt;1,1,DN119*(1+CZ119))</f>
        <v>0.35091981096768982</v>
      </c>
      <c r="DP119" s="52">
        <f>IF(DA119*$AA$3&gt;1,1,DA119*$AA$3)</f>
        <v>0.72987708578835142</v>
      </c>
      <c r="DQ119" s="53">
        <f>IF(DP119*(1+DD119+DG119)&gt;1,1,DP119*(1+DD119+DG119))</f>
        <v>0.84450808821891454</v>
      </c>
      <c r="DR119" s="50">
        <f>DH119</f>
        <v>0.80559225011008373</v>
      </c>
      <c r="DS119" s="53">
        <f>IF(DR119*(1+DM119)&gt;1,1,DR119*(1+DM119))</f>
        <v>0.79938447187277573</v>
      </c>
      <c r="DT119" s="57">
        <f>100*(DO119*$H$3+DQ119*$K$3+DS119*$N$3)/($Q$3)</f>
        <v>76.339984525666466</v>
      </c>
    </row>
    <row r="120" spans="2:124" x14ac:dyDescent="0.3">
      <c r="B120" s="1">
        <v>29959</v>
      </c>
      <c r="C120" s="68" t="s">
        <v>274</v>
      </c>
      <c r="D120" s="1" t="s">
        <v>15</v>
      </c>
      <c r="E120" s="1" t="s">
        <v>145</v>
      </c>
      <c r="F120" s="1" t="s">
        <v>96</v>
      </c>
      <c r="G120" s="1">
        <v>2010</v>
      </c>
      <c r="H120" s="1" t="s">
        <v>18</v>
      </c>
      <c r="I120" s="69">
        <v>2045.5368664600001</v>
      </c>
      <c r="J120" s="64">
        <v>44.96</v>
      </c>
      <c r="K120" s="64">
        <v>19</v>
      </c>
      <c r="L120" s="64">
        <v>104</v>
      </c>
      <c r="M120" s="64">
        <v>0</v>
      </c>
      <c r="N120" s="64">
        <v>31</v>
      </c>
      <c r="O120" s="64">
        <v>66</v>
      </c>
      <c r="P120" s="64">
        <v>26</v>
      </c>
      <c r="Q120" s="64">
        <v>0</v>
      </c>
      <c r="R120" s="64">
        <v>0</v>
      </c>
      <c r="S120" s="70">
        <f>P120-Q120</f>
        <v>26</v>
      </c>
      <c r="T120" s="64">
        <v>46</v>
      </c>
      <c r="U120" s="64">
        <v>296</v>
      </c>
      <c r="V120" s="64">
        <v>153</v>
      </c>
      <c r="W120" s="64">
        <v>24</v>
      </c>
      <c r="X120" s="64">
        <v>339</v>
      </c>
      <c r="Y120" s="64">
        <v>0</v>
      </c>
      <c r="Z120" s="64">
        <v>2</v>
      </c>
      <c r="AA120" s="64">
        <v>7</v>
      </c>
      <c r="AB120" s="64">
        <v>0</v>
      </c>
      <c r="AC120" s="64">
        <v>0</v>
      </c>
      <c r="AD120" s="64">
        <v>2</v>
      </c>
      <c r="AE120" s="64">
        <v>4</v>
      </c>
      <c r="AF120" s="64">
        <v>34</v>
      </c>
      <c r="AG120" s="64">
        <v>8</v>
      </c>
      <c r="AH120" s="64">
        <v>1</v>
      </c>
      <c r="AI120" s="64">
        <v>0</v>
      </c>
      <c r="AJ120" s="64">
        <v>54</v>
      </c>
      <c r="AK120" s="64">
        <v>0</v>
      </c>
      <c r="AL120" s="64">
        <v>1</v>
      </c>
      <c r="AM120" s="64">
        <v>21</v>
      </c>
      <c r="AN120" s="64">
        <f>X120+Z120+AB120</f>
        <v>341</v>
      </c>
      <c r="AO120" s="70">
        <f>Y120+AA120+AE120</f>
        <v>11</v>
      </c>
      <c r="AP120" s="70">
        <f>AC120+AD120+AG120+AH120</f>
        <v>11</v>
      </c>
      <c r="AQ120" s="70">
        <f>AF120+AJ120+AL120</f>
        <v>89</v>
      </c>
      <c r="AR120" s="70">
        <f>AI120+AK120+AM120</f>
        <v>21</v>
      </c>
      <c r="AS120" s="70">
        <f>AO120-AQ120</f>
        <v>-78</v>
      </c>
      <c r="AT120" s="64">
        <v>195</v>
      </c>
      <c r="AU120" s="64">
        <v>3910</v>
      </c>
      <c r="AV120" s="64">
        <v>397</v>
      </c>
      <c r="AW120" s="64">
        <v>0</v>
      </c>
      <c r="AX120" s="64">
        <v>4200</v>
      </c>
      <c r="AY120" s="64">
        <v>42</v>
      </c>
      <c r="AZ120" s="64">
        <v>108</v>
      </c>
      <c r="BA120" s="64">
        <v>152</v>
      </c>
      <c r="BB120" s="70">
        <f>AY120-AZ120</f>
        <v>-66</v>
      </c>
      <c r="BC120" s="80">
        <f>K120*$B$3</f>
        <v>6.84</v>
      </c>
      <c r="BD120" s="8">
        <f>L120*$B$3</f>
        <v>37.44</v>
      </c>
      <c r="BE120" s="8">
        <f>M120*$B$3</f>
        <v>0</v>
      </c>
      <c r="BF120" s="8">
        <f>N120*$B$3</f>
        <v>11.16</v>
      </c>
      <c r="BG120" s="8">
        <f>O120*$B$3</f>
        <v>23.759999999999998</v>
      </c>
      <c r="BH120" s="8">
        <f>P120*$B$3</f>
        <v>9.36</v>
      </c>
      <c r="BI120" s="8">
        <f>Q120*$B$3</f>
        <v>0</v>
      </c>
      <c r="BJ120" s="8">
        <f>R120*$B$3</f>
        <v>0</v>
      </c>
      <c r="BK120" s="8">
        <f>S120*$B$3</f>
        <v>9.36</v>
      </c>
      <c r="BL120" s="8">
        <f>T120*$C$3</f>
        <v>4.1399999999999997</v>
      </c>
      <c r="BM120" s="8">
        <f>U120*$C$3</f>
        <v>26.64</v>
      </c>
      <c r="BN120" s="8">
        <f>V120*$C$3</f>
        <v>13.77</v>
      </c>
      <c r="BO120" s="8">
        <f>W120*$C$3</f>
        <v>2.16</v>
      </c>
      <c r="BP120" s="8">
        <f>X120*$C$3</f>
        <v>30.509999999999998</v>
      </c>
      <c r="BQ120" s="8">
        <f>Y120*$C$3</f>
        <v>0</v>
      </c>
      <c r="BR120" s="8">
        <f>Z120*$C$3</f>
        <v>0.18</v>
      </c>
      <c r="BS120" s="8">
        <f>AA120*$C$3</f>
        <v>0.63</v>
      </c>
      <c r="BT120" s="8">
        <f>AB120*$C$3</f>
        <v>0</v>
      </c>
      <c r="BU120" s="8">
        <f>AC120*$C$3</f>
        <v>0</v>
      </c>
      <c r="BV120" s="8">
        <f>AD120*$C$3</f>
        <v>0.18</v>
      </c>
      <c r="BW120" s="8">
        <f>AE120*$C$3</f>
        <v>0.36</v>
      </c>
      <c r="BX120" s="8">
        <f>AF120*$C$3</f>
        <v>3.06</v>
      </c>
      <c r="BY120" s="8">
        <f>AG120*$C$3</f>
        <v>0.72</v>
      </c>
      <c r="BZ120" s="8">
        <f>AH120*$C$3</f>
        <v>0.09</v>
      </c>
      <c r="CA120" s="8">
        <f>AI120*$C$3</f>
        <v>0</v>
      </c>
      <c r="CB120" s="8">
        <f>AJ120*$C$3</f>
        <v>4.8599999999999994</v>
      </c>
      <c r="CC120" s="8">
        <f>AK120*$C$3</f>
        <v>0</v>
      </c>
      <c r="CD120" s="8">
        <f>AL120*$C$3</f>
        <v>0.09</v>
      </c>
      <c r="CE120" s="8">
        <f>AM120*$C$3</f>
        <v>1.89</v>
      </c>
      <c r="CF120" s="8">
        <f>AN120*$C$3</f>
        <v>30.689999999999998</v>
      </c>
      <c r="CG120" s="8">
        <f>AO120*$C$3</f>
        <v>0.99</v>
      </c>
      <c r="CH120" s="8">
        <f>AP120*$C$3</f>
        <v>0.99</v>
      </c>
      <c r="CI120" s="8">
        <f>AQ120*$C$3</f>
        <v>8.01</v>
      </c>
      <c r="CJ120" s="8">
        <f>AR120*$C$3</f>
        <v>1.89</v>
      </c>
      <c r="CK120" s="8">
        <f>AS120*$C$3</f>
        <v>-7.02</v>
      </c>
      <c r="CL120" s="8">
        <f>AT120*$D$3</f>
        <v>1.95</v>
      </c>
      <c r="CM120" s="8">
        <f>AU120*$D$3</f>
        <v>39.1</v>
      </c>
      <c r="CN120" s="8">
        <f>AV120*$D$3</f>
        <v>3.97</v>
      </c>
      <c r="CO120" s="8">
        <f>AW120*$D$3</f>
        <v>0</v>
      </c>
      <c r="CP120" s="8">
        <f>AX120*$D$3</f>
        <v>42</v>
      </c>
      <c r="CQ120" s="8">
        <f>AY120*$D$3</f>
        <v>0.42</v>
      </c>
      <c r="CR120" s="8">
        <f>AZ120*$D$3</f>
        <v>1.08</v>
      </c>
      <c r="CS120" s="8">
        <f>BA120*$D$3</f>
        <v>1.52</v>
      </c>
      <c r="CT120" s="8">
        <f>BB120*$D$3</f>
        <v>-0.66</v>
      </c>
      <c r="CU120" s="46">
        <f>BE120/(BE120+BD120+BC120)</f>
        <v>0</v>
      </c>
      <c r="CV120" s="46">
        <f>BG120/($BF120+$BG120+$BH120+$BI120+$BJ120)</f>
        <v>0.53658536585365846</v>
      </c>
      <c r="CW120" s="46">
        <f>BH120/($BF120+$BG120+$BH120+$BI120+$BJ120)</f>
        <v>0.2113821138211382</v>
      </c>
      <c r="CX120" s="46">
        <f>BI120/($BF120+$BG120+$BH120+$BI120+$BJ120)</f>
        <v>0</v>
      </c>
      <c r="CY120" s="46">
        <f>BJ120/($BF120+$BG120+$BH120+$BI120+$BJ120)</f>
        <v>0</v>
      </c>
      <c r="CZ120" s="46">
        <f>BK120/($BF120+$BG120+$BH120+$BI120+$BJ120)</f>
        <v>0.2113821138211382</v>
      </c>
      <c r="DA120" s="45">
        <f>BN120/(BL120+BN120+BM120)</f>
        <v>0.30909090909090908</v>
      </c>
      <c r="DB120" s="46">
        <f>CF120/($BO120+$CF120+$CG120+$CH120+$CI120+$CJ120)</f>
        <v>0.68611670020120719</v>
      </c>
      <c r="DC120" s="46">
        <f>CG120/($BO120+$CF120+$CG120+$CH120+$CI120+$CJ120)</f>
        <v>2.2132796780684107E-2</v>
      </c>
      <c r="DD120" s="46">
        <f>CH120/($BO120+$CF120+$CG120+$CH120+$CI120+$CJ120)</f>
        <v>2.2132796780684107E-2</v>
      </c>
      <c r="DE120" s="46">
        <f>CI120/($BO120+$CF120+$CG120+$CH120+$CI120+$CJ120)</f>
        <v>0.17907444668008049</v>
      </c>
      <c r="DF120" s="46">
        <f>CJ120/($BO120+$CF120+$CG120+$CH120+$CI120+$CJ120)</f>
        <v>4.2253521126760563E-2</v>
      </c>
      <c r="DG120" s="46">
        <f>CK120/($BO120+$CF120+$CG120+$CH120+$CI120+$CJ120)</f>
        <v>-0.15694164989939638</v>
      </c>
      <c r="DH120" s="45">
        <f>CN120/(CL120+CN120+CM120)</f>
        <v>8.8183029764549087E-2</v>
      </c>
      <c r="DI120" s="46">
        <f>CP120/($CO120+$CP120+$CQ120+$CR120+$CS120)</f>
        <v>0.93291870279875599</v>
      </c>
      <c r="DJ120" s="46">
        <f>CQ120/($CO120+$CP120+$CQ120+$CR120+$CS120)</f>
        <v>9.3291870279875594E-3</v>
      </c>
      <c r="DK120" s="46">
        <f>CR120/($CO120+$CP120+$CQ120+$CR120+$CS120)</f>
        <v>2.3989338071968014E-2</v>
      </c>
      <c r="DL120" s="46">
        <f>CS120/($CO120+$CP120+$CQ120+$CR120+$CS120)</f>
        <v>3.3762772101288314E-2</v>
      </c>
      <c r="DM120" s="46">
        <f>CT120/($CO120+$CP120+$CQ120+$CR120+$CS120)</f>
        <v>-1.4660151043980453E-2</v>
      </c>
      <c r="DN120" s="50">
        <f>IF(CU120*$W$3&gt;1,1,CU120*$W$3)</f>
        <v>0</v>
      </c>
      <c r="DO120" s="51">
        <f>IF(DN120*(1+CZ120)&gt;1,1,DN120*(1+CZ120))</f>
        <v>0</v>
      </c>
      <c r="DP120" s="52">
        <f>IF(DA120*$X$3&gt;1,1,DA120*$X$3)</f>
        <v>0.30784457478005861</v>
      </c>
      <c r="DQ120" s="53">
        <f>IF(DP120*(1+DD120+DG120)&gt;1,1,DP120*(1+DD120+DG120))</f>
        <v>0.26634440071514126</v>
      </c>
      <c r="DR120" s="50">
        <f>DH120</f>
        <v>8.8183029764549087E-2</v>
      </c>
      <c r="DS120" s="53">
        <f>IF(DR120*(1+DM120)&gt;1,1,DR120*(1+DM120))</f>
        <v>8.6890253228684974E-2</v>
      </c>
      <c r="DT120" s="57">
        <f>100*(DO120*$H$3+DQ120*$K$3+DS120*$N$3)/($Q$3)</f>
        <v>19.686968666043132</v>
      </c>
    </row>
    <row r="121" spans="2:124" x14ac:dyDescent="0.3">
      <c r="B121" s="1">
        <v>29679</v>
      </c>
      <c r="C121" s="68" t="s">
        <v>275</v>
      </c>
      <c r="D121" s="1" t="s">
        <v>15</v>
      </c>
      <c r="E121" s="1" t="s">
        <v>152</v>
      </c>
      <c r="F121" s="1" t="s">
        <v>25</v>
      </c>
      <c r="G121" s="1">
        <v>2010</v>
      </c>
      <c r="H121" s="1" t="s">
        <v>18</v>
      </c>
      <c r="I121" s="69">
        <v>1543.0245436299999</v>
      </c>
      <c r="J121" s="7">
        <v>44.92</v>
      </c>
      <c r="K121" s="7">
        <v>9</v>
      </c>
      <c r="L121" s="7">
        <v>87</v>
      </c>
      <c r="M121" s="7">
        <v>25</v>
      </c>
      <c r="N121" s="7">
        <v>13</v>
      </c>
      <c r="O121" s="7">
        <v>86</v>
      </c>
      <c r="P121" s="7">
        <v>0</v>
      </c>
      <c r="Q121" s="7">
        <v>19</v>
      </c>
      <c r="R121" s="7">
        <v>3</v>
      </c>
      <c r="S121" s="70">
        <f>P121-Q121</f>
        <v>-19</v>
      </c>
      <c r="T121" s="7">
        <v>44.92</v>
      </c>
      <c r="U121" s="7">
        <v>18</v>
      </c>
      <c r="V121" s="7">
        <v>309</v>
      </c>
      <c r="W121" s="7">
        <v>169</v>
      </c>
      <c r="X121" s="7">
        <v>4</v>
      </c>
      <c r="Y121" s="7">
        <v>306</v>
      </c>
      <c r="Z121" s="7">
        <v>27</v>
      </c>
      <c r="AA121" s="7">
        <v>0</v>
      </c>
      <c r="AB121" s="7">
        <v>19</v>
      </c>
      <c r="AC121" s="7">
        <v>0</v>
      </c>
      <c r="AD121" s="7">
        <v>0</v>
      </c>
      <c r="AE121" s="7">
        <v>2</v>
      </c>
      <c r="AF121" s="7">
        <v>8</v>
      </c>
      <c r="AG121" s="7">
        <v>9</v>
      </c>
      <c r="AH121" s="7">
        <v>0</v>
      </c>
      <c r="AI121" s="7">
        <v>13</v>
      </c>
      <c r="AJ121" s="7">
        <v>33</v>
      </c>
      <c r="AK121" s="7">
        <v>0</v>
      </c>
      <c r="AL121" s="7">
        <v>0</v>
      </c>
      <c r="AM121" s="7">
        <v>0</v>
      </c>
      <c r="AN121" s="7">
        <v>85</v>
      </c>
      <c r="AO121" s="70">
        <f>Y121+AA121+AE121</f>
        <v>308</v>
      </c>
      <c r="AP121" s="70">
        <f>AC121+AD121+AG121+AH121</f>
        <v>9</v>
      </c>
      <c r="AQ121" s="70">
        <f>AF121+AJ121+AL121</f>
        <v>41</v>
      </c>
      <c r="AR121" s="70">
        <f>AI121+AK121+AM121</f>
        <v>13</v>
      </c>
      <c r="AS121" s="70">
        <f>AO121-AQ121</f>
        <v>267</v>
      </c>
      <c r="AT121" s="7">
        <v>207</v>
      </c>
      <c r="AU121" s="7">
        <v>1955</v>
      </c>
      <c r="AV121" s="7">
        <v>2326</v>
      </c>
      <c r="AW121" s="7">
        <v>0</v>
      </c>
      <c r="AX121" s="7">
        <v>1942</v>
      </c>
      <c r="AY121" s="7">
        <v>241</v>
      </c>
      <c r="AZ121" s="7">
        <v>129</v>
      </c>
      <c r="BA121" s="7">
        <v>2176</v>
      </c>
      <c r="BB121" s="70">
        <f>AY121-AZ121</f>
        <v>112</v>
      </c>
      <c r="BC121" s="80">
        <f>K121*$B$3</f>
        <v>3.2399999999999998</v>
      </c>
      <c r="BD121" s="8">
        <f>L121*$B$3</f>
        <v>31.32</v>
      </c>
      <c r="BE121" s="8">
        <f>M121*$B$3</f>
        <v>9</v>
      </c>
      <c r="BF121" s="8">
        <f>N121*$B$3</f>
        <v>4.68</v>
      </c>
      <c r="BG121" s="8">
        <f>O121*$B$3</f>
        <v>30.959999999999997</v>
      </c>
      <c r="BH121" s="8">
        <f>P121*$B$3</f>
        <v>0</v>
      </c>
      <c r="BI121" s="8">
        <f>Q121*$B$3</f>
        <v>6.84</v>
      </c>
      <c r="BJ121" s="8">
        <f>R121*$B$3</f>
        <v>1.08</v>
      </c>
      <c r="BK121" s="8">
        <f>S121*$B$3</f>
        <v>-6.84</v>
      </c>
      <c r="BL121" s="8">
        <f>T121*$C$3</f>
        <v>4.0427999999999997</v>
      </c>
      <c r="BM121" s="8">
        <f>U121*$C$3</f>
        <v>1.6199999999999999</v>
      </c>
      <c r="BN121" s="8">
        <f>V121*$C$3</f>
        <v>27.81</v>
      </c>
      <c r="BO121" s="8">
        <f>W121*$C$3</f>
        <v>15.209999999999999</v>
      </c>
      <c r="BP121" s="8">
        <f>X121*$C$3</f>
        <v>0.36</v>
      </c>
      <c r="BQ121" s="8">
        <f>Y121*$C$3</f>
        <v>27.54</v>
      </c>
      <c r="BR121" s="8">
        <f>Z121*$C$3</f>
        <v>2.4299999999999997</v>
      </c>
      <c r="BS121" s="8">
        <f>AA121*$C$3</f>
        <v>0</v>
      </c>
      <c r="BT121" s="8">
        <f>AB121*$C$3</f>
        <v>1.71</v>
      </c>
      <c r="BU121" s="8">
        <f>AC121*$C$3</f>
        <v>0</v>
      </c>
      <c r="BV121" s="8">
        <f>AD121*$C$3</f>
        <v>0</v>
      </c>
      <c r="BW121" s="8">
        <f>AE121*$C$3</f>
        <v>0.18</v>
      </c>
      <c r="BX121" s="8">
        <f>AF121*$C$3</f>
        <v>0.72</v>
      </c>
      <c r="BY121" s="8">
        <f>AG121*$C$3</f>
        <v>0.80999999999999994</v>
      </c>
      <c r="BZ121" s="8">
        <f>AH121*$C$3</f>
        <v>0</v>
      </c>
      <c r="CA121" s="8">
        <f>AI121*$C$3</f>
        <v>1.17</v>
      </c>
      <c r="CB121" s="8">
        <f>AJ121*$C$3</f>
        <v>2.9699999999999998</v>
      </c>
      <c r="CC121" s="8">
        <f>AK121*$C$3</f>
        <v>0</v>
      </c>
      <c r="CD121" s="8">
        <f>AL121*$C$3</f>
        <v>0</v>
      </c>
      <c r="CE121" s="8">
        <f>AM121*$C$3</f>
        <v>0</v>
      </c>
      <c r="CF121" s="8">
        <f>AN121*$C$3</f>
        <v>7.6499999999999995</v>
      </c>
      <c r="CG121" s="8">
        <f>AO121*$C$3</f>
        <v>27.72</v>
      </c>
      <c r="CH121" s="8">
        <f>AP121*$C$3</f>
        <v>0.80999999999999994</v>
      </c>
      <c r="CI121" s="8">
        <f>AQ121*$C$3</f>
        <v>3.69</v>
      </c>
      <c r="CJ121" s="8">
        <f>AR121*$C$3</f>
        <v>1.17</v>
      </c>
      <c r="CK121" s="8">
        <f>AS121*$C$3</f>
        <v>24.029999999999998</v>
      </c>
      <c r="CL121" s="8">
        <f>AT121*$D$3</f>
        <v>2.0699999999999998</v>
      </c>
      <c r="CM121" s="8">
        <f>AU121*$D$3</f>
        <v>19.55</v>
      </c>
      <c r="CN121" s="8">
        <f>AV121*$D$3</f>
        <v>23.26</v>
      </c>
      <c r="CO121" s="8">
        <f>AW121*$D$3</f>
        <v>0</v>
      </c>
      <c r="CP121" s="8">
        <f>AX121*$D$3</f>
        <v>19.420000000000002</v>
      </c>
      <c r="CQ121" s="8">
        <f>AY121*$D$3</f>
        <v>2.41</v>
      </c>
      <c r="CR121" s="8">
        <f>AZ121*$D$3</f>
        <v>1.29</v>
      </c>
      <c r="CS121" s="8">
        <f>BA121*$D$3</f>
        <v>21.76</v>
      </c>
      <c r="CT121" s="8">
        <f>BB121*$D$3</f>
        <v>1.1200000000000001</v>
      </c>
      <c r="CU121" s="46">
        <f>BE121/(BE121+BD121+BC121)</f>
        <v>0.20661157024793386</v>
      </c>
      <c r="CV121" s="46">
        <f>BG121/($BF121+$BG121+$BH121+$BI121+$BJ121)</f>
        <v>0.71074380165289242</v>
      </c>
      <c r="CW121" s="46">
        <f>BH121/($BF121+$BG121+$BH121+$BI121+$BJ121)</f>
        <v>0</v>
      </c>
      <c r="CX121" s="46">
        <f>BI121/($BF121+$BG121+$BH121+$BI121+$BJ121)</f>
        <v>0.15702479338842973</v>
      </c>
      <c r="CY121" s="46">
        <f>BJ121/($BF121+$BG121+$BH121+$BI121+$BJ121)</f>
        <v>2.4793388429752067E-2</v>
      </c>
      <c r="CZ121" s="46">
        <f>BK121/($BF121+$BG121+$BH121+$BI121+$BJ121)</f>
        <v>-0.15702479338842973</v>
      </c>
      <c r="DA121" s="45">
        <f>BN121/(BL121+BN121+BM121)</f>
        <v>0.83082383308238328</v>
      </c>
      <c r="DB121" s="46">
        <f>CF121/($BO121+$CF121+$CG121+$CH121+$CI121+$CJ121)</f>
        <v>0.13599999999999998</v>
      </c>
      <c r="DC121" s="46">
        <f>CG121/($BO121+$CF121+$CG121+$CH121+$CI121+$CJ121)</f>
        <v>0.49279999999999996</v>
      </c>
      <c r="DD121" s="46">
        <f>CH121/($BO121+$CF121+$CG121+$CH121+$CI121+$CJ121)</f>
        <v>1.44E-2</v>
      </c>
      <c r="DE121" s="46">
        <f>CI121/($BO121+$CF121+$CG121+$CH121+$CI121+$CJ121)</f>
        <v>6.5600000000000006E-2</v>
      </c>
      <c r="DF121" s="46">
        <f>CJ121/($BO121+$CF121+$CG121+$CH121+$CI121+$CJ121)</f>
        <v>2.0799999999999999E-2</v>
      </c>
      <c r="DG121" s="46">
        <f>CK121/($BO121+$CF121+$CG121+$CH121+$CI121+$CJ121)</f>
        <v>0.42719999999999997</v>
      </c>
      <c r="DH121" s="45">
        <f>CN121/(CL121+CN121+CM121)</f>
        <v>0.51827094474153301</v>
      </c>
      <c r="DI121" s="46">
        <f>CP121/($CO121+$CP121+$CQ121+$CR121+$CS121)</f>
        <v>0.4327094474153298</v>
      </c>
      <c r="DJ121" s="46">
        <f>CQ121/($CO121+$CP121+$CQ121+$CR121+$CS121)</f>
        <v>5.369875222816399E-2</v>
      </c>
      <c r="DK121" s="46">
        <f>CR121/($CO121+$CP121+$CQ121+$CR121+$CS121)</f>
        <v>2.8743315508021391E-2</v>
      </c>
      <c r="DL121" s="46">
        <f>CS121/($CO121+$CP121+$CQ121+$CR121+$CS121)</f>
        <v>0.48484848484848486</v>
      </c>
      <c r="DM121" s="46">
        <f>CT121/($CO121+$CP121+$CQ121+$CR121+$CS121)</f>
        <v>2.4955436720142603E-2</v>
      </c>
      <c r="DN121" s="50">
        <f>IF(CU121*$Z$3&gt;1,1,CU121*$Z$3)</f>
        <v>0.34065665392755623</v>
      </c>
      <c r="DO121" s="51">
        <f>IF(DN121*(1+CZ121)&gt;1,1,DN121*(1+CZ121))</f>
        <v>0.28716511322818794</v>
      </c>
      <c r="DP121" s="52">
        <f>IF(DA121*$AA$3&gt;1,1,DA121*$AA$3)</f>
        <v>0.86330346880605435</v>
      </c>
      <c r="DQ121" s="53">
        <f>IF(DP121*(1+DD121+DG121)&gt;1,1,DP121*(1+DD121+DG121))</f>
        <v>1</v>
      </c>
      <c r="DR121" s="50">
        <f>DH121</f>
        <v>0.51827094474153301</v>
      </c>
      <c r="DS121" s="53">
        <f>IF(DR121*(1+DM121)&gt;1,1,DR121*(1+DM121))</f>
        <v>0.5312046225069188</v>
      </c>
      <c r="DT121" s="57">
        <f>100*(DO121*$H$3+DQ121*$K$3+DS121*$N$3)/($Q$3)</f>
        <v>81.596462283076605</v>
      </c>
    </row>
    <row r="122" spans="2:124" x14ac:dyDescent="0.3">
      <c r="B122" s="1">
        <v>28188</v>
      </c>
      <c r="C122" s="68" t="s">
        <v>275</v>
      </c>
      <c r="D122" s="1" t="s">
        <v>15</v>
      </c>
      <c r="E122" s="1" t="s">
        <v>137</v>
      </c>
      <c r="F122" s="1" t="s">
        <v>159</v>
      </c>
      <c r="G122" s="1">
        <v>2010</v>
      </c>
      <c r="H122" s="1" t="s">
        <v>18</v>
      </c>
      <c r="I122" s="69">
        <v>1653.59352425</v>
      </c>
      <c r="J122" s="7">
        <v>43.47</v>
      </c>
      <c r="K122" s="7">
        <v>5</v>
      </c>
      <c r="L122" s="7">
        <v>23</v>
      </c>
      <c r="M122" s="7">
        <v>92</v>
      </c>
      <c r="N122" s="7">
        <v>8</v>
      </c>
      <c r="O122" s="7">
        <v>8</v>
      </c>
      <c r="P122" s="7">
        <v>14</v>
      </c>
      <c r="Q122" s="7">
        <v>4</v>
      </c>
      <c r="R122" s="7">
        <v>86</v>
      </c>
      <c r="S122" s="70">
        <f>P122-Q122</f>
        <v>10</v>
      </c>
      <c r="T122" s="7">
        <v>43.47</v>
      </c>
      <c r="U122" s="7">
        <v>8</v>
      </c>
      <c r="V122" s="7">
        <v>16</v>
      </c>
      <c r="W122" s="7">
        <v>457</v>
      </c>
      <c r="X122" s="7">
        <v>2</v>
      </c>
      <c r="Y122" s="7">
        <v>40</v>
      </c>
      <c r="Z122" s="7">
        <v>4</v>
      </c>
      <c r="AA122" s="7">
        <v>2</v>
      </c>
      <c r="AB122" s="7">
        <v>9</v>
      </c>
      <c r="AC122" s="7">
        <v>0</v>
      </c>
      <c r="AD122" s="7">
        <v>0</v>
      </c>
      <c r="AE122" s="7">
        <v>0</v>
      </c>
      <c r="AF122" s="7">
        <v>10</v>
      </c>
      <c r="AG122" s="7">
        <v>8</v>
      </c>
      <c r="AH122" s="7">
        <v>4</v>
      </c>
      <c r="AI122" s="7">
        <v>3</v>
      </c>
      <c r="AJ122" s="7">
        <v>6</v>
      </c>
      <c r="AK122" s="7">
        <v>1</v>
      </c>
      <c r="AL122" s="7">
        <v>13</v>
      </c>
      <c r="AM122" s="7">
        <v>0</v>
      </c>
      <c r="AN122" s="7">
        <v>380</v>
      </c>
      <c r="AO122" s="70">
        <f>Y122+AA122+AE122</f>
        <v>42</v>
      </c>
      <c r="AP122" s="70">
        <f>AC122+AD122+AG122+AH122</f>
        <v>12</v>
      </c>
      <c r="AQ122" s="70">
        <f>AF122+AJ122+AL122</f>
        <v>29</v>
      </c>
      <c r="AR122" s="70">
        <f>AI122+AK122+AM122</f>
        <v>4</v>
      </c>
      <c r="AS122" s="70">
        <f>AO122-AQ122</f>
        <v>13</v>
      </c>
      <c r="AT122" s="7">
        <v>114</v>
      </c>
      <c r="AU122" s="7">
        <v>426</v>
      </c>
      <c r="AV122" s="7">
        <v>3814</v>
      </c>
      <c r="AW122" s="7">
        <v>0</v>
      </c>
      <c r="AX122" s="7">
        <v>382</v>
      </c>
      <c r="AY122" s="7">
        <v>114</v>
      </c>
      <c r="AZ122" s="7">
        <v>135</v>
      </c>
      <c r="BA122" s="7">
        <v>3723</v>
      </c>
      <c r="BB122" s="70">
        <f>AY122-AZ122</f>
        <v>-21</v>
      </c>
      <c r="BC122" s="80">
        <f>K122*$B$3</f>
        <v>1.7999999999999998</v>
      </c>
      <c r="BD122" s="8">
        <f>L122*$B$3</f>
        <v>8.2799999999999994</v>
      </c>
      <c r="BE122" s="8">
        <f>M122*$B$3</f>
        <v>33.119999999999997</v>
      </c>
      <c r="BF122" s="8">
        <f>N122*$B$3</f>
        <v>2.88</v>
      </c>
      <c r="BG122" s="8">
        <f>O122*$B$3</f>
        <v>2.88</v>
      </c>
      <c r="BH122" s="8">
        <f>P122*$B$3</f>
        <v>5.04</v>
      </c>
      <c r="BI122" s="8">
        <f>Q122*$B$3</f>
        <v>1.44</v>
      </c>
      <c r="BJ122" s="8">
        <f>R122*$B$3</f>
        <v>30.959999999999997</v>
      </c>
      <c r="BK122" s="8">
        <f>S122*$B$3</f>
        <v>3.5999999999999996</v>
      </c>
      <c r="BL122" s="8">
        <f>T122*$C$3</f>
        <v>3.9122999999999997</v>
      </c>
      <c r="BM122" s="8">
        <f>U122*$C$3</f>
        <v>0.72</v>
      </c>
      <c r="BN122" s="8">
        <f>V122*$C$3</f>
        <v>1.44</v>
      </c>
      <c r="BO122" s="8">
        <f>W122*$C$3</f>
        <v>41.129999999999995</v>
      </c>
      <c r="BP122" s="8">
        <f>X122*$C$3</f>
        <v>0.18</v>
      </c>
      <c r="BQ122" s="8">
        <f>Y122*$C$3</f>
        <v>3.5999999999999996</v>
      </c>
      <c r="BR122" s="8">
        <f>Z122*$C$3</f>
        <v>0.36</v>
      </c>
      <c r="BS122" s="8">
        <f>AA122*$C$3</f>
        <v>0.18</v>
      </c>
      <c r="BT122" s="8">
        <f>AB122*$C$3</f>
        <v>0.80999999999999994</v>
      </c>
      <c r="BU122" s="8">
        <f>AC122*$C$3</f>
        <v>0</v>
      </c>
      <c r="BV122" s="8">
        <f>AD122*$C$3</f>
        <v>0</v>
      </c>
      <c r="BW122" s="8">
        <f>AE122*$C$3</f>
        <v>0</v>
      </c>
      <c r="BX122" s="8">
        <f>AF122*$C$3</f>
        <v>0.89999999999999991</v>
      </c>
      <c r="BY122" s="8">
        <f>AG122*$C$3</f>
        <v>0.72</v>
      </c>
      <c r="BZ122" s="8">
        <f>AH122*$C$3</f>
        <v>0.36</v>
      </c>
      <c r="CA122" s="8">
        <f>AI122*$C$3</f>
        <v>0.27</v>
      </c>
      <c r="CB122" s="8">
        <f>AJ122*$C$3</f>
        <v>0.54</v>
      </c>
      <c r="CC122" s="8">
        <f>AK122*$C$3</f>
        <v>0.09</v>
      </c>
      <c r="CD122" s="8">
        <f>AL122*$C$3</f>
        <v>1.17</v>
      </c>
      <c r="CE122" s="8">
        <f>AM122*$C$3</f>
        <v>0</v>
      </c>
      <c r="CF122" s="8">
        <f>AN122*$C$3</f>
        <v>34.199999999999996</v>
      </c>
      <c r="CG122" s="8">
        <f>AO122*$C$3</f>
        <v>3.78</v>
      </c>
      <c r="CH122" s="8">
        <f>AP122*$C$3</f>
        <v>1.08</v>
      </c>
      <c r="CI122" s="8">
        <f>AQ122*$C$3</f>
        <v>2.61</v>
      </c>
      <c r="CJ122" s="8">
        <f>AR122*$C$3</f>
        <v>0.36</v>
      </c>
      <c r="CK122" s="8">
        <f>AS122*$C$3</f>
        <v>1.17</v>
      </c>
      <c r="CL122" s="8">
        <f>AT122*$D$3</f>
        <v>1.1400000000000001</v>
      </c>
      <c r="CM122" s="8">
        <f>AU122*$D$3</f>
        <v>4.26</v>
      </c>
      <c r="CN122" s="8">
        <f>AV122*$D$3</f>
        <v>38.14</v>
      </c>
      <c r="CO122" s="8">
        <f>AW122*$D$3</f>
        <v>0</v>
      </c>
      <c r="CP122" s="8">
        <f>AX122*$D$3</f>
        <v>3.8200000000000003</v>
      </c>
      <c r="CQ122" s="8">
        <f>AY122*$D$3</f>
        <v>1.1400000000000001</v>
      </c>
      <c r="CR122" s="8">
        <f>AZ122*$D$3</f>
        <v>1.35</v>
      </c>
      <c r="CS122" s="8">
        <f>BA122*$D$3</f>
        <v>37.230000000000004</v>
      </c>
      <c r="CT122" s="8">
        <f>BB122*$D$3</f>
        <v>-0.21</v>
      </c>
      <c r="CU122" s="46">
        <f>BE122/(BE122+BD122+BC122)</f>
        <v>0.76666666666666672</v>
      </c>
      <c r="CV122" s="46">
        <f>BG122/($BF122+$BG122+$BH122+$BI122+$BJ122)</f>
        <v>6.6666666666666666E-2</v>
      </c>
      <c r="CW122" s="46">
        <f>BH122/($BF122+$BG122+$BH122+$BI122+$BJ122)</f>
        <v>0.11666666666666668</v>
      </c>
      <c r="CX122" s="46">
        <f>BI122/($BF122+$BG122+$BH122+$BI122+$BJ122)</f>
        <v>3.3333333333333333E-2</v>
      </c>
      <c r="CY122" s="46">
        <f>BJ122/($BF122+$BG122+$BH122+$BI122+$BJ122)</f>
        <v>0.71666666666666667</v>
      </c>
      <c r="CZ122" s="46">
        <f>BK122/($BF122+$BG122+$BH122+$BI122+$BJ122)</f>
        <v>8.3333333333333329E-2</v>
      </c>
      <c r="DA122" s="45">
        <f>BN122/(BL122+BN122+BM122)</f>
        <v>0.23714243367422561</v>
      </c>
      <c r="DB122" s="46">
        <f>CF122/($BO122+$CF122+$CG122+$CH122+$CI122+$CJ122)</f>
        <v>0.41125541125541132</v>
      </c>
      <c r="DC122" s="46">
        <f>CG122/($BO122+$CF122+$CG122+$CH122+$CI122+$CJ122)</f>
        <v>4.5454545454545463E-2</v>
      </c>
      <c r="DD122" s="46">
        <f>CH122/($BO122+$CF122+$CG122+$CH122+$CI122+$CJ122)</f>
        <v>1.2987012987012991E-2</v>
      </c>
      <c r="DE122" s="46">
        <f>CI122/($BO122+$CF122+$CG122+$CH122+$CI122+$CJ122)</f>
        <v>3.1385281385281391E-2</v>
      </c>
      <c r="DF122" s="46">
        <f>CJ122/($BO122+$CF122+$CG122+$CH122+$CI122+$CJ122)</f>
        <v>4.3290043290043299E-3</v>
      </c>
      <c r="DG122" s="46">
        <f>CK122/($BO122+$CF122+$CG122+$CH122+$CI122+$CJ122)</f>
        <v>1.4069264069264072E-2</v>
      </c>
      <c r="DH122" s="45">
        <f>CN122/(CL122+CN122+CM122)</f>
        <v>0.87597611391823615</v>
      </c>
      <c r="DI122" s="46">
        <f>CP122/($CO122+$CP122+$CQ122+$CR122+$CS122)</f>
        <v>8.7735415709692233E-2</v>
      </c>
      <c r="DJ122" s="46">
        <f>CQ122/($CO122+$CP122+$CQ122+$CR122+$CS122)</f>
        <v>2.6182820395039042E-2</v>
      </c>
      <c r="DK122" s="46">
        <f>CR122/($CO122+$CP122+$CQ122+$CR122+$CS122)</f>
        <v>3.1005971520440972E-2</v>
      </c>
      <c r="DL122" s="46">
        <f>CS122/($CO122+$CP122+$CQ122+$CR122+$CS122)</f>
        <v>0.85507579237482767</v>
      </c>
      <c r="DM122" s="46">
        <f>CT122/($CO122+$CP122+$CQ122+$CR122+$CS122)</f>
        <v>-4.8231511254019288E-3</v>
      </c>
      <c r="DN122" s="50">
        <f>IF(CU122*$Z$3&gt;1,1,CU122*$Z$3)</f>
        <v>1</v>
      </c>
      <c r="DO122" s="51">
        <f>IF(DN122*(1+CZ122)&gt;1,1,DN122*(1+CZ122))</f>
        <v>1</v>
      </c>
      <c r="DP122" s="52">
        <f>IF(DA122*$AA$3&gt;1,1,DA122*$AA$3)</f>
        <v>0.24641311122783874</v>
      </c>
      <c r="DQ122" s="53">
        <f>IF(DP122*(1+DD122+DG122)&gt;1,1,DP122*(1+DD122+DG122))</f>
        <v>0.25308013263551837</v>
      </c>
      <c r="DR122" s="50">
        <f>DH122</f>
        <v>0.87597611391823615</v>
      </c>
      <c r="DS122" s="53">
        <f>IF(DR122*(1+DM122)&gt;1,1,DR122*(1+DM122))</f>
        <v>0.87175114873856629</v>
      </c>
      <c r="DT122" s="57">
        <f>100*(DO122*$H$3+DQ122*$K$3+DS122*$N$3)/($Q$3)</f>
        <v>46.70412757401175</v>
      </c>
    </row>
    <row r="123" spans="2:124" x14ac:dyDescent="0.3">
      <c r="B123" s="1">
        <v>29711</v>
      </c>
      <c r="C123" s="68" t="s">
        <v>275</v>
      </c>
      <c r="D123" s="1" t="s">
        <v>15</v>
      </c>
      <c r="E123" s="1" t="s">
        <v>122</v>
      </c>
      <c r="F123" s="1" t="s">
        <v>151</v>
      </c>
      <c r="G123" s="1">
        <v>2010</v>
      </c>
      <c r="H123" s="1" t="s">
        <v>18</v>
      </c>
      <c r="I123" s="69">
        <v>634.80762551500004</v>
      </c>
      <c r="J123" s="7">
        <v>41.74</v>
      </c>
      <c r="K123" s="7">
        <v>7</v>
      </c>
      <c r="L123" s="7">
        <v>45</v>
      </c>
      <c r="M123" s="7">
        <v>66</v>
      </c>
      <c r="N123" s="7">
        <v>14</v>
      </c>
      <c r="O123" s="7">
        <v>25</v>
      </c>
      <c r="P123" s="7">
        <v>18</v>
      </c>
      <c r="Q123" s="7">
        <v>20</v>
      </c>
      <c r="R123" s="7">
        <v>41</v>
      </c>
      <c r="S123" s="70">
        <f>P123-Q123</f>
        <v>-2</v>
      </c>
      <c r="T123" s="7">
        <v>41.74</v>
      </c>
      <c r="U123" s="7">
        <v>10</v>
      </c>
      <c r="V123" s="7">
        <v>121</v>
      </c>
      <c r="W123" s="7">
        <v>329</v>
      </c>
      <c r="X123" s="7">
        <v>13</v>
      </c>
      <c r="Y123" s="7">
        <v>151</v>
      </c>
      <c r="Z123" s="7">
        <v>4</v>
      </c>
      <c r="AA123" s="7">
        <v>4</v>
      </c>
      <c r="AB123" s="7">
        <v>6</v>
      </c>
      <c r="AC123" s="7">
        <v>0</v>
      </c>
      <c r="AD123" s="7">
        <v>4</v>
      </c>
      <c r="AE123" s="7">
        <v>0</v>
      </c>
      <c r="AF123" s="7">
        <v>7</v>
      </c>
      <c r="AG123" s="7">
        <v>41</v>
      </c>
      <c r="AH123" s="7">
        <v>13</v>
      </c>
      <c r="AI123" s="7">
        <v>9</v>
      </c>
      <c r="AJ123" s="7">
        <v>12</v>
      </c>
      <c r="AK123" s="7">
        <v>35</v>
      </c>
      <c r="AL123" s="7">
        <v>32</v>
      </c>
      <c r="AM123" s="7">
        <v>21</v>
      </c>
      <c r="AN123" s="7">
        <v>112</v>
      </c>
      <c r="AO123" s="70">
        <f>Y123+AA123+AE123</f>
        <v>155</v>
      </c>
      <c r="AP123" s="70">
        <f>AC123+AD123+AG123+AH123</f>
        <v>58</v>
      </c>
      <c r="AQ123" s="70">
        <f>AF123+AJ123+AL123</f>
        <v>51</v>
      </c>
      <c r="AR123" s="70">
        <f>AI123+AK123+AM123</f>
        <v>65</v>
      </c>
      <c r="AS123" s="70">
        <f>AO123-AQ123</f>
        <v>104</v>
      </c>
      <c r="AT123" s="7">
        <v>348</v>
      </c>
      <c r="AU123" s="7">
        <v>2172</v>
      </c>
      <c r="AV123" s="7">
        <v>1641</v>
      </c>
      <c r="AW123" s="7">
        <v>85</v>
      </c>
      <c r="AX123" s="7">
        <v>2169</v>
      </c>
      <c r="AY123" s="7">
        <v>287</v>
      </c>
      <c r="AZ123" s="7">
        <v>439</v>
      </c>
      <c r="BA123" s="7">
        <v>1181</v>
      </c>
      <c r="BB123" s="70">
        <f>AY123-AZ123</f>
        <v>-152</v>
      </c>
      <c r="BC123" s="80">
        <f>K123*$B$3</f>
        <v>2.52</v>
      </c>
      <c r="BD123" s="8">
        <f>L123*$B$3</f>
        <v>16.2</v>
      </c>
      <c r="BE123" s="8">
        <f>M123*$B$3</f>
        <v>23.759999999999998</v>
      </c>
      <c r="BF123" s="8">
        <f>N123*$B$3</f>
        <v>5.04</v>
      </c>
      <c r="BG123" s="8">
        <f>O123*$B$3</f>
        <v>9</v>
      </c>
      <c r="BH123" s="8">
        <f>P123*$B$3</f>
        <v>6.4799999999999995</v>
      </c>
      <c r="BI123" s="8">
        <f>Q123*$B$3</f>
        <v>7.1999999999999993</v>
      </c>
      <c r="BJ123" s="8">
        <f>R123*$B$3</f>
        <v>14.76</v>
      </c>
      <c r="BK123" s="8">
        <f>S123*$B$3</f>
        <v>-0.72</v>
      </c>
      <c r="BL123" s="8">
        <f>T123*$C$3</f>
        <v>3.7566000000000002</v>
      </c>
      <c r="BM123" s="8">
        <f>U123*$C$3</f>
        <v>0.89999999999999991</v>
      </c>
      <c r="BN123" s="8">
        <f>V123*$C$3</f>
        <v>10.889999999999999</v>
      </c>
      <c r="BO123" s="8">
        <f>W123*$C$3</f>
        <v>29.61</v>
      </c>
      <c r="BP123" s="8">
        <f>X123*$C$3</f>
        <v>1.17</v>
      </c>
      <c r="BQ123" s="8">
        <f>Y123*$C$3</f>
        <v>13.59</v>
      </c>
      <c r="BR123" s="8">
        <f>Z123*$C$3</f>
        <v>0.36</v>
      </c>
      <c r="BS123" s="8">
        <f>AA123*$C$3</f>
        <v>0.36</v>
      </c>
      <c r="BT123" s="8">
        <f>AB123*$C$3</f>
        <v>0.54</v>
      </c>
      <c r="BU123" s="8">
        <f>AC123*$C$3</f>
        <v>0</v>
      </c>
      <c r="BV123" s="8">
        <f>AD123*$C$3</f>
        <v>0.36</v>
      </c>
      <c r="BW123" s="8">
        <f>AE123*$C$3</f>
        <v>0</v>
      </c>
      <c r="BX123" s="8">
        <f>AF123*$C$3</f>
        <v>0.63</v>
      </c>
      <c r="BY123" s="8">
        <f>AG123*$C$3</f>
        <v>3.69</v>
      </c>
      <c r="BZ123" s="8">
        <f>AH123*$C$3</f>
        <v>1.17</v>
      </c>
      <c r="CA123" s="8">
        <f>AI123*$C$3</f>
        <v>0.80999999999999994</v>
      </c>
      <c r="CB123" s="8">
        <f>AJ123*$C$3</f>
        <v>1.08</v>
      </c>
      <c r="CC123" s="8">
        <f>AK123*$C$3</f>
        <v>3.15</v>
      </c>
      <c r="CD123" s="8">
        <f>AL123*$C$3</f>
        <v>2.88</v>
      </c>
      <c r="CE123" s="8">
        <f>AM123*$C$3</f>
        <v>1.89</v>
      </c>
      <c r="CF123" s="8">
        <f>AN123*$C$3</f>
        <v>10.08</v>
      </c>
      <c r="CG123" s="8">
        <f>AO123*$C$3</f>
        <v>13.95</v>
      </c>
      <c r="CH123" s="8">
        <f>AP123*$C$3</f>
        <v>5.22</v>
      </c>
      <c r="CI123" s="8">
        <f>AQ123*$C$3</f>
        <v>4.59</v>
      </c>
      <c r="CJ123" s="8">
        <f>AR123*$C$3</f>
        <v>5.85</v>
      </c>
      <c r="CK123" s="8">
        <f>AS123*$C$3</f>
        <v>9.36</v>
      </c>
      <c r="CL123" s="8">
        <f>AT123*$D$3</f>
        <v>3.48</v>
      </c>
      <c r="CM123" s="8">
        <f>AU123*$D$3</f>
        <v>21.72</v>
      </c>
      <c r="CN123" s="8">
        <f>AV123*$D$3</f>
        <v>16.41</v>
      </c>
      <c r="CO123" s="8">
        <f>AW123*$D$3</f>
        <v>0.85</v>
      </c>
      <c r="CP123" s="8">
        <f>AX123*$D$3</f>
        <v>21.69</v>
      </c>
      <c r="CQ123" s="8">
        <f>AY123*$D$3</f>
        <v>2.87</v>
      </c>
      <c r="CR123" s="8">
        <f>AZ123*$D$3</f>
        <v>4.3899999999999997</v>
      </c>
      <c r="CS123" s="8">
        <f>BA123*$D$3</f>
        <v>11.81</v>
      </c>
      <c r="CT123" s="8">
        <f>BB123*$D$3</f>
        <v>-1.52</v>
      </c>
      <c r="CU123" s="46">
        <f>BE123/(BE123+BD123+BC123)</f>
        <v>0.55932203389830504</v>
      </c>
      <c r="CV123" s="46">
        <f>BG123/($BF123+$BG123+$BH123+$BI123+$BJ123)</f>
        <v>0.21186440677966104</v>
      </c>
      <c r="CW123" s="46">
        <f>BH123/($BF123+$BG123+$BH123+$BI123+$BJ123)</f>
        <v>0.15254237288135594</v>
      </c>
      <c r="CX123" s="46">
        <f>BI123/($BF123+$BG123+$BH123+$BI123+$BJ123)</f>
        <v>0.16949152542372881</v>
      </c>
      <c r="CY123" s="46">
        <f>BJ123/($BF123+$BG123+$BH123+$BI123+$BJ123)</f>
        <v>0.34745762711864409</v>
      </c>
      <c r="CZ123" s="46">
        <f>BK123/($BF123+$BG123+$BH123+$BI123+$BJ123)</f>
        <v>-1.6949152542372881E-2</v>
      </c>
      <c r="DA123" s="45">
        <f>BN123/(BL123+BN123+BM123)</f>
        <v>0.70047470186407312</v>
      </c>
      <c r="DB123" s="46">
        <f>CF123/($BO123+$CF123+$CG123+$CH123+$CI123+$CJ123)</f>
        <v>0.14545454545454548</v>
      </c>
      <c r="DC123" s="46">
        <f>CG123/($BO123+$CF123+$CG123+$CH123+$CI123+$CJ123)</f>
        <v>0.20129870129870131</v>
      </c>
      <c r="DD123" s="46">
        <f>CH123/($BO123+$CF123+$CG123+$CH123+$CI123+$CJ123)</f>
        <v>7.5324675324675322E-2</v>
      </c>
      <c r="DE123" s="46">
        <f>CI123/($BO123+$CF123+$CG123+$CH123+$CI123+$CJ123)</f>
        <v>6.6233766233766228E-2</v>
      </c>
      <c r="DF123" s="46">
        <f>CJ123/($BO123+$CF123+$CG123+$CH123+$CI123+$CJ123)</f>
        <v>8.4415584415584416E-2</v>
      </c>
      <c r="DG123" s="46">
        <f>CK123/($BO123+$CF123+$CG123+$CH123+$CI123+$CJ123)</f>
        <v>0.13506493506493505</v>
      </c>
      <c r="DH123" s="45">
        <f>CN123/(CL123+CN123+CM123)</f>
        <v>0.39437635183850039</v>
      </c>
      <c r="DI123" s="46">
        <f>CP123/($CO123+$CP123+$CQ123+$CR123+$CS123)</f>
        <v>0.52126892573900496</v>
      </c>
      <c r="DJ123" s="46">
        <f>CQ123/($CO123+$CP123+$CQ123+$CR123+$CS123)</f>
        <v>6.8973804373948566E-2</v>
      </c>
      <c r="DK123" s="46">
        <f>CR123/($CO123+$CP123+$CQ123+$CR123+$CS123)</f>
        <v>0.10550348473924535</v>
      </c>
      <c r="DL123" s="46">
        <f>CS123/($CO123+$CP123+$CQ123+$CR123+$CS123)</f>
        <v>0.28382600336457581</v>
      </c>
      <c r="DM123" s="46">
        <f>CT123/($CO123+$CP123+$CQ123+$CR123+$CS123)</f>
        <v>-3.6529680365296802E-2</v>
      </c>
      <c r="DN123" s="50">
        <f>IF(CU123*$Z$3&gt;1,1,CU123*$Z$3)</f>
        <v>0.9221979790730388</v>
      </c>
      <c r="DO123" s="51">
        <f>IF(DN123*(1+CZ123)&gt;1,1,DN123*(1+CZ123))</f>
        <v>0.90656750485146187</v>
      </c>
      <c r="DP123" s="52">
        <f>IF(DA123*$AA$3&gt;1,1,DA123*$AA$3)</f>
        <v>0.7278585614071782</v>
      </c>
      <c r="DQ123" s="53">
        <f>IF(DP123*(1+DD123+DG123)&gt;1,1,DP123*(1+DD123+DG123))</f>
        <v>0.88099244056037673</v>
      </c>
      <c r="DR123" s="50">
        <f>DH123</f>
        <v>0.39437635183850039</v>
      </c>
      <c r="DS123" s="53">
        <f>IF(DR123*(1+DM123)&gt;1,1,DR123*(1+DM123))</f>
        <v>0.37996990976220812</v>
      </c>
      <c r="DT123" s="57">
        <f>100*(DO123*$H$3+DQ123*$K$3+DS123*$N$3)/($Q$3)</f>
        <v>80.176509697979256</v>
      </c>
    </row>
    <row r="124" spans="2:124" x14ac:dyDescent="0.3">
      <c r="B124" s="1">
        <v>29706</v>
      </c>
      <c r="C124" s="68" t="s">
        <v>275</v>
      </c>
      <c r="D124" s="1" t="s">
        <v>15</v>
      </c>
      <c r="E124" s="1" t="s">
        <v>122</v>
      </c>
      <c r="F124" s="1" t="s">
        <v>148</v>
      </c>
      <c r="G124" s="1">
        <v>2010</v>
      </c>
      <c r="H124" s="1" t="s">
        <v>18</v>
      </c>
      <c r="I124" s="69">
        <v>462.24156965499998</v>
      </c>
      <c r="J124" s="7">
        <v>39.42</v>
      </c>
      <c r="K124" s="7">
        <v>6</v>
      </c>
      <c r="L124" s="7">
        <v>94</v>
      </c>
      <c r="M124" s="7">
        <v>10</v>
      </c>
      <c r="N124" s="7">
        <v>16</v>
      </c>
      <c r="O124" s="7">
        <v>65</v>
      </c>
      <c r="P124" s="7">
        <v>19</v>
      </c>
      <c r="Q124" s="7">
        <v>4</v>
      </c>
      <c r="R124" s="7">
        <v>6</v>
      </c>
      <c r="S124" s="70">
        <f>P124-Q124</f>
        <v>15</v>
      </c>
      <c r="T124" s="7">
        <v>39.42</v>
      </c>
      <c r="U124" s="7">
        <v>17</v>
      </c>
      <c r="V124" s="7">
        <v>277</v>
      </c>
      <c r="W124" s="7">
        <v>147</v>
      </c>
      <c r="X124" s="7">
        <v>4</v>
      </c>
      <c r="Y124" s="7">
        <v>354</v>
      </c>
      <c r="Z124" s="7">
        <v>2</v>
      </c>
      <c r="AA124" s="7">
        <v>2</v>
      </c>
      <c r="AB124" s="7">
        <v>9</v>
      </c>
      <c r="AC124" s="7">
        <v>0</v>
      </c>
      <c r="AD124" s="7">
        <v>0</v>
      </c>
      <c r="AE124" s="7">
        <v>0</v>
      </c>
      <c r="AF124" s="7">
        <v>0</v>
      </c>
      <c r="AG124" s="7">
        <v>21</v>
      </c>
      <c r="AH124" s="7">
        <v>3</v>
      </c>
      <c r="AI124" s="7">
        <v>12</v>
      </c>
      <c r="AJ124" s="7">
        <v>8</v>
      </c>
      <c r="AK124" s="7">
        <v>0</v>
      </c>
      <c r="AL124" s="7">
        <v>3</v>
      </c>
      <c r="AM124" s="7">
        <v>1</v>
      </c>
      <c r="AN124" s="7">
        <v>21</v>
      </c>
      <c r="AO124" s="70">
        <f>Y124+AA124+AE124</f>
        <v>356</v>
      </c>
      <c r="AP124" s="70">
        <f>AC124+AD124+AG124+AH124</f>
        <v>24</v>
      </c>
      <c r="AQ124" s="70">
        <f>AF124+AJ124+AL124</f>
        <v>11</v>
      </c>
      <c r="AR124" s="70">
        <f>AI124+AK124+AM124</f>
        <v>13</v>
      </c>
      <c r="AS124" s="70">
        <f>AO124-AQ124</f>
        <v>345</v>
      </c>
      <c r="AT124" s="7">
        <v>334</v>
      </c>
      <c r="AU124" s="7">
        <v>2309</v>
      </c>
      <c r="AV124" s="7">
        <v>1298</v>
      </c>
      <c r="AW124" s="7">
        <v>36</v>
      </c>
      <c r="AX124" s="7">
        <v>2117</v>
      </c>
      <c r="AY124" s="7">
        <v>525</v>
      </c>
      <c r="AZ124" s="7">
        <v>182</v>
      </c>
      <c r="BA124" s="7">
        <v>1081</v>
      </c>
      <c r="BB124" s="70">
        <f>AY124-AZ124</f>
        <v>343</v>
      </c>
      <c r="BC124" s="80">
        <f>K124*$B$3</f>
        <v>2.16</v>
      </c>
      <c r="BD124" s="8">
        <f>L124*$B$3</f>
        <v>33.839999999999996</v>
      </c>
      <c r="BE124" s="8">
        <f>M124*$B$3</f>
        <v>3.5999999999999996</v>
      </c>
      <c r="BF124" s="8">
        <f>N124*$B$3</f>
        <v>5.76</v>
      </c>
      <c r="BG124" s="8">
        <f>O124*$B$3</f>
        <v>23.4</v>
      </c>
      <c r="BH124" s="8">
        <f>P124*$B$3</f>
        <v>6.84</v>
      </c>
      <c r="BI124" s="8">
        <f>Q124*$B$3</f>
        <v>1.44</v>
      </c>
      <c r="BJ124" s="8">
        <f>R124*$B$3</f>
        <v>2.16</v>
      </c>
      <c r="BK124" s="8">
        <f>S124*$B$3</f>
        <v>5.3999999999999995</v>
      </c>
      <c r="BL124" s="8">
        <f>T124*$C$3</f>
        <v>3.5478000000000001</v>
      </c>
      <c r="BM124" s="8">
        <f>U124*$C$3</f>
        <v>1.53</v>
      </c>
      <c r="BN124" s="8">
        <f>V124*$C$3</f>
        <v>24.93</v>
      </c>
      <c r="BO124" s="8">
        <f>W124*$C$3</f>
        <v>13.229999999999999</v>
      </c>
      <c r="BP124" s="8">
        <f>X124*$C$3</f>
        <v>0.36</v>
      </c>
      <c r="BQ124" s="8">
        <f>Y124*$C$3</f>
        <v>31.86</v>
      </c>
      <c r="BR124" s="8">
        <f>Z124*$C$3</f>
        <v>0.18</v>
      </c>
      <c r="BS124" s="8">
        <f>AA124*$C$3</f>
        <v>0.18</v>
      </c>
      <c r="BT124" s="8">
        <f>AB124*$C$3</f>
        <v>0.80999999999999994</v>
      </c>
      <c r="BU124" s="8">
        <f>AC124*$C$3</f>
        <v>0</v>
      </c>
      <c r="BV124" s="8">
        <f>AD124*$C$3</f>
        <v>0</v>
      </c>
      <c r="BW124" s="8">
        <f>AE124*$C$3</f>
        <v>0</v>
      </c>
      <c r="BX124" s="8">
        <f>AF124*$C$3</f>
        <v>0</v>
      </c>
      <c r="BY124" s="8">
        <f>AG124*$C$3</f>
        <v>1.89</v>
      </c>
      <c r="BZ124" s="8">
        <f>AH124*$C$3</f>
        <v>0.27</v>
      </c>
      <c r="CA124" s="8">
        <f>AI124*$C$3</f>
        <v>1.08</v>
      </c>
      <c r="CB124" s="8">
        <f>AJ124*$C$3</f>
        <v>0.72</v>
      </c>
      <c r="CC124" s="8">
        <f>AK124*$C$3</f>
        <v>0</v>
      </c>
      <c r="CD124" s="8">
        <f>AL124*$C$3</f>
        <v>0.27</v>
      </c>
      <c r="CE124" s="8">
        <f>AM124*$C$3</f>
        <v>0.09</v>
      </c>
      <c r="CF124" s="8">
        <f>AN124*$C$3</f>
        <v>1.89</v>
      </c>
      <c r="CG124" s="8">
        <f>AO124*$C$3</f>
        <v>32.04</v>
      </c>
      <c r="CH124" s="8">
        <f>AP124*$C$3</f>
        <v>2.16</v>
      </c>
      <c r="CI124" s="8">
        <f>AQ124*$C$3</f>
        <v>0.99</v>
      </c>
      <c r="CJ124" s="8">
        <f>AR124*$C$3</f>
        <v>1.17</v>
      </c>
      <c r="CK124" s="8">
        <f>AS124*$C$3</f>
        <v>31.049999999999997</v>
      </c>
      <c r="CL124" s="8">
        <f>AT124*$D$3</f>
        <v>3.34</v>
      </c>
      <c r="CM124" s="8">
        <f>AU124*$D$3</f>
        <v>23.09</v>
      </c>
      <c r="CN124" s="8">
        <f>AV124*$D$3</f>
        <v>12.98</v>
      </c>
      <c r="CO124" s="8">
        <f>AW124*$D$3</f>
        <v>0.36</v>
      </c>
      <c r="CP124" s="8">
        <f>AX124*$D$3</f>
        <v>21.17</v>
      </c>
      <c r="CQ124" s="8">
        <f>AY124*$D$3</f>
        <v>5.25</v>
      </c>
      <c r="CR124" s="8">
        <f>AZ124*$D$3</f>
        <v>1.82</v>
      </c>
      <c r="CS124" s="8">
        <f>BA124*$D$3</f>
        <v>10.81</v>
      </c>
      <c r="CT124" s="8">
        <f>BB124*$D$3</f>
        <v>3.43</v>
      </c>
      <c r="CU124" s="46">
        <f>BE124/(BE124+BD124+BC124)</f>
        <v>9.0909090909090912E-2</v>
      </c>
      <c r="CV124" s="46">
        <f>BG124/($BF124+$BG124+$BH124+$BI124+$BJ124)</f>
        <v>0.59090909090909094</v>
      </c>
      <c r="CW124" s="46">
        <f>BH124/($BF124+$BG124+$BH124+$BI124+$BJ124)</f>
        <v>0.17272727272727276</v>
      </c>
      <c r="CX124" s="46">
        <f>BI124/($BF124+$BG124+$BH124+$BI124+$BJ124)</f>
        <v>3.6363636363636369E-2</v>
      </c>
      <c r="CY124" s="46">
        <f>BJ124/($BF124+$BG124+$BH124+$BI124+$BJ124)</f>
        <v>5.4545454545454557E-2</v>
      </c>
      <c r="CZ124" s="46">
        <f>BK124/($BF124+$BG124+$BH124+$BI124+$BJ124)</f>
        <v>0.13636363636363638</v>
      </c>
      <c r="DA124" s="45">
        <f>BN124/(BL124+BN124+BM124)</f>
        <v>0.83078399616099818</v>
      </c>
      <c r="DB124" s="46">
        <f>CF124/($BO124+$CF124+$CG124+$CH124+$CI124+$CJ124)</f>
        <v>3.6713286713286712E-2</v>
      </c>
      <c r="DC124" s="46">
        <f>CG124/($BO124+$CF124+$CG124+$CH124+$CI124+$CJ124)</f>
        <v>0.6223776223776224</v>
      </c>
      <c r="DD124" s="46">
        <f>CH124/($BO124+$CF124+$CG124+$CH124+$CI124+$CJ124)</f>
        <v>4.1958041958041967E-2</v>
      </c>
      <c r="DE124" s="46">
        <f>CI124/($BO124+$CF124+$CG124+$CH124+$CI124+$CJ124)</f>
        <v>1.9230769230769232E-2</v>
      </c>
      <c r="DF124" s="46">
        <f>CJ124/($BO124+$CF124+$CG124+$CH124+$CI124+$CJ124)</f>
        <v>2.2727272727272728E-2</v>
      </c>
      <c r="DG124" s="46">
        <f>CK124/($BO124+$CF124+$CG124+$CH124+$CI124+$CJ124)</f>
        <v>0.60314685314685312</v>
      </c>
      <c r="DH124" s="45">
        <f>CN124/(CL124+CN124+CM124)</f>
        <v>0.32935803095661004</v>
      </c>
      <c r="DI124" s="46">
        <f>CP124/($CO124+$CP124+$CQ124+$CR124+$CS124)</f>
        <v>0.53717330626744475</v>
      </c>
      <c r="DJ124" s="46">
        <f>CQ124/($CO124+$CP124+$CQ124+$CR124+$CS124)</f>
        <v>0.13321492007104793</v>
      </c>
      <c r="DK124" s="46">
        <f>CR124/($CO124+$CP124+$CQ124+$CR124+$CS124)</f>
        <v>4.6181172291296625E-2</v>
      </c>
      <c r="DL124" s="46">
        <f>CS124/($CO124+$CP124+$CQ124+$CR124+$CS124)</f>
        <v>0.27429586399391015</v>
      </c>
      <c r="DM124" s="46">
        <f>CT124/($CO124+$CP124+$CQ124+$CR124+$CS124)</f>
        <v>8.7033747779751328E-2</v>
      </c>
      <c r="DN124" s="50">
        <f>IF(CU124*$Z$3&gt;1,1,CU124*$Z$3)</f>
        <v>0.14988892772812476</v>
      </c>
      <c r="DO124" s="51">
        <f>IF(DN124*(1+CZ124)&gt;1,1,DN124*(1+CZ124))</f>
        <v>0.17032832696377814</v>
      </c>
      <c r="DP124" s="52">
        <f>IF(DA124*$AA$3&gt;1,1,DA124*$AA$3)</f>
        <v>0.86326207452841219</v>
      </c>
      <c r="DQ124" s="53">
        <f>IF(DP124*(1+DD124+DG124)&gt;1,1,DP124*(1+DD124+DG124))</f>
        <v>1</v>
      </c>
      <c r="DR124" s="50">
        <f>DH124</f>
        <v>0.32935803095661004</v>
      </c>
      <c r="DS124" s="53">
        <f>IF(DR124*(1+DM124)&gt;1,1,DR124*(1+DM124))</f>
        <v>0.35802329475212319</v>
      </c>
      <c r="DT124" s="57">
        <f>100*(DO124*$H$3+DQ124*$K$3+DS124*$N$3)/($Q$3)</f>
        <v>76.983184348389898</v>
      </c>
    </row>
    <row r="125" spans="2:124" x14ac:dyDescent="0.3">
      <c r="B125" s="1">
        <v>28128</v>
      </c>
      <c r="C125" s="68" t="s">
        <v>221</v>
      </c>
      <c r="D125" s="1" t="s">
        <v>15</v>
      </c>
      <c r="E125" s="1" t="s">
        <v>16</v>
      </c>
      <c r="F125" s="1" t="s">
        <v>17</v>
      </c>
      <c r="G125" s="1">
        <v>2010</v>
      </c>
      <c r="H125" s="1" t="s">
        <v>18</v>
      </c>
      <c r="I125" s="69">
        <v>500.24824935200002</v>
      </c>
      <c r="J125" s="72">
        <v>39.04</v>
      </c>
      <c r="K125" s="64">
        <v>5</v>
      </c>
      <c r="L125" s="64">
        <v>101</v>
      </c>
      <c r="M125" s="64">
        <v>6</v>
      </c>
      <c r="N125" s="64">
        <v>15</v>
      </c>
      <c r="O125" s="64">
        <v>90</v>
      </c>
      <c r="P125" s="64">
        <v>2</v>
      </c>
      <c r="Q125" s="64">
        <v>3</v>
      </c>
      <c r="R125" s="64">
        <v>2</v>
      </c>
      <c r="S125" s="70">
        <f>P125-Q125</f>
        <v>-1</v>
      </c>
      <c r="T125" s="64">
        <v>21</v>
      </c>
      <c r="U125" s="64">
        <v>392</v>
      </c>
      <c r="V125" s="64">
        <v>23</v>
      </c>
      <c r="W125" s="64">
        <v>4</v>
      </c>
      <c r="X125" s="64">
        <v>396</v>
      </c>
      <c r="Y125" s="64">
        <v>0</v>
      </c>
      <c r="Z125" s="64">
        <v>7</v>
      </c>
      <c r="AA125" s="64">
        <v>0</v>
      </c>
      <c r="AB125" s="64">
        <v>4</v>
      </c>
      <c r="AC125" s="64">
        <v>0</v>
      </c>
      <c r="AD125" s="64">
        <v>0</v>
      </c>
      <c r="AE125" s="64">
        <v>0</v>
      </c>
      <c r="AF125" s="64">
        <v>7</v>
      </c>
      <c r="AG125" s="64">
        <v>0</v>
      </c>
      <c r="AH125" s="64">
        <v>0</v>
      </c>
      <c r="AI125" s="64">
        <v>0</v>
      </c>
      <c r="AJ125" s="64">
        <v>0</v>
      </c>
      <c r="AK125" s="64">
        <v>0</v>
      </c>
      <c r="AL125" s="64">
        <v>7</v>
      </c>
      <c r="AM125" s="64">
        <v>7</v>
      </c>
      <c r="AN125" s="64">
        <f>X125+Z125+AB125</f>
        <v>407</v>
      </c>
      <c r="AO125" s="70">
        <f>Y125+AA125+AE125</f>
        <v>0</v>
      </c>
      <c r="AP125" s="70">
        <f>AC125+AD125+AG125+AH125</f>
        <v>0</v>
      </c>
      <c r="AQ125" s="70">
        <f>AF125+AJ125+AL125</f>
        <v>14</v>
      </c>
      <c r="AR125" s="70">
        <f>AI125+AK125+AM125</f>
        <v>7</v>
      </c>
      <c r="AS125" s="70">
        <f>AO125-AQ125</f>
        <v>-14</v>
      </c>
      <c r="AT125" s="64">
        <v>378</v>
      </c>
      <c r="AU125" s="64">
        <v>3413</v>
      </c>
      <c r="AV125" s="64">
        <v>109</v>
      </c>
      <c r="AW125" s="64">
        <v>0</v>
      </c>
      <c r="AX125" s="64">
        <v>3560</v>
      </c>
      <c r="AY125" s="64">
        <v>205</v>
      </c>
      <c r="AZ125" s="64">
        <v>45</v>
      </c>
      <c r="BA125" s="64">
        <v>90</v>
      </c>
      <c r="BB125" s="70">
        <f>AY125-AZ125</f>
        <v>160</v>
      </c>
      <c r="BC125" s="62">
        <f>K125*$B$3</f>
        <v>1.7999999999999998</v>
      </c>
      <c r="BD125" s="8">
        <f>L125*$B$3</f>
        <v>36.36</v>
      </c>
      <c r="BE125" s="8">
        <f>M125*$B$3</f>
        <v>2.16</v>
      </c>
      <c r="BF125" s="8">
        <f>N125*$B$3</f>
        <v>5.3999999999999995</v>
      </c>
      <c r="BG125" s="8">
        <f>O125*$B$3</f>
        <v>32.4</v>
      </c>
      <c r="BH125" s="8">
        <f>P125*$B$3</f>
        <v>0.72</v>
      </c>
      <c r="BI125" s="8">
        <f>Q125*$B$3</f>
        <v>1.08</v>
      </c>
      <c r="BJ125" s="8">
        <f>R125*$B$3</f>
        <v>0.72</v>
      </c>
      <c r="BK125" s="8">
        <f>S125*$B$3</f>
        <v>-0.36</v>
      </c>
      <c r="BL125" s="8">
        <f>T125*$C$3</f>
        <v>1.89</v>
      </c>
      <c r="BM125" s="8">
        <f>U125*$C$3</f>
        <v>35.28</v>
      </c>
      <c r="BN125" s="8">
        <f>V125*$C$3</f>
        <v>2.0699999999999998</v>
      </c>
      <c r="BO125" s="8">
        <f>W125*$C$3</f>
        <v>0.36</v>
      </c>
      <c r="BP125" s="8">
        <f>X125*$C$3</f>
        <v>35.64</v>
      </c>
      <c r="BQ125" s="8">
        <f>Y125*$C$3</f>
        <v>0</v>
      </c>
      <c r="BR125" s="8">
        <f>Z125*$C$3</f>
        <v>0.63</v>
      </c>
      <c r="BS125" s="8">
        <f>AA125*$C$3</f>
        <v>0</v>
      </c>
      <c r="BT125" s="8">
        <f>AB125*$C$3</f>
        <v>0.36</v>
      </c>
      <c r="BU125" s="8">
        <f>AC125*$C$3</f>
        <v>0</v>
      </c>
      <c r="BV125" s="8">
        <f>AD125*$C$3</f>
        <v>0</v>
      </c>
      <c r="BW125" s="8">
        <f>AE125*$C$3</f>
        <v>0</v>
      </c>
      <c r="BX125" s="8">
        <f>AF125*$C$3</f>
        <v>0.63</v>
      </c>
      <c r="BY125" s="8">
        <f>AG125*$C$3</f>
        <v>0</v>
      </c>
      <c r="BZ125" s="8">
        <f>AH125*$C$3</f>
        <v>0</v>
      </c>
      <c r="CA125" s="8">
        <f>AI125*$C$3</f>
        <v>0</v>
      </c>
      <c r="CB125" s="8">
        <f>AJ125*$C$3</f>
        <v>0</v>
      </c>
      <c r="CC125" s="8">
        <f>AK125*$C$3</f>
        <v>0</v>
      </c>
      <c r="CD125" s="8">
        <f>AL125*$C$3</f>
        <v>0.63</v>
      </c>
      <c r="CE125" s="8">
        <f>AM125*$C$3</f>
        <v>0.63</v>
      </c>
      <c r="CF125" s="8">
        <f>AN125*$C$3</f>
        <v>36.629999999999995</v>
      </c>
      <c r="CG125" s="8">
        <f>AO125*$C$3</f>
        <v>0</v>
      </c>
      <c r="CH125" s="8">
        <f>AP125*$C$3</f>
        <v>0</v>
      </c>
      <c r="CI125" s="8">
        <f>AQ125*$C$3</f>
        <v>1.26</v>
      </c>
      <c r="CJ125" s="8">
        <f>AR125*$C$3</f>
        <v>0.63</v>
      </c>
      <c r="CK125" s="8">
        <f>AS125*$C$3</f>
        <v>-1.26</v>
      </c>
      <c r="CL125" s="8">
        <f>AT125*$D$3</f>
        <v>3.7800000000000002</v>
      </c>
      <c r="CM125" s="8">
        <f>AU125*$D$3</f>
        <v>34.130000000000003</v>
      </c>
      <c r="CN125" s="8">
        <f>AV125*$D$3</f>
        <v>1.0900000000000001</v>
      </c>
      <c r="CO125" s="8">
        <f>AW125*$D$3</f>
        <v>0</v>
      </c>
      <c r="CP125" s="8">
        <f>AX125*$D$3</f>
        <v>35.6</v>
      </c>
      <c r="CQ125" s="8">
        <f>AY125*$D$3</f>
        <v>2.0499999999999998</v>
      </c>
      <c r="CR125" s="8">
        <f>AZ125*$D$3</f>
        <v>0.45</v>
      </c>
      <c r="CS125" s="8">
        <f>BA125*$D$3</f>
        <v>0.9</v>
      </c>
      <c r="CT125" s="8">
        <f>BB125*$D$3</f>
        <v>1.6</v>
      </c>
      <c r="CU125" s="46">
        <f>BE125/(BE125+BD125+BC125)</f>
        <v>5.3571428571428582E-2</v>
      </c>
      <c r="CV125" s="46">
        <f>BG125/($BF125+$BG125+$BH125+$BI125+$BJ125)</f>
        <v>0.80357142857142871</v>
      </c>
      <c r="CW125" s="46">
        <f>BH125/($BF125+$BG125+$BH125+$BI125+$BJ125)</f>
        <v>1.785714285714286E-2</v>
      </c>
      <c r="CX125" s="46">
        <f>BI125/($BF125+$BG125+$BH125+$BI125+$BJ125)</f>
        <v>2.6785714285714291E-2</v>
      </c>
      <c r="CY125" s="46">
        <f>BJ125/($BF125+$BG125+$BH125+$BI125+$BJ125)</f>
        <v>1.785714285714286E-2</v>
      </c>
      <c r="CZ125" s="46">
        <f>BK125/($BF125+$BG125+$BH125+$BI125+$BJ125)</f>
        <v>-8.9285714285714298E-3</v>
      </c>
      <c r="DA125" s="45">
        <f>BN125/(BL125+BN125+BM125)</f>
        <v>5.2752293577981647E-2</v>
      </c>
      <c r="DB125" s="46">
        <f>CF125/($BO125+$CF125+$CG125+$CH125+$CI125+$CJ125)</f>
        <v>0.94212962962962965</v>
      </c>
      <c r="DC125" s="46">
        <f>CG125/($BO125+$CF125+$CG125+$CH125+$CI125+$CJ125)</f>
        <v>0</v>
      </c>
      <c r="DD125" s="46">
        <f>CH125/($BO125+$CF125+$CG125+$CH125+$CI125+$CJ125)</f>
        <v>0</v>
      </c>
      <c r="DE125" s="46">
        <f>CI125/($BO125+$CF125+$CG125+$CH125+$CI125+$CJ125)</f>
        <v>3.2407407407407413E-2</v>
      </c>
      <c r="DF125" s="46">
        <f>CJ125/($BO125+$CF125+$CG125+$CH125+$CI125+$CJ125)</f>
        <v>1.6203703703703706E-2</v>
      </c>
      <c r="DG125" s="46">
        <f>CK125/($BO125+$CF125+$CG125+$CH125+$CI125+$CJ125)</f>
        <v>-3.2407407407407413E-2</v>
      </c>
      <c r="DH125" s="45">
        <f>CN125/(CL125+CN125+CM125)</f>
        <v>2.7948717948717949E-2</v>
      </c>
      <c r="DI125" s="46">
        <f>CP125/($CO125+$CP125+$CQ125+$CR125+$CS125)</f>
        <v>0.91282051282051291</v>
      </c>
      <c r="DJ125" s="46">
        <f>CQ125/($CO125+$CP125+$CQ125+$CR125+$CS125)</f>
        <v>5.2564102564102558E-2</v>
      </c>
      <c r="DK125" s="46">
        <f>CR125/($CO125+$CP125+$CQ125+$CR125+$CS125)</f>
        <v>1.1538461538461539E-2</v>
      </c>
      <c r="DL125" s="46">
        <f>CS125/($CO125+$CP125+$CQ125+$CR125+$CS125)</f>
        <v>2.3076923076923078E-2</v>
      </c>
      <c r="DM125" s="46">
        <f>CT125/($CO125+$CP125+$CQ125+$CR125+$CS125)</f>
        <v>4.1025641025641026E-2</v>
      </c>
      <c r="DN125" s="50">
        <f>IF(CU125*$T$3&gt;1,1,CU125*$T$3)</f>
        <v>8.5119345683421832E-2</v>
      </c>
      <c r="DO125" s="51">
        <f>IF(DN125*(1+CZ125)&gt;1,1,DN125*(1+CZ125))</f>
        <v>8.4359351525534143E-2</v>
      </c>
      <c r="DP125" s="52">
        <f>IF(DA125*$U$3&gt;1,1,DA125*$U$3)</f>
        <v>5.8825029930607661E-2</v>
      </c>
      <c r="DQ125" s="53">
        <f>IF(DP125*(1+DD125+DG125)&gt;1,1,DP125*(1+DD125+DG125))</f>
        <v>5.6918663219893521E-2</v>
      </c>
      <c r="DR125" s="50">
        <f>DH125</f>
        <v>2.7948717948717949E-2</v>
      </c>
      <c r="DS125" s="53">
        <f>IF(DR125*(1+DM125)&gt;1,1,DR125*(1+DM125))</f>
        <v>2.9095332018408943E-2</v>
      </c>
      <c r="DT125" s="57">
        <f>100*(DO125*$H$3+DQ125*$K$3+DS125*$N$3)/($Q$3)</f>
        <v>5.640042370722921</v>
      </c>
    </row>
    <row r="126" spans="2:124" x14ac:dyDescent="0.3">
      <c r="B126" s="1">
        <v>29884</v>
      </c>
      <c r="C126" s="68" t="s">
        <v>221</v>
      </c>
      <c r="D126" s="1" t="s">
        <v>15</v>
      </c>
      <c r="E126" s="1" t="s">
        <v>119</v>
      </c>
      <c r="F126" s="1" t="s">
        <v>120</v>
      </c>
      <c r="G126" s="1">
        <v>2010</v>
      </c>
      <c r="H126" s="1" t="s">
        <v>18</v>
      </c>
      <c r="I126" s="69">
        <v>1215.2570264599999</v>
      </c>
      <c r="J126" s="72">
        <v>38.11</v>
      </c>
      <c r="K126" s="64">
        <v>8</v>
      </c>
      <c r="L126" s="64">
        <v>87</v>
      </c>
      <c r="M126" s="64">
        <v>12</v>
      </c>
      <c r="N126" s="64">
        <v>12</v>
      </c>
      <c r="O126" s="64">
        <v>69</v>
      </c>
      <c r="P126" s="64">
        <v>15</v>
      </c>
      <c r="Q126" s="64">
        <v>8</v>
      </c>
      <c r="R126" s="64">
        <v>3</v>
      </c>
      <c r="S126" s="70">
        <f>P126-Q126</f>
        <v>7</v>
      </c>
      <c r="T126" s="64">
        <v>25</v>
      </c>
      <c r="U126" s="64">
        <v>245</v>
      </c>
      <c r="V126" s="64">
        <v>167</v>
      </c>
      <c r="W126" s="64">
        <v>7</v>
      </c>
      <c r="X126" s="64">
        <v>269</v>
      </c>
      <c r="Y126" s="64">
        <v>1</v>
      </c>
      <c r="Z126" s="64">
        <v>7</v>
      </c>
      <c r="AA126" s="64">
        <v>0</v>
      </c>
      <c r="AB126" s="64">
        <v>4</v>
      </c>
      <c r="AC126" s="64">
        <v>0</v>
      </c>
      <c r="AD126" s="64">
        <v>0</v>
      </c>
      <c r="AE126" s="64">
        <v>4</v>
      </c>
      <c r="AF126" s="64">
        <v>33</v>
      </c>
      <c r="AG126" s="64">
        <v>0</v>
      </c>
      <c r="AH126" s="64">
        <v>5</v>
      </c>
      <c r="AI126" s="64">
        <v>8</v>
      </c>
      <c r="AJ126" s="64">
        <v>23</v>
      </c>
      <c r="AK126" s="64">
        <v>10</v>
      </c>
      <c r="AL126" s="64">
        <v>7</v>
      </c>
      <c r="AM126" s="64">
        <v>47</v>
      </c>
      <c r="AN126" s="64">
        <f>X126+Z126+AB126</f>
        <v>280</v>
      </c>
      <c r="AO126" s="70">
        <f>Y126+AA126+AE126</f>
        <v>5</v>
      </c>
      <c r="AP126" s="70">
        <f>AC126+AD126+AG126+AH126</f>
        <v>5</v>
      </c>
      <c r="AQ126" s="70">
        <f>AF126+AJ126+AL126</f>
        <v>63</v>
      </c>
      <c r="AR126" s="70">
        <f>AI126+AK126+AM126</f>
        <v>65</v>
      </c>
      <c r="AS126" s="70">
        <f>AO126-AQ126</f>
        <v>-58</v>
      </c>
      <c r="AT126" s="64">
        <v>305</v>
      </c>
      <c r="AU126" s="64">
        <v>2744</v>
      </c>
      <c r="AV126" s="64">
        <v>764</v>
      </c>
      <c r="AW126" s="64">
        <v>0</v>
      </c>
      <c r="AX126" s="64">
        <v>3083</v>
      </c>
      <c r="AY126" s="64">
        <v>74</v>
      </c>
      <c r="AZ126" s="64">
        <v>109</v>
      </c>
      <c r="BA126" s="64">
        <v>547</v>
      </c>
      <c r="BB126" s="70">
        <f>AY126-AZ126</f>
        <v>-35</v>
      </c>
      <c r="BC126" s="62">
        <f>K126*$B$3</f>
        <v>2.88</v>
      </c>
      <c r="BD126" s="8">
        <f>L126*$B$3</f>
        <v>31.32</v>
      </c>
      <c r="BE126" s="8">
        <f>M126*$B$3</f>
        <v>4.32</v>
      </c>
      <c r="BF126" s="8">
        <f>N126*$B$3</f>
        <v>4.32</v>
      </c>
      <c r="BG126" s="8">
        <f>O126*$B$3</f>
        <v>24.84</v>
      </c>
      <c r="BH126" s="8">
        <f>P126*$B$3</f>
        <v>5.3999999999999995</v>
      </c>
      <c r="BI126" s="8">
        <f>Q126*$B$3</f>
        <v>2.88</v>
      </c>
      <c r="BJ126" s="8">
        <f>R126*$B$3</f>
        <v>1.08</v>
      </c>
      <c r="BK126" s="8">
        <f>S126*$B$3</f>
        <v>2.52</v>
      </c>
      <c r="BL126" s="8">
        <f>T126*$C$3</f>
        <v>2.25</v>
      </c>
      <c r="BM126" s="8">
        <f>U126*$C$3</f>
        <v>22.05</v>
      </c>
      <c r="BN126" s="8">
        <f>V126*$C$3</f>
        <v>15.03</v>
      </c>
      <c r="BO126" s="8">
        <f>W126*$C$3</f>
        <v>0.63</v>
      </c>
      <c r="BP126" s="8">
        <f>X126*$C$3</f>
        <v>24.21</v>
      </c>
      <c r="BQ126" s="8">
        <f>Y126*$C$3</f>
        <v>0.09</v>
      </c>
      <c r="BR126" s="8">
        <f>Z126*$C$3</f>
        <v>0.63</v>
      </c>
      <c r="BS126" s="8">
        <f>AA126*$C$3</f>
        <v>0</v>
      </c>
      <c r="BT126" s="8">
        <f>AB126*$C$3</f>
        <v>0.36</v>
      </c>
      <c r="BU126" s="8">
        <f>AC126*$C$3</f>
        <v>0</v>
      </c>
      <c r="BV126" s="8">
        <f>AD126*$C$3</f>
        <v>0</v>
      </c>
      <c r="BW126" s="8">
        <f>AE126*$C$3</f>
        <v>0.36</v>
      </c>
      <c r="BX126" s="8">
        <f>AF126*$C$3</f>
        <v>2.9699999999999998</v>
      </c>
      <c r="BY126" s="8">
        <f>AG126*$C$3</f>
        <v>0</v>
      </c>
      <c r="BZ126" s="8">
        <f>AH126*$C$3</f>
        <v>0.44999999999999996</v>
      </c>
      <c r="CA126" s="8">
        <f>AI126*$C$3</f>
        <v>0.72</v>
      </c>
      <c r="CB126" s="8">
        <f>AJ126*$C$3</f>
        <v>2.0699999999999998</v>
      </c>
      <c r="CC126" s="8">
        <f>AK126*$C$3</f>
        <v>0.89999999999999991</v>
      </c>
      <c r="CD126" s="8">
        <f>AL126*$C$3</f>
        <v>0.63</v>
      </c>
      <c r="CE126" s="8">
        <f>AM126*$C$3</f>
        <v>4.2299999999999995</v>
      </c>
      <c r="CF126" s="8">
        <f>AN126*$C$3</f>
        <v>25.2</v>
      </c>
      <c r="CG126" s="8">
        <f>AO126*$C$3</f>
        <v>0.44999999999999996</v>
      </c>
      <c r="CH126" s="8">
        <f>AP126*$C$3</f>
        <v>0.44999999999999996</v>
      </c>
      <c r="CI126" s="8">
        <f>AQ126*$C$3</f>
        <v>5.67</v>
      </c>
      <c r="CJ126" s="8">
        <f>AR126*$C$3</f>
        <v>5.85</v>
      </c>
      <c r="CK126" s="8">
        <f>AS126*$C$3</f>
        <v>-5.22</v>
      </c>
      <c r="CL126" s="8">
        <f>AT126*$D$3</f>
        <v>3.0500000000000003</v>
      </c>
      <c r="CM126" s="8">
        <f>AU126*$D$3</f>
        <v>27.44</v>
      </c>
      <c r="CN126" s="8">
        <f>AV126*$D$3</f>
        <v>7.6400000000000006</v>
      </c>
      <c r="CO126" s="8">
        <f>AW126*$D$3</f>
        <v>0</v>
      </c>
      <c r="CP126" s="8">
        <f>AX126*$D$3</f>
        <v>30.830000000000002</v>
      </c>
      <c r="CQ126" s="8">
        <f>AY126*$D$3</f>
        <v>0.74</v>
      </c>
      <c r="CR126" s="8">
        <f>AZ126*$D$3</f>
        <v>1.0900000000000001</v>
      </c>
      <c r="CS126" s="8">
        <f>BA126*$D$3</f>
        <v>5.47</v>
      </c>
      <c r="CT126" s="8">
        <f>BB126*$D$3</f>
        <v>-0.35000000000000003</v>
      </c>
      <c r="CU126" s="46">
        <f>BE126/(BE126+BD126+BC126)</f>
        <v>0.11214953271028037</v>
      </c>
      <c r="CV126" s="46">
        <f>BG126/($BF126+$BG126+$BH126+$BI126+$BJ126)</f>
        <v>0.64485981308411211</v>
      </c>
      <c r="CW126" s="46">
        <f>BH126/($BF126+$BG126+$BH126+$BI126+$BJ126)</f>
        <v>0.14018691588785046</v>
      </c>
      <c r="CX126" s="46">
        <f>BI126/($BF126+$BG126+$BH126+$BI126+$BJ126)</f>
        <v>7.476635514018691E-2</v>
      </c>
      <c r="CY126" s="46">
        <f>BJ126/($BF126+$BG126+$BH126+$BI126+$BJ126)</f>
        <v>2.8037383177570093E-2</v>
      </c>
      <c r="CZ126" s="46">
        <f>BK126/($BF126+$BG126+$BH126+$BI126+$BJ126)</f>
        <v>6.5420560747663545E-2</v>
      </c>
      <c r="DA126" s="45">
        <f>BN126/(BL126+BN126+BM126)</f>
        <v>0.38215102974828374</v>
      </c>
      <c r="DB126" s="46">
        <f>CF126/($BO126+$CF126+$CG126+$CH126+$CI126+$CJ126)</f>
        <v>0.6588235294117647</v>
      </c>
      <c r="DC126" s="46">
        <f>CG126/($BO126+$CF126+$CG126+$CH126+$CI126+$CJ126)</f>
        <v>1.1764705882352939E-2</v>
      </c>
      <c r="DD126" s="46">
        <f>CH126/($BO126+$CF126+$CG126+$CH126+$CI126+$CJ126)</f>
        <v>1.1764705882352939E-2</v>
      </c>
      <c r="DE126" s="46">
        <f>CI126/($BO126+$CF126+$CG126+$CH126+$CI126+$CJ126)</f>
        <v>0.14823529411764705</v>
      </c>
      <c r="DF126" s="46">
        <f>CJ126/($BO126+$CF126+$CG126+$CH126+$CI126+$CJ126)</f>
        <v>0.15294117647058822</v>
      </c>
      <c r="DG126" s="46">
        <f>CK126/($BO126+$CF126+$CG126+$CH126+$CI126+$CJ126)</f>
        <v>-0.13647058823529412</v>
      </c>
      <c r="DH126" s="45">
        <f>CN126/(CL126+CN126+CM126)</f>
        <v>0.20036716496197221</v>
      </c>
      <c r="DI126" s="46">
        <f>CP126/($CO126+$CP126+$CQ126+$CR126+$CS126)</f>
        <v>0.80854969840020985</v>
      </c>
      <c r="DJ126" s="46">
        <f>CQ126/($CO126+$CP126+$CQ126+$CR126+$CS126)</f>
        <v>1.9407290847102018E-2</v>
      </c>
      <c r="DK126" s="46">
        <f>CR126/($CO126+$CP126+$CQ126+$CR126+$CS126)</f>
        <v>2.8586414896407029E-2</v>
      </c>
      <c r="DL126" s="46">
        <f>CS126/($CO126+$CP126+$CQ126+$CR126+$CS126)</f>
        <v>0.14345659585628112</v>
      </c>
      <c r="DM126" s="46">
        <f>CT126/($CO126+$CP126+$CQ126+$CR126+$CS126)</f>
        <v>-9.17912404930501E-3</v>
      </c>
      <c r="DN126" s="50">
        <f>IF(CU126*$T$3&gt;1,1,CU126*$T$3)</f>
        <v>0.17819377040267745</v>
      </c>
      <c r="DO126" s="51">
        <f>IF(DN126*(1+CZ126)&gt;1,1,DN126*(1+CZ126))</f>
        <v>0.18985130678416101</v>
      </c>
      <c r="DP126" s="52">
        <f>IF(DA126*$U$3&gt;1,1,DA126*$U$3)</f>
        <v>0.42614347620210979</v>
      </c>
      <c r="DQ126" s="53">
        <f>IF(DP126*(1+DD126+DG126)&gt;1,1,DP126*(1+DD126+DG126))</f>
        <v>0.37300087799337606</v>
      </c>
      <c r="DR126" s="50">
        <f>DH126</f>
        <v>0.20036716496197221</v>
      </c>
      <c r="DS126" s="53">
        <f>IF(DR126*(1+DM126)&gt;1,1,DR126*(1+DM126))</f>
        <v>0.19852796989937871</v>
      </c>
      <c r="DT126" s="57">
        <f>100*(DO126*$H$3+DQ126*$K$3+DS126*$N$3)/($Q$3)</f>
        <v>31.67620621620571</v>
      </c>
    </row>
    <row r="127" spans="2:124" x14ac:dyDescent="0.3">
      <c r="B127" s="1">
        <v>29689</v>
      </c>
      <c r="C127" s="68" t="s">
        <v>221</v>
      </c>
      <c r="D127" s="1" t="s">
        <v>15</v>
      </c>
      <c r="E127" s="1" t="s">
        <v>89</v>
      </c>
      <c r="F127" s="1" t="s">
        <v>92</v>
      </c>
      <c r="G127" s="1">
        <v>2010</v>
      </c>
      <c r="H127" s="1" t="s">
        <v>18</v>
      </c>
      <c r="I127" s="69">
        <v>1026.5460682800001</v>
      </c>
      <c r="J127" s="72">
        <v>36.51</v>
      </c>
      <c r="K127" s="64">
        <v>0</v>
      </c>
      <c r="L127" s="64">
        <v>98</v>
      </c>
      <c r="M127" s="64">
        <v>4</v>
      </c>
      <c r="N127" s="64">
        <v>0</v>
      </c>
      <c r="O127" s="64">
        <v>97</v>
      </c>
      <c r="P127" s="64">
        <v>1</v>
      </c>
      <c r="Q127" s="64">
        <v>4</v>
      </c>
      <c r="R127" s="64">
        <v>0</v>
      </c>
      <c r="S127" s="70">
        <f>P127-Q127</f>
        <v>-3</v>
      </c>
      <c r="T127" s="64">
        <v>5</v>
      </c>
      <c r="U127" s="64">
        <v>399</v>
      </c>
      <c r="V127" s="64">
        <v>6</v>
      </c>
      <c r="W127" s="64">
        <v>0</v>
      </c>
      <c r="X127" s="64">
        <v>400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2</v>
      </c>
      <c r="AK127" s="64">
        <v>0</v>
      </c>
      <c r="AL127" s="64">
        <v>0</v>
      </c>
      <c r="AM127" s="64">
        <v>0</v>
      </c>
      <c r="AN127" s="64">
        <f>X127+Z127+AB127</f>
        <v>400</v>
      </c>
      <c r="AO127" s="70">
        <f>Y127+AA127+AE127</f>
        <v>0</v>
      </c>
      <c r="AP127" s="70">
        <f>AC127+AD127+AG127+AH127</f>
        <v>0</v>
      </c>
      <c r="AQ127" s="70">
        <f>AF127+AJ127+AL127</f>
        <v>2</v>
      </c>
      <c r="AR127" s="70">
        <f>AI127+AK127+AM127</f>
        <v>0</v>
      </c>
      <c r="AS127" s="70">
        <f>AO127-AQ127</f>
        <v>-2</v>
      </c>
      <c r="AT127" s="64">
        <v>59</v>
      </c>
      <c r="AU127" s="64">
        <v>3578</v>
      </c>
      <c r="AV127" s="64">
        <v>7</v>
      </c>
      <c r="AW127" s="64">
        <v>0</v>
      </c>
      <c r="AX127" s="64">
        <v>3644</v>
      </c>
      <c r="AY127" s="64">
        <v>0</v>
      </c>
      <c r="AZ127" s="64">
        <v>0</v>
      </c>
      <c r="BA127" s="64">
        <v>0</v>
      </c>
      <c r="BB127" s="70">
        <f>AY127-AZ127</f>
        <v>0</v>
      </c>
      <c r="BC127" s="62">
        <f>K127*$B$3</f>
        <v>0</v>
      </c>
      <c r="BD127" s="8">
        <f>L127*$B$3</f>
        <v>35.28</v>
      </c>
      <c r="BE127" s="8">
        <f>M127*$B$3</f>
        <v>1.44</v>
      </c>
      <c r="BF127" s="8">
        <f>N127*$B$3</f>
        <v>0</v>
      </c>
      <c r="BG127" s="8">
        <f>O127*$B$3</f>
        <v>34.92</v>
      </c>
      <c r="BH127" s="8">
        <f>P127*$B$3</f>
        <v>0.36</v>
      </c>
      <c r="BI127" s="8">
        <f>Q127*$B$3</f>
        <v>1.44</v>
      </c>
      <c r="BJ127" s="8">
        <f>R127*$B$3</f>
        <v>0</v>
      </c>
      <c r="BK127" s="8">
        <f>S127*$B$3</f>
        <v>-1.08</v>
      </c>
      <c r="BL127" s="8">
        <f>T127*$C$3</f>
        <v>0.44999999999999996</v>
      </c>
      <c r="BM127" s="8">
        <f>U127*$C$3</f>
        <v>35.909999999999997</v>
      </c>
      <c r="BN127" s="8">
        <f>V127*$C$3</f>
        <v>0.54</v>
      </c>
      <c r="BO127" s="8">
        <f>W127*$C$3</f>
        <v>0</v>
      </c>
      <c r="BP127" s="8">
        <f>X127*$C$3</f>
        <v>36</v>
      </c>
      <c r="BQ127" s="8">
        <f>Y127*$C$3</f>
        <v>0</v>
      </c>
      <c r="BR127" s="8">
        <f>Z127*$C$3</f>
        <v>0</v>
      </c>
      <c r="BS127" s="8">
        <f>AA127*$C$3</f>
        <v>0</v>
      </c>
      <c r="BT127" s="8">
        <f>AB127*$C$3</f>
        <v>0</v>
      </c>
      <c r="BU127" s="8">
        <f>AC127*$C$3</f>
        <v>0</v>
      </c>
      <c r="BV127" s="8">
        <f>AD127*$C$3</f>
        <v>0</v>
      </c>
      <c r="BW127" s="8">
        <f>AE127*$C$3</f>
        <v>0</v>
      </c>
      <c r="BX127" s="8">
        <f>AF127*$C$3</f>
        <v>0</v>
      </c>
      <c r="BY127" s="8">
        <f>AG127*$C$3</f>
        <v>0</v>
      </c>
      <c r="BZ127" s="8">
        <f>AH127*$C$3</f>
        <v>0</v>
      </c>
      <c r="CA127" s="8">
        <f>AI127*$C$3</f>
        <v>0</v>
      </c>
      <c r="CB127" s="8">
        <f>AJ127*$C$3</f>
        <v>0.18</v>
      </c>
      <c r="CC127" s="8">
        <f>AK127*$C$3</f>
        <v>0</v>
      </c>
      <c r="CD127" s="8">
        <f>AL127*$C$3</f>
        <v>0</v>
      </c>
      <c r="CE127" s="8">
        <f>AM127*$C$3</f>
        <v>0</v>
      </c>
      <c r="CF127" s="8">
        <f>AN127*$C$3</f>
        <v>36</v>
      </c>
      <c r="CG127" s="8">
        <f>AO127*$C$3</f>
        <v>0</v>
      </c>
      <c r="CH127" s="8">
        <f>AP127*$C$3</f>
        <v>0</v>
      </c>
      <c r="CI127" s="8">
        <f>AQ127*$C$3</f>
        <v>0.18</v>
      </c>
      <c r="CJ127" s="8">
        <f>AR127*$C$3</f>
        <v>0</v>
      </c>
      <c r="CK127" s="8">
        <f>AS127*$C$3</f>
        <v>-0.18</v>
      </c>
      <c r="CL127" s="8">
        <f>AT127*$D$3</f>
        <v>0.59</v>
      </c>
      <c r="CM127" s="8">
        <f>AU127*$D$3</f>
        <v>35.78</v>
      </c>
      <c r="CN127" s="8">
        <f>AV127*$D$3</f>
        <v>7.0000000000000007E-2</v>
      </c>
      <c r="CO127" s="8">
        <f>AW127*$D$3</f>
        <v>0</v>
      </c>
      <c r="CP127" s="8">
        <f>AX127*$D$3</f>
        <v>36.44</v>
      </c>
      <c r="CQ127" s="8">
        <f>AY127*$D$3</f>
        <v>0</v>
      </c>
      <c r="CR127" s="8">
        <f>AZ127*$D$3</f>
        <v>0</v>
      </c>
      <c r="CS127" s="8">
        <f>BA127*$D$3</f>
        <v>0</v>
      </c>
      <c r="CT127" s="8">
        <f>BB127*$D$3</f>
        <v>0</v>
      </c>
      <c r="CU127" s="46">
        <f>BE127/(BE127+BD127+BC127)</f>
        <v>3.9215686274509803E-2</v>
      </c>
      <c r="CV127" s="46">
        <f>BG127/($BF127+$BG127+$BH127+$BI127+$BJ127)</f>
        <v>0.95098039215686281</v>
      </c>
      <c r="CW127" s="46">
        <f>BH127/($BF127+$BG127+$BH127+$BI127+$BJ127)</f>
        <v>9.8039215686274508E-3</v>
      </c>
      <c r="CX127" s="46">
        <f>BI127/($BF127+$BG127+$BH127+$BI127+$BJ127)</f>
        <v>3.9215686274509803E-2</v>
      </c>
      <c r="CY127" s="46">
        <f>BJ127/($BF127+$BG127+$BH127+$BI127+$BJ127)</f>
        <v>0</v>
      </c>
      <c r="CZ127" s="46">
        <f>BK127/($BF127+$BG127+$BH127+$BI127+$BJ127)</f>
        <v>-2.9411764705882356E-2</v>
      </c>
      <c r="DA127" s="45">
        <f>BN127/(BL127+BN127+BM127)</f>
        <v>1.4634146341463415E-2</v>
      </c>
      <c r="DB127" s="46">
        <f>CF127/($BO127+$CF127+$CG127+$CH127+$CI127+$CJ127)</f>
        <v>0.99502487562189057</v>
      </c>
      <c r="DC127" s="46">
        <f>CG127/($BO127+$CF127+$CG127+$CH127+$CI127+$CJ127)</f>
        <v>0</v>
      </c>
      <c r="DD127" s="46">
        <f>CH127/($BO127+$CF127+$CG127+$CH127+$CI127+$CJ127)</f>
        <v>0</v>
      </c>
      <c r="DE127" s="46">
        <f>CI127/($BO127+$CF127+$CG127+$CH127+$CI127+$CJ127)</f>
        <v>4.9751243781094526E-3</v>
      </c>
      <c r="DF127" s="46">
        <f>CJ127/($BO127+$CF127+$CG127+$CH127+$CI127+$CJ127)</f>
        <v>0</v>
      </c>
      <c r="DG127" s="46">
        <f>CK127/($BO127+$CF127+$CG127+$CH127+$CI127+$CJ127)</f>
        <v>-4.9751243781094526E-3</v>
      </c>
      <c r="DH127" s="45">
        <f>CN127/(CL127+CN127+CM127)</f>
        <v>1.9209659714599344E-3</v>
      </c>
      <c r="DI127" s="46">
        <f>CP127/($CO127+$CP127+$CQ127+$CR127+$CS127)</f>
        <v>1</v>
      </c>
      <c r="DJ127" s="46">
        <f>CQ127/($CO127+$CP127+$CQ127+$CR127+$CS127)</f>
        <v>0</v>
      </c>
      <c r="DK127" s="46">
        <f>CR127/($CO127+$CP127+$CQ127+$CR127+$CS127)</f>
        <v>0</v>
      </c>
      <c r="DL127" s="46">
        <f>CS127/($CO127+$CP127+$CQ127+$CR127+$CS127)</f>
        <v>0</v>
      </c>
      <c r="DM127" s="46">
        <f>CT127/($CO127+$CP127+$CQ127+$CR127+$CS127)</f>
        <v>0</v>
      </c>
      <c r="DN127" s="50">
        <f>IF(CU127*$T$3&gt;1,1,CU127*$T$3)</f>
        <v>6.2309586382635583E-2</v>
      </c>
      <c r="DO127" s="51">
        <f>IF(DN127*(1+CZ127)&gt;1,1,DN127*(1+CZ127))</f>
        <v>6.0476951489028652E-2</v>
      </c>
      <c r="DP127" s="52">
        <f>IF(DA127*$U$3&gt;1,1,DA127*$U$3)</f>
        <v>1.6318799395383846E-2</v>
      </c>
      <c r="DQ127" s="53">
        <f>IF(DP127*(1+DD127+DG127)&gt;1,1,DP127*(1+DD127+DG127))</f>
        <v>1.6237611338690394E-2</v>
      </c>
      <c r="DR127" s="50">
        <f>DH127</f>
        <v>1.9209659714599344E-3</v>
      </c>
      <c r="DS127" s="53">
        <f>IF(DR127*(1+DM127)&gt;1,1,DR127*(1+DM127))</f>
        <v>1.9209659714599344E-3</v>
      </c>
      <c r="DT127" s="57">
        <f>100*(DO127*$H$3+DQ127*$K$3+DS127*$N$3)/($Q$3)</f>
        <v>2.0463925278150166</v>
      </c>
    </row>
    <row r="128" spans="2:124" x14ac:dyDescent="0.3">
      <c r="B128" s="1">
        <v>29577</v>
      </c>
      <c r="C128" s="68" t="s">
        <v>221</v>
      </c>
      <c r="D128" s="1" t="s">
        <v>15</v>
      </c>
      <c r="E128" s="1" t="s">
        <v>93</v>
      </c>
      <c r="F128" s="1" t="s">
        <v>30</v>
      </c>
      <c r="G128" s="1">
        <v>2012</v>
      </c>
      <c r="H128" s="1" t="s">
        <v>18</v>
      </c>
      <c r="I128" s="69">
        <v>867.42158573899997</v>
      </c>
      <c r="J128" s="72">
        <v>35.83</v>
      </c>
      <c r="K128" s="64">
        <v>1</v>
      </c>
      <c r="L128" s="64">
        <v>98</v>
      </c>
      <c r="M128" s="64">
        <v>1</v>
      </c>
      <c r="N128" s="64">
        <v>1</v>
      </c>
      <c r="O128" s="64">
        <v>98</v>
      </c>
      <c r="P128" s="64">
        <v>0</v>
      </c>
      <c r="Q128" s="64">
        <v>1</v>
      </c>
      <c r="R128" s="64">
        <v>0</v>
      </c>
      <c r="S128" s="70">
        <f>P128-Q128</f>
        <v>-1</v>
      </c>
      <c r="T128" s="64">
        <v>2</v>
      </c>
      <c r="U128" s="64">
        <v>396</v>
      </c>
      <c r="V128" s="64">
        <v>3</v>
      </c>
      <c r="W128" s="64">
        <v>267</v>
      </c>
      <c r="X128" s="64">
        <v>125</v>
      </c>
      <c r="Y128" s="64">
        <v>0</v>
      </c>
      <c r="Z128" s="64">
        <v>3</v>
      </c>
      <c r="AA128" s="64">
        <v>0</v>
      </c>
      <c r="AB128" s="64">
        <v>0</v>
      </c>
      <c r="AC128" s="64">
        <v>0</v>
      </c>
      <c r="AD128" s="64">
        <v>0</v>
      </c>
      <c r="AE128" s="64">
        <v>1</v>
      </c>
      <c r="AF128" s="64">
        <v>0</v>
      </c>
      <c r="AG128" s="64">
        <v>0</v>
      </c>
      <c r="AH128" s="64">
        <v>4</v>
      </c>
      <c r="AI128" s="64">
        <v>0</v>
      </c>
      <c r="AJ128" s="64">
        <v>0</v>
      </c>
      <c r="AK128" s="64">
        <v>0</v>
      </c>
      <c r="AL128" s="64">
        <v>0</v>
      </c>
      <c r="AM128" s="64">
        <v>0</v>
      </c>
      <c r="AN128" s="64">
        <f>X128+Z128+AB128</f>
        <v>128</v>
      </c>
      <c r="AO128" s="70">
        <f>Y128+AA128+AE128</f>
        <v>1</v>
      </c>
      <c r="AP128" s="70">
        <f>AC128+AD128+AG128+AH128</f>
        <v>4</v>
      </c>
      <c r="AQ128" s="70">
        <f>AF128+AJ128+AL128</f>
        <v>0</v>
      </c>
      <c r="AR128" s="70">
        <f>AI128+AK128+AM128</f>
        <v>0</v>
      </c>
      <c r="AS128" s="70">
        <f>AO128-AQ128</f>
        <v>1</v>
      </c>
      <c r="AT128" s="64">
        <v>122</v>
      </c>
      <c r="AU128" s="64">
        <v>3420</v>
      </c>
      <c r="AV128" s="64">
        <v>50</v>
      </c>
      <c r="AW128" s="64">
        <v>0</v>
      </c>
      <c r="AX128" s="64">
        <v>3231</v>
      </c>
      <c r="AY128" s="64">
        <v>199</v>
      </c>
      <c r="AZ128" s="64">
        <v>85</v>
      </c>
      <c r="BA128" s="64">
        <v>77</v>
      </c>
      <c r="BB128" s="70">
        <f>AY128-AZ128</f>
        <v>114</v>
      </c>
      <c r="BC128" s="62">
        <f>K128*$B$3</f>
        <v>0.36</v>
      </c>
      <c r="BD128" s="8">
        <f>L128*$B$3</f>
        <v>35.28</v>
      </c>
      <c r="BE128" s="8">
        <f>M128*$B$3</f>
        <v>0.36</v>
      </c>
      <c r="BF128" s="8">
        <f>N128*$B$3</f>
        <v>0.36</v>
      </c>
      <c r="BG128" s="8">
        <f>O128*$B$3</f>
        <v>35.28</v>
      </c>
      <c r="BH128" s="8">
        <f>P128*$B$3</f>
        <v>0</v>
      </c>
      <c r="BI128" s="8">
        <f>Q128*$B$3</f>
        <v>0.36</v>
      </c>
      <c r="BJ128" s="8">
        <f>R128*$B$3</f>
        <v>0</v>
      </c>
      <c r="BK128" s="8">
        <f>S128*$B$3</f>
        <v>-0.36</v>
      </c>
      <c r="BL128" s="8">
        <f>T128*$C$3</f>
        <v>0.18</v>
      </c>
      <c r="BM128" s="8">
        <f>U128*$C$3</f>
        <v>35.64</v>
      </c>
      <c r="BN128" s="8">
        <f>V128*$C$3</f>
        <v>0.27</v>
      </c>
      <c r="BO128" s="8">
        <f>W128*$C$3</f>
        <v>24.029999999999998</v>
      </c>
      <c r="BP128" s="8">
        <f>X128*$C$3</f>
        <v>11.25</v>
      </c>
      <c r="BQ128" s="8">
        <f>Y128*$C$3</f>
        <v>0</v>
      </c>
      <c r="BR128" s="8">
        <f>Z128*$C$3</f>
        <v>0.27</v>
      </c>
      <c r="BS128" s="8">
        <f>AA128*$C$3</f>
        <v>0</v>
      </c>
      <c r="BT128" s="8">
        <f>AB128*$C$3</f>
        <v>0</v>
      </c>
      <c r="BU128" s="8">
        <f>AC128*$C$3</f>
        <v>0</v>
      </c>
      <c r="BV128" s="8">
        <f>AD128*$C$3</f>
        <v>0</v>
      </c>
      <c r="BW128" s="8">
        <f>AE128*$C$3</f>
        <v>0.09</v>
      </c>
      <c r="BX128" s="8">
        <f>AF128*$C$3</f>
        <v>0</v>
      </c>
      <c r="BY128" s="8">
        <f>AG128*$C$3</f>
        <v>0</v>
      </c>
      <c r="BZ128" s="8">
        <f>AH128*$C$3</f>
        <v>0.36</v>
      </c>
      <c r="CA128" s="8">
        <f>AI128*$C$3</f>
        <v>0</v>
      </c>
      <c r="CB128" s="8">
        <f>AJ128*$C$3</f>
        <v>0</v>
      </c>
      <c r="CC128" s="8">
        <f>AK128*$C$3</f>
        <v>0</v>
      </c>
      <c r="CD128" s="8">
        <f>AL128*$C$3</f>
        <v>0</v>
      </c>
      <c r="CE128" s="8">
        <f>AM128*$C$3</f>
        <v>0</v>
      </c>
      <c r="CF128" s="8">
        <f>AN128*$C$3</f>
        <v>11.52</v>
      </c>
      <c r="CG128" s="8">
        <f>AO128*$C$3</f>
        <v>0.09</v>
      </c>
      <c r="CH128" s="8">
        <f>AP128*$C$3</f>
        <v>0.36</v>
      </c>
      <c r="CI128" s="8">
        <f>AQ128*$C$3</f>
        <v>0</v>
      </c>
      <c r="CJ128" s="8">
        <f>AR128*$C$3</f>
        <v>0</v>
      </c>
      <c r="CK128" s="8">
        <f>AS128*$C$3</f>
        <v>0.09</v>
      </c>
      <c r="CL128" s="8">
        <f>AT128*$D$3</f>
        <v>1.22</v>
      </c>
      <c r="CM128" s="8">
        <f>AU128*$D$3</f>
        <v>34.200000000000003</v>
      </c>
      <c r="CN128" s="8">
        <f>AV128*$D$3</f>
        <v>0.5</v>
      </c>
      <c r="CO128" s="8">
        <f>AW128*$D$3</f>
        <v>0</v>
      </c>
      <c r="CP128" s="8">
        <f>AX128*$D$3</f>
        <v>32.31</v>
      </c>
      <c r="CQ128" s="8">
        <f>AY128*$D$3</f>
        <v>1.99</v>
      </c>
      <c r="CR128" s="8">
        <f>AZ128*$D$3</f>
        <v>0.85</v>
      </c>
      <c r="CS128" s="8">
        <f>BA128*$D$3</f>
        <v>0.77</v>
      </c>
      <c r="CT128" s="8">
        <f>BB128*$D$3</f>
        <v>1.1400000000000001</v>
      </c>
      <c r="CU128" s="46">
        <f>BE128/(BE128+BD128+BC128)</f>
        <v>0.01</v>
      </c>
      <c r="CV128" s="46">
        <f>BG128/($BF128+$BG128+$BH128+$BI128+$BJ128)</f>
        <v>0.98</v>
      </c>
      <c r="CW128" s="46">
        <f>BH128/($BF128+$BG128+$BH128+$BI128+$BJ128)</f>
        <v>0</v>
      </c>
      <c r="CX128" s="46">
        <f>BI128/($BF128+$BG128+$BH128+$BI128+$BJ128)</f>
        <v>0.01</v>
      </c>
      <c r="CY128" s="46">
        <f>BJ128/($BF128+$BG128+$BH128+$BI128+$BJ128)</f>
        <v>0</v>
      </c>
      <c r="CZ128" s="46">
        <f>BK128/($BF128+$BG128+$BH128+$BI128+$BJ128)</f>
        <v>-0.01</v>
      </c>
      <c r="DA128" s="45">
        <f>BN128/(BL128+BN128+BM128)</f>
        <v>7.481296758104738E-3</v>
      </c>
      <c r="DB128" s="46">
        <f>CF128/($BO128+$CF128+$CG128+$CH128+$CI128+$CJ128)</f>
        <v>0.32</v>
      </c>
      <c r="DC128" s="46">
        <f>CG128/($BO128+$CF128+$CG128+$CH128+$CI128+$CJ128)</f>
        <v>2.5000000000000001E-3</v>
      </c>
      <c r="DD128" s="46">
        <f>CH128/($BO128+$CF128+$CG128+$CH128+$CI128+$CJ128)</f>
        <v>0.01</v>
      </c>
      <c r="DE128" s="46">
        <f>CI128/($BO128+$CF128+$CG128+$CH128+$CI128+$CJ128)</f>
        <v>0</v>
      </c>
      <c r="DF128" s="46">
        <f>CJ128/($BO128+$CF128+$CG128+$CH128+$CI128+$CJ128)</f>
        <v>0</v>
      </c>
      <c r="DG128" s="46">
        <f>CK128/($BO128+$CF128+$CG128+$CH128+$CI128+$CJ128)</f>
        <v>2.5000000000000001E-3</v>
      </c>
      <c r="DH128" s="45">
        <f>CN128/(CL128+CN128+CM128)</f>
        <v>1.3919821826280623E-2</v>
      </c>
      <c r="DI128" s="46">
        <f>CP128/($CO128+$CP128+$CQ128+$CR128+$CS128)</f>
        <v>0.8994988864142538</v>
      </c>
      <c r="DJ128" s="46">
        <f>CQ128/($CO128+$CP128+$CQ128+$CR128+$CS128)</f>
        <v>5.5400890868596869E-2</v>
      </c>
      <c r="DK128" s="46">
        <f>CR128/($CO128+$CP128+$CQ128+$CR128+$CS128)</f>
        <v>2.3663697104677053E-2</v>
      </c>
      <c r="DL128" s="46">
        <f>CS128/($CO128+$CP128+$CQ128+$CR128+$CS128)</f>
        <v>2.1436525612472154E-2</v>
      </c>
      <c r="DM128" s="46">
        <f>CT128/($CO128+$CP128+$CQ128+$CR128+$CS128)</f>
        <v>3.173719376391982E-2</v>
      </c>
      <c r="DN128" s="50">
        <f>IF(CU128*$T$3&gt;1,1,CU128*$T$3)</f>
        <v>1.5888944527572075E-2</v>
      </c>
      <c r="DO128" s="51">
        <f>IF(DN128*(1+CZ128)&gt;1,1,DN128*(1+CZ128))</f>
        <v>1.5730055082296353E-2</v>
      </c>
      <c r="DP128" s="52">
        <f>IF(DA128*$U$3&gt;1,1,DA128*$U$3)</f>
        <v>8.342528369211193E-3</v>
      </c>
      <c r="DQ128" s="53">
        <f>IF(DP128*(1+DD128+DG128)&gt;1,1,DP128*(1+DD128+DG128))</f>
        <v>8.4468099738263316E-3</v>
      </c>
      <c r="DR128" s="50">
        <f>DH128</f>
        <v>1.3919821826280623E-2</v>
      </c>
      <c r="DS128" s="53">
        <f>IF(DR128*(1+DM128)&gt;1,1,DR128*(1+DM128))</f>
        <v>1.4361597908740533E-2</v>
      </c>
      <c r="DT128" s="57">
        <f>100*(DO128*$H$3+DQ128*$K$3+DS128*$N$3)/($Q$3)</f>
        <v>1.0513612493031395</v>
      </c>
    </row>
    <row r="129" spans="2:124" hidden="1" x14ac:dyDescent="0.3">
      <c r="B129" s="1">
        <v>27904</v>
      </c>
      <c r="C129" s="68" t="s">
        <v>221</v>
      </c>
      <c r="D129" s="1" t="s">
        <v>15</v>
      </c>
      <c r="E129" s="1" t="s">
        <v>35</v>
      </c>
      <c r="F129" s="1" t="s">
        <v>36</v>
      </c>
      <c r="G129" s="1">
        <v>2010</v>
      </c>
      <c r="H129" s="1" t="s">
        <v>18</v>
      </c>
      <c r="I129" s="69">
        <v>839.231491925</v>
      </c>
      <c r="J129" s="72">
        <v>14.94</v>
      </c>
      <c r="K129" s="64">
        <v>7</v>
      </c>
      <c r="L129" s="64">
        <v>29</v>
      </c>
      <c r="M129" s="64">
        <v>4</v>
      </c>
      <c r="N129" s="64">
        <v>10</v>
      </c>
      <c r="O129" s="64">
        <v>20</v>
      </c>
      <c r="P129" s="64">
        <v>6</v>
      </c>
      <c r="Q129" s="64">
        <v>3</v>
      </c>
      <c r="R129" s="64">
        <v>1</v>
      </c>
      <c r="S129" s="70">
        <f>P129-Q129</f>
        <v>3</v>
      </c>
      <c r="T129" s="64">
        <v>8</v>
      </c>
      <c r="U129" s="64">
        <v>109</v>
      </c>
      <c r="V129" s="64">
        <v>48</v>
      </c>
      <c r="W129" s="64">
        <v>4</v>
      </c>
      <c r="X129" s="64">
        <v>121</v>
      </c>
      <c r="Y129" s="64">
        <v>0</v>
      </c>
      <c r="Z129" s="64">
        <v>0</v>
      </c>
      <c r="AA129" s="64">
        <v>2</v>
      </c>
      <c r="AB129" s="64">
        <v>4</v>
      </c>
      <c r="AC129" s="64">
        <v>0</v>
      </c>
      <c r="AD129" s="64">
        <v>3</v>
      </c>
      <c r="AE129" s="64">
        <v>0</v>
      </c>
      <c r="AF129" s="64">
        <v>0</v>
      </c>
      <c r="AG129" s="64">
        <v>0</v>
      </c>
      <c r="AH129" s="64">
        <v>0</v>
      </c>
      <c r="AI129" s="64">
        <v>6</v>
      </c>
      <c r="AJ129" s="64">
        <v>5</v>
      </c>
      <c r="AK129" s="64">
        <v>4</v>
      </c>
      <c r="AL129" s="64">
        <v>4</v>
      </c>
      <c r="AM129" s="64">
        <v>17</v>
      </c>
      <c r="AN129" s="64">
        <f>X129+Z129+AB129</f>
        <v>125</v>
      </c>
      <c r="AO129" s="70">
        <f>Y129+AA129+AE129</f>
        <v>2</v>
      </c>
      <c r="AP129" s="70">
        <f>AC129+AD129+AG129+AH129</f>
        <v>3</v>
      </c>
      <c r="AQ129" s="70">
        <f>AF129+AJ129+AL129</f>
        <v>9</v>
      </c>
      <c r="AR129" s="70">
        <f>AI129+AK129+AM129</f>
        <v>27</v>
      </c>
      <c r="AS129" s="70">
        <f>AO129-AQ129</f>
        <v>-7</v>
      </c>
      <c r="AT129" s="64">
        <v>129</v>
      </c>
      <c r="AU129" s="64">
        <v>1030</v>
      </c>
      <c r="AV129" s="64">
        <v>336</v>
      </c>
      <c r="AW129" s="64">
        <v>0</v>
      </c>
      <c r="AX129" s="64">
        <v>1322</v>
      </c>
      <c r="AY129" s="64">
        <v>5</v>
      </c>
      <c r="AZ129" s="64">
        <v>0</v>
      </c>
      <c r="BA129" s="64">
        <v>168</v>
      </c>
      <c r="BB129" s="70">
        <f>AY129-AZ129</f>
        <v>5</v>
      </c>
      <c r="BC129" s="62">
        <f>K129*$B$3</f>
        <v>2.52</v>
      </c>
      <c r="BD129" s="8">
        <f>L129*$B$3</f>
        <v>10.44</v>
      </c>
      <c r="BE129" s="8">
        <f>M129*$B$3</f>
        <v>1.44</v>
      </c>
      <c r="BF129" s="8">
        <f>N129*$B$3</f>
        <v>3.5999999999999996</v>
      </c>
      <c r="BG129" s="8">
        <f>O129*$B$3</f>
        <v>7.1999999999999993</v>
      </c>
      <c r="BH129" s="8">
        <f>P129*$B$3</f>
        <v>2.16</v>
      </c>
      <c r="BI129" s="8">
        <f>Q129*$B$3</f>
        <v>1.08</v>
      </c>
      <c r="BJ129" s="8">
        <f>R129*$B$3</f>
        <v>0.36</v>
      </c>
      <c r="BK129" s="8">
        <f>S129*$B$3</f>
        <v>1.08</v>
      </c>
      <c r="BL129" s="8">
        <f>T129*$C$3</f>
        <v>0.72</v>
      </c>
      <c r="BM129" s="8">
        <f>U129*$C$3</f>
        <v>9.81</v>
      </c>
      <c r="BN129" s="8">
        <f>V129*$C$3</f>
        <v>4.32</v>
      </c>
      <c r="BO129" s="8">
        <f>W129*$C$3</f>
        <v>0.36</v>
      </c>
      <c r="BP129" s="8">
        <f>X129*$C$3</f>
        <v>10.889999999999999</v>
      </c>
      <c r="BQ129" s="8">
        <f>Y129*$C$3</f>
        <v>0</v>
      </c>
      <c r="BR129" s="8">
        <f>Z129*$C$3</f>
        <v>0</v>
      </c>
      <c r="BS129" s="8">
        <f>AA129*$C$3</f>
        <v>0.18</v>
      </c>
      <c r="BT129" s="8">
        <f>AB129*$C$3</f>
        <v>0.36</v>
      </c>
      <c r="BU129" s="8">
        <f>AC129*$C$3</f>
        <v>0</v>
      </c>
      <c r="BV129" s="8">
        <f>AD129*$C$3</f>
        <v>0.27</v>
      </c>
      <c r="BW129" s="8">
        <f>AE129*$C$3</f>
        <v>0</v>
      </c>
      <c r="BX129" s="8">
        <f>AF129*$C$3</f>
        <v>0</v>
      </c>
      <c r="BY129" s="8">
        <f>AG129*$C$3</f>
        <v>0</v>
      </c>
      <c r="BZ129" s="8">
        <f>AH129*$C$3</f>
        <v>0</v>
      </c>
      <c r="CA129" s="8">
        <f>AI129*$C$3</f>
        <v>0.54</v>
      </c>
      <c r="CB129" s="8">
        <f>AJ129*$C$3</f>
        <v>0.44999999999999996</v>
      </c>
      <c r="CC129" s="8">
        <f>AK129*$C$3</f>
        <v>0.36</v>
      </c>
      <c r="CD129" s="8">
        <f>AL129*$C$3</f>
        <v>0.36</v>
      </c>
      <c r="CE129" s="8">
        <f>AM129*$C$3</f>
        <v>1.53</v>
      </c>
      <c r="CF129" s="8">
        <f>AN129*$C$3</f>
        <v>11.25</v>
      </c>
      <c r="CG129" s="8">
        <f>AO129*$C$3</f>
        <v>0.18</v>
      </c>
      <c r="CH129" s="8">
        <f>AP129*$C$3</f>
        <v>0.27</v>
      </c>
      <c r="CI129" s="8">
        <f>AQ129*$C$3</f>
        <v>0.80999999999999994</v>
      </c>
      <c r="CJ129" s="8">
        <f>AR129*$C$3</f>
        <v>2.4299999999999997</v>
      </c>
      <c r="CK129" s="8">
        <f>AS129*$C$3</f>
        <v>-0.63</v>
      </c>
      <c r="CL129" s="8">
        <f>AT129*$D$3</f>
        <v>1.29</v>
      </c>
      <c r="CM129" s="8">
        <f>AU129*$D$3</f>
        <v>10.3</v>
      </c>
      <c r="CN129" s="8">
        <f>AV129*$D$3</f>
        <v>3.36</v>
      </c>
      <c r="CO129" s="8">
        <f>AW129*$D$3</f>
        <v>0</v>
      </c>
      <c r="CP129" s="8">
        <f>AX129*$D$3</f>
        <v>13.22</v>
      </c>
      <c r="CQ129" s="8">
        <f>AY129*$D$3</f>
        <v>0.05</v>
      </c>
      <c r="CR129" s="8">
        <f>AZ129*$D$3</f>
        <v>0</v>
      </c>
      <c r="CS129" s="8">
        <f>BA129*$D$3</f>
        <v>1.68</v>
      </c>
      <c r="CT129" s="8">
        <f>BB129*$D$3</f>
        <v>0.05</v>
      </c>
      <c r="CU129" s="46">
        <f>BE129/(BE129+BD129+BC129)</f>
        <v>0.1</v>
      </c>
      <c r="CV129" s="46">
        <f>BG129/($BF129+$BG129+$BH129+$BI129+$BJ129)</f>
        <v>0.5</v>
      </c>
      <c r="CW129" s="46">
        <f>BH129/($BF129+$BG129+$BH129+$BI129+$BJ129)</f>
        <v>0.15000000000000002</v>
      </c>
      <c r="CX129" s="46">
        <f>BI129/($BF129+$BG129+$BH129+$BI129+$BJ129)</f>
        <v>7.5000000000000011E-2</v>
      </c>
      <c r="CY129" s="46">
        <f>BJ129/($BF129+$BG129+$BH129+$BI129+$BJ129)</f>
        <v>2.5000000000000001E-2</v>
      </c>
      <c r="CZ129" s="46">
        <f>BK129/($BF129+$BG129+$BH129+$BI129+$BJ129)</f>
        <v>7.5000000000000011E-2</v>
      </c>
      <c r="DA129" s="45">
        <f>BN129/(BL129+BN129+BM129)</f>
        <v>0.29090909090909089</v>
      </c>
      <c r="DB129" s="46">
        <f>CF129/($BO129+$CF129+$CG129+$CH129+$CI129+$CJ129)</f>
        <v>0.73529411764705888</v>
      </c>
      <c r="DC129" s="46">
        <f>CG129/($BO129+$CF129+$CG129+$CH129+$CI129+$CJ129)</f>
        <v>1.1764705882352941E-2</v>
      </c>
      <c r="DD129" s="46">
        <f>CH129/($BO129+$CF129+$CG129+$CH129+$CI129+$CJ129)</f>
        <v>1.7647058823529415E-2</v>
      </c>
      <c r="DE129" s="46">
        <f>CI129/($BO129+$CF129+$CG129+$CH129+$CI129+$CJ129)</f>
        <v>5.2941176470588235E-2</v>
      </c>
      <c r="DF129" s="46">
        <f>CJ129/($BO129+$CF129+$CG129+$CH129+$CI129+$CJ129)</f>
        <v>0.1588235294117647</v>
      </c>
      <c r="DG129" s="46">
        <f>CK129/($BO129+$CF129+$CG129+$CH129+$CI129+$CJ129)</f>
        <v>-4.11764705882353E-2</v>
      </c>
      <c r="DH129" s="45">
        <f>CN129/(CL129+CN129+CM129)</f>
        <v>0.22474916387959865</v>
      </c>
      <c r="DI129" s="46">
        <f>CP129/($CO129+$CP129+$CQ129+$CR129+$CS129)</f>
        <v>0.88428093645484951</v>
      </c>
      <c r="DJ129" s="46">
        <f>CQ129/($CO129+$CP129+$CQ129+$CR129+$CS129)</f>
        <v>3.3444816053511705E-3</v>
      </c>
      <c r="DK129" s="46">
        <f>CR129/($CO129+$CP129+$CQ129+$CR129+$CS129)</f>
        <v>0</v>
      </c>
      <c r="DL129" s="46">
        <f>CS129/($CO129+$CP129+$CQ129+$CR129+$CS129)</f>
        <v>0.11237458193979932</v>
      </c>
      <c r="DM129" s="46">
        <f>CT129/($CO129+$CP129+$CQ129+$CR129+$CS129)</f>
        <v>3.3444816053511705E-3</v>
      </c>
      <c r="DN129" s="50">
        <f>IF(CU129*$T$3&gt;1,1,CU129*$T$3)</f>
        <v>0.15888944527572074</v>
      </c>
      <c r="DO129" s="51">
        <f>IF(DN129*(1+CZ129)&gt;1,1,DN129*(1+CZ129))</f>
        <v>0.17080615367139979</v>
      </c>
      <c r="DP129" s="52">
        <f>IF(DA129*$U$3&gt;1,1,DA129*$U$3)</f>
        <v>0.32439795161732732</v>
      </c>
      <c r="DQ129" s="53">
        <f>IF(DP129*(1+DD129+DG129)&gt;1,1,DP129*(1+DD129+DG129))</f>
        <v>0.31676505863809606</v>
      </c>
      <c r="DR129" s="50">
        <f>DH129</f>
        <v>0.22474916387959865</v>
      </c>
      <c r="DS129" s="53">
        <f>IF(DR129*(1+DM129)&gt;1,1,DR129*(1+DM129))</f>
        <v>0.22550083332401202</v>
      </c>
      <c r="DT129" s="57">
        <f>100*(DO129*$H$3+DQ129*$K$3+DS129*$N$3)/($Q$3)</f>
        <v>27.986551613244238</v>
      </c>
    </row>
    <row r="130" spans="2:124" x14ac:dyDescent="0.3">
      <c r="B130" s="1">
        <v>18045</v>
      </c>
      <c r="C130" s="68" t="s">
        <v>221</v>
      </c>
      <c r="D130" s="1" t="s">
        <v>46</v>
      </c>
      <c r="E130" s="1" t="s">
        <v>47</v>
      </c>
      <c r="F130" s="1" t="s">
        <v>48</v>
      </c>
      <c r="G130" s="1" t="s">
        <v>49</v>
      </c>
      <c r="H130" s="1" t="s">
        <v>18</v>
      </c>
      <c r="I130" s="69">
        <v>1460.2372175400001</v>
      </c>
      <c r="J130" s="72">
        <v>32.6</v>
      </c>
      <c r="K130" s="64">
        <v>0</v>
      </c>
      <c r="L130" s="64">
        <v>75</v>
      </c>
      <c r="M130" s="64">
        <v>18</v>
      </c>
      <c r="N130" s="64">
        <v>5</v>
      </c>
      <c r="O130" s="64">
        <v>68</v>
      </c>
      <c r="P130" s="64">
        <v>3</v>
      </c>
      <c r="Q130" s="64">
        <v>3</v>
      </c>
      <c r="R130" s="64">
        <v>14</v>
      </c>
      <c r="S130" s="70">
        <f>P130-Q130</f>
        <v>0</v>
      </c>
      <c r="T130" s="64">
        <v>4</v>
      </c>
      <c r="U130" s="64">
        <v>278</v>
      </c>
      <c r="V130" s="64">
        <v>80</v>
      </c>
      <c r="W130" s="64">
        <v>235</v>
      </c>
      <c r="X130" s="64">
        <v>52</v>
      </c>
      <c r="Y130" s="64">
        <v>0</v>
      </c>
      <c r="Z130" s="64">
        <v>0</v>
      </c>
      <c r="AA130" s="64">
        <v>0</v>
      </c>
      <c r="AB130" s="64">
        <v>0</v>
      </c>
      <c r="AC130" s="64">
        <v>0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2</v>
      </c>
      <c r="AJ130" s="64">
        <v>0</v>
      </c>
      <c r="AK130" s="64">
        <v>1</v>
      </c>
      <c r="AL130" s="64">
        <v>0</v>
      </c>
      <c r="AM130" s="64">
        <v>68</v>
      </c>
      <c r="AN130" s="64">
        <f>X130+Z130+AB130</f>
        <v>52</v>
      </c>
      <c r="AO130" s="70">
        <f>Y130+AA130+AE130</f>
        <v>0</v>
      </c>
      <c r="AP130" s="70">
        <f>AC130+AD130+AG130+AH130</f>
        <v>0</v>
      </c>
      <c r="AQ130" s="70">
        <f>AF130+AJ130+AL130</f>
        <v>0</v>
      </c>
      <c r="AR130" s="70">
        <f>AI130+AK130+AM130</f>
        <v>71</v>
      </c>
      <c r="AS130" s="70">
        <f>AO130-AQ130</f>
        <v>0</v>
      </c>
      <c r="AT130" s="64">
        <v>120</v>
      </c>
      <c r="AU130" s="64">
        <v>2030</v>
      </c>
      <c r="AV130" s="64">
        <v>1099</v>
      </c>
      <c r="AW130" s="64">
        <v>0</v>
      </c>
      <c r="AX130" s="64">
        <v>2043</v>
      </c>
      <c r="AY130" s="64">
        <v>206</v>
      </c>
      <c r="AZ130" s="64">
        <v>245</v>
      </c>
      <c r="BA130" s="64">
        <v>755</v>
      </c>
      <c r="BB130" s="70">
        <f>AY130-AZ130</f>
        <v>-39</v>
      </c>
      <c r="BC130" s="62">
        <f>K130*$B$3</f>
        <v>0</v>
      </c>
      <c r="BD130" s="8">
        <f>L130*$B$3</f>
        <v>27</v>
      </c>
      <c r="BE130" s="8">
        <f>M130*$B$3</f>
        <v>6.4799999999999995</v>
      </c>
      <c r="BF130" s="8">
        <f>N130*$B$3</f>
        <v>1.7999999999999998</v>
      </c>
      <c r="BG130" s="8">
        <f>O130*$B$3</f>
        <v>24.48</v>
      </c>
      <c r="BH130" s="8">
        <f>P130*$B$3</f>
        <v>1.08</v>
      </c>
      <c r="BI130" s="8">
        <f>Q130*$B$3</f>
        <v>1.08</v>
      </c>
      <c r="BJ130" s="8">
        <f>R130*$B$3</f>
        <v>5.04</v>
      </c>
      <c r="BK130" s="8">
        <f>S130*$B$3</f>
        <v>0</v>
      </c>
      <c r="BL130" s="8">
        <f>T130*$C$3</f>
        <v>0.36</v>
      </c>
      <c r="BM130" s="8">
        <f>U130*$C$3</f>
        <v>25.02</v>
      </c>
      <c r="BN130" s="8">
        <f>V130*$C$3</f>
        <v>7.1999999999999993</v>
      </c>
      <c r="BO130" s="8">
        <f>W130*$C$3</f>
        <v>21.15</v>
      </c>
      <c r="BP130" s="8">
        <f>X130*$C$3</f>
        <v>4.68</v>
      </c>
      <c r="BQ130" s="8">
        <f>Y130*$C$3</f>
        <v>0</v>
      </c>
      <c r="BR130" s="8">
        <f>Z130*$C$3</f>
        <v>0</v>
      </c>
      <c r="BS130" s="8">
        <f>AA130*$C$3</f>
        <v>0</v>
      </c>
      <c r="BT130" s="8">
        <f>AB130*$C$3</f>
        <v>0</v>
      </c>
      <c r="BU130" s="8">
        <f>AC130*$C$3</f>
        <v>0</v>
      </c>
      <c r="BV130" s="8">
        <f>AD130*$C$3</f>
        <v>0</v>
      </c>
      <c r="BW130" s="8">
        <f>AE130*$C$3</f>
        <v>0</v>
      </c>
      <c r="BX130" s="8">
        <f>AF130*$C$3</f>
        <v>0</v>
      </c>
      <c r="BY130" s="8">
        <f>AG130*$C$3</f>
        <v>0</v>
      </c>
      <c r="BZ130" s="8">
        <f>AH130*$C$3</f>
        <v>0</v>
      </c>
      <c r="CA130" s="8">
        <f>AI130*$C$3</f>
        <v>0.18</v>
      </c>
      <c r="CB130" s="8">
        <f>AJ130*$C$3</f>
        <v>0</v>
      </c>
      <c r="CC130" s="8">
        <f>AK130*$C$3</f>
        <v>0.09</v>
      </c>
      <c r="CD130" s="8">
        <f>AL130*$C$3</f>
        <v>0</v>
      </c>
      <c r="CE130" s="8">
        <f>AM130*$C$3</f>
        <v>6.12</v>
      </c>
      <c r="CF130" s="8">
        <f>AN130*$C$3</f>
        <v>4.68</v>
      </c>
      <c r="CG130" s="8">
        <f>AO130*$C$3</f>
        <v>0</v>
      </c>
      <c r="CH130" s="8">
        <f>AP130*$C$3</f>
        <v>0</v>
      </c>
      <c r="CI130" s="8">
        <f>AQ130*$C$3</f>
        <v>0</v>
      </c>
      <c r="CJ130" s="8">
        <f>AR130*$C$3</f>
        <v>6.39</v>
      </c>
      <c r="CK130" s="8">
        <f>AS130*$C$3</f>
        <v>0</v>
      </c>
      <c r="CL130" s="8">
        <f>AT130*$D$3</f>
        <v>1.2</v>
      </c>
      <c r="CM130" s="8">
        <f>AU130*$D$3</f>
        <v>20.3</v>
      </c>
      <c r="CN130" s="8">
        <f>AV130*$D$3</f>
        <v>10.99</v>
      </c>
      <c r="CO130" s="8">
        <f>AW130*$D$3</f>
        <v>0</v>
      </c>
      <c r="CP130" s="8">
        <f>AX130*$D$3</f>
        <v>20.43</v>
      </c>
      <c r="CQ130" s="8">
        <f>AY130*$D$3</f>
        <v>2.06</v>
      </c>
      <c r="CR130" s="8">
        <f>AZ130*$D$3</f>
        <v>2.4500000000000002</v>
      </c>
      <c r="CS130" s="8">
        <f>BA130*$D$3</f>
        <v>7.55</v>
      </c>
      <c r="CT130" s="8">
        <f>BB130*$D$3</f>
        <v>-0.39</v>
      </c>
      <c r="CU130" s="46">
        <f>BE130/(BE130+BD130+BC130)</f>
        <v>0.19354838709677419</v>
      </c>
      <c r="CV130" s="46">
        <f>BG130/($BF130+$BG130+$BH130+$BI130+$BJ130)</f>
        <v>0.73118279569892486</v>
      </c>
      <c r="CW130" s="46">
        <f>BH130/($BF130+$BG130+$BH130+$BI130+$BJ130)</f>
        <v>3.2258064516129038E-2</v>
      </c>
      <c r="CX130" s="46">
        <f>BI130/($BF130+$BG130+$BH130+$BI130+$BJ130)</f>
        <v>3.2258064516129038E-2</v>
      </c>
      <c r="CY130" s="46">
        <f>BJ130/($BF130+$BG130+$BH130+$BI130+$BJ130)</f>
        <v>0.15053763440860216</v>
      </c>
      <c r="CZ130" s="46">
        <f>BK130/($BF130+$BG130+$BH130+$BI130+$BJ130)</f>
        <v>0</v>
      </c>
      <c r="DA130" s="45">
        <f>BN130/(BL130+BN130+BM130)</f>
        <v>0.22099447513812154</v>
      </c>
      <c r="DB130" s="46">
        <f>CF130/($BO130+$CF130+$CG130+$CH130+$CI130+$CJ130)</f>
        <v>0.14525139664804468</v>
      </c>
      <c r="DC130" s="46">
        <f>CG130/($BO130+$CF130+$CG130+$CH130+$CI130+$CJ130)</f>
        <v>0</v>
      </c>
      <c r="DD130" s="46">
        <f>CH130/($BO130+$CF130+$CG130+$CH130+$CI130+$CJ130)</f>
        <v>0</v>
      </c>
      <c r="DE130" s="46">
        <f>CI130/($BO130+$CF130+$CG130+$CH130+$CI130+$CJ130)</f>
        <v>0</v>
      </c>
      <c r="DF130" s="46">
        <f>CJ130/($BO130+$CF130+$CG130+$CH130+$CI130+$CJ130)</f>
        <v>0.1983240223463687</v>
      </c>
      <c r="DG130" s="46">
        <f>CK130/($BO130+$CF130+$CG130+$CH130+$CI130+$CJ130)</f>
        <v>0</v>
      </c>
      <c r="DH130" s="45">
        <f>CN130/(CL130+CN130+CM130)</f>
        <v>0.33825792551554323</v>
      </c>
      <c r="DI130" s="46">
        <f>CP130/($CO130+$CP130+$CQ130+$CR130+$CS130)</f>
        <v>0.62880886426592808</v>
      </c>
      <c r="DJ130" s="46">
        <f>CQ130/($CO130+$CP130+$CQ130+$CR130+$CS130)</f>
        <v>6.3404124345952606E-2</v>
      </c>
      <c r="DK130" s="46">
        <f>CR130/($CO130+$CP130+$CQ130+$CR130+$CS130)</f>
        <v>7.5407817790089274E-2</v>
      </c>
      <c r="DL130" s="46">
        <f>CS130/($CO130+$CP130+$CQ130+$CR130+$CS130)</f>
        <v>0.23237919359803019</v>
      </c>
      <c r="DM130" s="46">
        <f>CT130/($CO130+$CP130+$CQ130+$CR130+$CS130)</f>
        <v>-1.2003693444136659E-2</v>
      </c>
      <c r="DN130" s="50">
        <f>IF(CU130*$T$3&gt;1,1,CU130*$T$3)</f>
        <v>0.30752795859816917</v>
      </c>
      <c r="DO130" s="51">
        <f>IF(DN130*(1+CZ130)&gt;1,1,DN130*(1+CZ130))</f>
        <v>0.30752795859816917</v>
      </c>
      <c r="DP130" s="52">
        <f>IF(DA130*$U$3&gt;1,1,DA130*$U$3)</f>
        <v>0.24643490799658843</v>
      </c>
      <c r="DQ130" s="53">
        <f>IF(DP130*(1+DD130+DG130)&gt;1,1,DP130*(1+DD130+DG130))</f>
        <v>0.24643490799658843</v>
      </c>
      <c r="DR130" s="50">
        <f>DH130</f>
        <v>0.33825792551554323</v>
      </c>
      <c r="DS130" s="53">
        <f>IF(DR130*(1+DM130)&gt;1,1,DR130*(1+DM130))</f>
        <v>0.33419758107260505</v>
      </c>
      <c r="DT130" s="57">
        <f>100*(DO130*$H$3+DQ130*$K$3+DS130*$N$3)/($Q$3)</f>
        <v>27.009453539174412</v>
      </c>
    </row>
    <row r="131" spans="2:124" x14ac:dyDescent="0.3">
      <c r="B131" s="1">
        <v>28148</v>
      </c>
      <c r="C131" s="68" t="s">
        <v>221</v>
      </c>
      <c r="D131" s="1" t="s">
        <v>15</v>
      </c>
      <c r="E131" s="1" t="s">
        <v>78</v>
      </c>
      <c r="F131" s="1" t="s">
        <v>79</v>
      </c>
      <c r="G131" s="1">
        <v>2010</v>
      </c>
      <c r="H131" s="1" t="s">
        <v>18</v>
      </c>
      <c r="I131" s="69">
        <v>449.90005839499997</v>
      </c>
      <c r="J131" s="72">
        <v>30.83</v>
      </c>
      <c r="K131" s="64">
        <v>5</v>
      </c>
      <c r="L131" s="64">
        <v>68</v>
      </c>
      <c r="M131" s="64">
        <v>13</v>
      </c>
      <c r="N131" s="64">
        <v>15</v>
      </c>
      <c r="O131" s="64">
        <v>35</v>
      </c>
      <c r="P131" s="64">
        <v>29</v>
      </c>
      <c r="Q131" s="64">
        <v>3</v>
      </c>
      <c r="R131" s="64">
        <v>4</v>
      </c>
      <c r="S131" s="70">
        <f>P131-Q131</f>
        <v>26</v>
      </c>
      <c r="T131" s="64">
        <v>22</v>
      </c>
      <c r="U131" s="64">
        <v>64</v>
      </c>
      <c r="V131" s="64">
        <v>255</v>
      </c>
      <c r="W131" s="64">
        <v>4</v>
      </c>
      <c r="X131" s="64">
        <v>74</v>
      </c>
      <c r="Y131" s="64">
        <v>0</v>
      </c>
      <c r="Z131" s="64">
        <v>0</v>
      </c>
      <c r="AA131" s="64">
        <v>0</v>
      </c>
      <c r="AB131" s="64">
        <v>0</v>
      </c>
      <c r="AC131" s="64">
        <v>0</v>
      </c>
      <c r="AD131" s="64">
        <v>0</v>
      </c>
      <c r="AE131" s="64">
        <v>0</v>
      </c>
      <c r="AF131" s="64">
        <v>175</v>
      </c>
      <c r="AG131" s="64">
        <v>2</v>
      </c>
      <c r="AH131" s="64">
        <v>6</v>
      </c>
      <c r="AI131" s="64">
        <v>3</v>
      </c>
      <c r="AJ131" s="64">
        <v>28</v>
      </c>
      <c r="AK131" s="64">
        <v>10</v>
      </c>
      <c r="AL131" s="64">
        <v>4</v>
      </c>
      <c r="AM131" s="64">
        <v>41</v>
      </c>
      <c r="AN131" s="64">
        <f>X131+Z131+AB131</f>
        <v>74</v>
      </c>
      <c r="AO131" s="70">
        <f>Y131+AA131+AE131</f>
        <v>0</v>
      </c>
      <c r="AP131" s="70">
        <f>AC131+AD131+AG131+AH131</f>
        <v>8</v>
      </c>
      <c r="AQ131" s="70">
        <f>AF131+AJ131+AL131</f>
        <v>207</v>
      </c>
      <c r="AR131" s="70">
        <f>AI131+AK131+AM131</f>
        <v>54</v>
      </c>
      <c r="AS131" s="70">
        <f>AO131-AQ131</f>
        <v>-207</v>
      </c>
      <c r="AT131" s="64">
        <v>311</v>
      </c>
      <c r="AU131" s="64">
        <v>2136</v>
      </c>
      <c r="AV131" s="64">
        <v>645</v>
      </c>
      <c r="AW131" s="64">
        <v>0</v>
      </c>
      <c r="AX131" s="64">
        <v>2626</v>
      </c>
      <c r="AY131" s="64">
        <v>36</v>
      </c>
      <c r="AZ131" s="64">
        <v>109</v>
      </c>
      <c r="BA131" s="64">
        <v>321</v>
      </c>
      <c r="BB131" s="70">
        <f>AY131-AZ131</f>
        <v>-73</v>
      </c>
      <c r="BC131" s="62">
        <f>K131*$B$3</f>
        <v>1.7999999999999998</v>
      </c>
      <c r="BD131" s="8">
        <f>L131*$B$3</f>
        <v>24.48</v>
      </c>
      <c r="BE131" s="8">
        <f>M131*$B$3</f>
        <v>4.68</v>
      </c>
      <c r="BF131" s="8">
        <f>N131*$B$3</f>
        <v>5.3999999999999995</v>
      </c>
      <c r="BG131" s="8">
        <f>O131*$B$3</f>
        <v>12.6</v>
      </c>
      <c r="BH131" s="8">
        <f>P131*$B$3</f>
        <v>10.44</v>
      </c>
      <c r="BI131" s="8">
        <f>Q131*$B$3</f>
        <v>1.08</v>
      </c>
      <c r="BJ131" s="8">
        <f>R131*$B$3</f>
        <v>1.44</v>
      </c>
      <c r="BK131" s="8">
        <f>S131*$B$3</f>
        <v>9.36</v>
      </c>
      <c r="BL131" s="8">
        <f>T131*$C$3</f>
        <v>1.98</v>
      </c>
      <c r="BM131" s="8">
        <f>U131*$C$3</f>
        <v>5.76</v>
      </c>
      <c r="BN131" s="8">
        <f>V131*$C$3</f>
        <v>22.95</v>
      </c>
      <c r="BO131" s="8">
        <f>W131*$C$3</f>
        <v>0.36</v>
      </c>
      <c r="BP131" s="8">
        <f>X131*$C$3</f>
        <v>6.66</v>
      </c>
      <c r="BQ131" s="8">
        <f>Y131*$C$3</f>
        <v>0</v>
      </c>
      <c r="BR131" s="8">
        <f>Z131*$C$3</f>
        <v>0</v>
      </c>
      <c r="BS131" s="8">
        <f>AA131*$C$3</f>
        <v>0</v>
      </c>
      <c r="BT131" s="8">
        <f>AB131*$C$3</f>
        <v>0</v>
      </c>
      <c r="BU131" s="8">
        <f>AC131*$C$3</f>
        <v>0</v>
      </c>
      <c r="BV131" s="8">
        <f>AD131*$C$3</f>
        <v>0</v>
      </c>
      <c r="BW131" s="8">
        <f>AE131*$C$3</f>
        <v>0</v>
      </c>
      <c r="BX131" s="8">
        <f>AF131*$C$3</f>
        <v>15.75</v>
      </c>
      <c r="BY131" s="8">
        <f>AG131*$C$3</f>
        <v>0.18</v>
      </c>
      <c r="BZ131" s="8">
        <f>AH131*$C$3</f>
        <v>0.54</v>
      </c>
      <c r="CA131" s="8">
        <f>AI131*$C$3</f>
        <v>0.27</v>
      </c>
      <c r="CB131" s="8">
        <f>AJ131*$C$3</f>
        <v>2.52</v>
      </c>
      <c r="CC131" s="8">
        <f>AK131*$C$3</f>
        <v>0.89999999999999991</v>
      </c>
      <c r="CD131" s="8">
        <f>AL131*$C$3</f>
        <v>0.36</v>
      </c>
      <c r="CE131" s="8">
        <f>AM131*$C$3</f>
        <v>3.69</v>
      </c>
      <c r="CF131" s="8">
        <f>AN131*$C$3</f>
        <v>6.66</v>
      </c>
      <c r="CG131" s="8">
        <f>AO131*$C$3</f>
        <v>0</v>
      </c>
      <c r="CH131" s="8">
        <f>AP131*$C$3</f>
        <v>0.72</v>
      </c>
      <c r="CI131" s="8">
        <f>AQ131*$C$3</f>
        <v>18.63</v>
      </c>
      <c r="CJ131" s="8">
        <f>AR131*$C$3</f>
        <v>4.8599999999999994</v>
      </c>
      <c r="CK131" s="8">
        <f>AS131*$C$3</f>
        <v>-18.63</v>
      </c>
      <c r="CL131" s="8">
        <f>AT131*$D$3</f>
        <v>3.11</v>
      </c>
      <c r="CM131" s="8">
        <f>AU131*$D$3</f>
        <v>21.36</v>
      </c>
      <c r="CN131" s="8">
        <f>AV131*$D$3</f>
        <v>6.45</v>
      </c>
      <c r="CO131" s="8">
        <f>AW131*$D$3</f>
        <v>0</v>
      </c>
      <c r="CP131" s="8">
        <f>AX131*$D$3</f>
        <v>26.26</v>
      </c>
      <c r="CQ131" s="8">
        <f>AY131*$D$3</f>
        <v>0.36</v>
      </c>
      <c r="CR131" s="8">
        <f>AZ131*$D$3</f>
        <v>1.0900000000000001</v>
      </c>
      <c r="CS131" s="8">
        <f>BA131*$D$3</f>
        <v>3.21</v>
      </c>
      <c r="CT131" s="8">
        <f>BB131*$D$3</f>
        <v>-0.73</v>
      </c>
      <c r="CU131" s="46">
        <f>BE131/(BE131+BD131+BC131)</f>
        <v>0.15116279069767441</v>
      </c>
      <c r="CV131" s="46">
        <f>BG131/($BF131+$BG131+$BH131+$BI131+$BJ131)</f>
        <v>0.40697674418604651</v>
      </c>
      <c r="CW131" s="46">
        <f>BH131/($BF131+$BG131+$BH131+$BI131+$BJ131)</f>
        <v>0.33720930232558138</v>
      </c>
      <c r="CX131" s="46">
        <f>BI131/($BF131+$BG131+$BH131+$BI131+$BJ131)</f>
        <v>3.4883720930232565E-2</v>
      </c>
      <c r="CY131" s="46">
        <f>BJ131/($BF131+$BG131+$BH131+$BI131+$BJ131)</f>
        <v>4.6511627906976744E-2</v>
      </c>
      <c r="CZ131" s="46">
        <f>BK131/($BF131+$BG131+$BH131+$BI131+$BJ131)</f>
        <v>0.30232558139534882</v>
      </c>
      <c r="DA131" s="45">
        <f>BN131/(BL131+BN131+BM131)</f>
        <v>0.74780058651026393</v>
      </c>
      <c r="DB131" s="46">
        <f>CF131/($BO131+$CF131+$CG131+$CH131+$CI131+$CJ131)</f>
        <v>0.21325648414985593</v>
      </c>
      <c r="DC131" s="46">
        <f>CG131/($BO131+$CF131+$CG131+$CH131+$CI131+$CJ131)</f>
        <v>0</v>
      </c>
      <c r="DD131" s="46">
        <f>CH131/($BO131+$CF131+$CG131+$CH131+$CI131+$CJ131)</f>
        <v>2.3054755043227668E-2</v>
      </c>
      <c r="DE131" s="46">
        <f>CI131/($BO131+$CF131+$CG131+$CH131+$CI131+$CJ131)</f>
        <v>0.59654178674351588</v>
      </c>
      <c r="DF131" s="46">
        <f>CJ131/($BO131+$CF131+$CG131+$CH131+$CI131+$CJ131)</f>
        <v>0.15561959654178675</v>
      </c>
      <c r="DG131" s="46">
        <f>CK131/($BO131+$CF131+$CG131+$CH131+$CI131+$CJ131)</f>
        <v>-0.59654178674351588</v>
      </c>
      <c r="DH131" s="45">
        <f>CN131/(CL131+CN131+CM131)</f>
        <v>0.20860284605433377</v>
      </c>
      <c r="DI131" s="46">
        <f>CP131/($CO131+$CP131+$CQ131+$CR131+$CS131)</f>
        <v>0.84928848641655885</v>
      </c>
      <c r="DJ131" s="46">
        <f>CQ131/($CO131+$CP131+$CQ131+$CR131+$CS131)</f>
        <v>1.1642949547218628E-2</v>
      </c>
      <c r="DK131" s="46">
        <f>CR131/($CO131+$CP131+$CQ131+$CR131+$CS131)</f>
        <v>3.5252263906856401E-2</v>
      </c>
      <c r="DL131" s="46">
        <f>CS131/($CO131+$CP131+$CQ131+$CR131+$CS131)</f>
        <v>0.1038163001293661</v>
      </c>
      <c r="DM131" s="46">
        <f>CT131/($CO131+$CP131+$CQ131+$CR131+$CS131)</f>
        <v>-2.3609314359637774E-2</v>
      </c>
      <c r="DN131" s="50">
        <f>IF(CU131*$T$3&gt;1,1,CU131*$T$3)</f>
        <v>0.24018171960283366</v>
      </c>
      <c r="DO131" s="51">
        <f>IF(DN131*(1+CZ131)&gt;1,1,DN131*(1+CZ131))</f>
        <v>0.31279479762229501</v>
      </c>
      <c r="DP131" s="52">
        <f>IF(DA131*$U$3&gt;1,1,DA131*$U$3)</f>
        <v>0.83388586353244432</v>
      </c>
      <c r="DQ131" s="53">
        <f>IF(DP131*(1+DD131+DG131)&gt;1,1,DP131*(1+DD131+DG131))</f>
        <v>0.35566313487839119</v>
      </c>
      <c r="DR131" s="50">
        <f>DH131</f>
        <v>0.20860284605433377</v>
      </c>
      <c r="DS131" s="53">
        <f>IF(DR131*(1+DM131)&gt;1,1,DR131*(1+DM131))</f>
        <v>0.20367787588552189</v>
      </c>
      <c r="DT131" s="57">
        <f>100*(DO131*$H$3+DQ131*$K$3+DS131*$N$3)/($Q$3)</f>
        <v>32.407748363142616</v>
      </c>
    </row>
    <row r="132" spans="2:124" x14ac:dyDescent="0.3">
      <c r="B132" s="1">
        <v>28145</v>
      </c>
      <c r="C132" s="68" t="s">
        <v>221</v>
      </c>
      <c r="D132" s="1" t="s">
        <v>15</v>
      </c>
      <c r="E132" s="1" t="s">
        <v>78</v>
      </c>
      <c r="F132" s="1" t="s">
        <v>84</v>
      </c>
      <c r="G132" s="1">
        <v>2010</v>
      </c>
      <c r="H132" s="1" t="s">
        <v>18</v>
      </c>
      <c r="I132" s="69">
        <v>686.91913368999997</v>
      </c>
      <c r="J132" s="72">
        <v>28.02</v>
      </c>
      <c r="K132" s="64">
        <v>1</v>
      </c>
      <c r="L132" s="64">
        <v>74</v>
      </c>
      <c r="M132" s="64">
        <v>1</v>
      </c>
      <c r="N132" s="64">
        <v>2</v>
      </c>
      <c r="O132" s="64">
        <v>73</v>
      </c>
      <c r="P132" s="64">
        <v>0</v>
      </c>
      <c r="Q132" s="64">
        <v>1</v>
      </c>
      <c r="R132" s="64">
        <v>0</v>
      </c>
      <c r="S132" s="70">
        <f>P132-Q132</f>
        <v>-1</v>
      </c>
      <c r="T132" s="64">
        <v>18</v>
      </c>
      <c r="U132" s="64">
        <v>273</v>
      </c>
      <c r="V132" s="64">
        <v>20</v>
      </c>
      <c r="W132" s="64">
        <v>9</v>
      </c>
      <c r="X132" s="64">
        <v>281</v>
      </c>
      <c r="Y132" s="64">
        <v>0</v>
      </c>
      <c r="Z132" s="64">
        <v>1</v>
      </c>
      <c r="AA132" s="64">
        <v>0</v>
      </c>
      <c r="AB132" s="64">
        <v>6</v>
      </c>
      <c r="AC132" s="64">
        <v>0</v>
      </c>
      <c r="AD132" s="64">
        <v>0</v>
      </c>
      <c r="AE132" s="64">
        <v>0</v>
      </c>
      <c r="AF132" s="64">
        <v>9</v>
      </c>
      <c r="AG132" s="64">
        <v>0</v>
      </c>
      <c r="AH132" s="64">
        <v>0</v>
      </c>
      <c r="AI132" s="64">
        <v>0</v>
      </c>
      <c r="AJ132" s="64">
        <v>0</v>
      </c>
      <c r="AK132" s="64">
        <v>1</v>
      </c>
      <c r="AL132" s="64">
        <v>0</v>
      </c>
      <c r="AM132" s="64">
        <v>8</v>
      </c>
      <c r="AN132" s="64">
        <f>X132+Z132+AB132</f>
        <v>288</v>
      </c>
      <c r="AO132" s="70">
        <f>Y132+AA132+AE132</f>
        <v>0</v>
      </c>
      <c r="AP132" s="70">
        <f>AC132+AD132+AG132+AH132</f>
        <v>0</v>
      </c>
      <c r="AQ132" s="70">
        <f>AF132+AJ132+AL132</f>
        <v>9</v>
      </c>
      <c r="AR132" s="70">
        <f>AI132+AK132+AM132</f>
        <v>9</v>
      </c>
      <c r="AS132" s="70">
        <f>AO132-AQ132</f>
        <v>-9</v>
      </c>
      <c r="AT132" s="64">
        <v>312</v>
      </c>
      <c r="AU132" s="64">
        <v>2288</v>
      </c>
      <c r="AV132" s="64">
        <v>205</v>
      </c>
      <c r="AW132" s="64">
        <v>0</v>
      </c>
      <c r="AX132" s="64">
        <v>2687</v>
      </c>
      <c r="AY132" s="64">
        <v>36</v>
      </c>
      <c r="AZ132" s="64">
        <v>9</v>
      </c>
      <c r="BA132" s="64">
        <v>73</v>
      </c>
      <c r="BB132" s="70">
        <f>AY132-AZ132</f>
        <v>27</v>
      </c>
      <c r="BC132" s="62">
        <f>K132*$B$3</f>
        <v>0.36</v>
      </c>
      <c r="BD132" s="8">
        <f>L132*$B$3</f>
        <v>26.64</v>
      </c>
      <c r="BE132" s="8">
        <f>M132*$B$3</f>
        <v>0.36</v>
      </c>
      <c r="BF132" s="8">
        <f>N132*$B$3</f>
        <v>0.72</v>
      </c>
      <c r="BG132" s="8">
        <f>O132*$B$3</f>
        <v>26.279999999999998</v>
      </c>
      <c r="BH132" s="8">
        <f>P132*$B$3</f>
        <v>0</v>
      </c>
      <c r="BI132" s="8">
        <f>Q132*$B$3</f>
        <v>0.36</v>
      </c>
      <c r="BJ132" s="8">
        <f>R132*$B$3</f>
        <v>0</v>
      </c>
      <c r="BK132" s="8">
        <f>S132*$B$3</f>
        <v>-0.36</v>
      </c>
      <c r="BL132" s="8">
        <f>T132*$C$3</f>
        <v>1.6199999999999999</v>
      </c>
      <c r="BM132" s="8">
        <f>U132*$C$3</f>
        <v>24.57</v>
      </c>
      <c r="BN132" s="8">
        <f>V132*$C$3</f>
        <v>1.7999999999999998</v>
      </c>
      <c r="BO132" s="8">
        <f>W132*$C$3</f>
        <v>0.80999999999999994</v>
      </c>
      <c r="BP132" s="8">
        <f>X132*$C$3</f>
        <v>25.29</v>
      </c>
      <c r="BQ132" s="8">
        <f>Y132*$C$3</f>
        <v>0</v>
      </c>
      <c r="BR132" s="8">
        <f>Z132*$C$3</f>
        <v>0.09</v>
      </c>
      <c r="BS132" s="8">
        <f>AA132*$C$3</f>
        <v>0</v>
      </c>
      <c r="BT132" s="8">
        <f>AB132*$C$3</f>
        <v>0.54</v>
      </c>
      <c r="BU132" s="8">
        <f>AC132*$C$3</f>
        <v>0</v>
      </c>
      <c r="BV132" s="8">
        <f>AD132*$C$3</f>
        <v>0</v>
      </c>
      <c r="BW132" s="8">
        <f>AE132*$C$3</f>
        <v>0</v>
      </c>
      <c r="BX132" s="8">
        <f>AF132*$C$3</f>
        <v>0.80999999999999994</v>
      </c>
      <c r="BY132" s="8">
        <f>AG132*$C$3</f>
        <v>0</v>
      </c>
      <c r="BZ132" s="8">
        <f>AH132*$C$3</f>
        <v>0</v>
      </c>
      <c r="CA132" s="8">
        <f>AI132*$C$3</f>
        <v>0</v>
      </c>
      <c r="CB132" s="8">
        <f>AJ132*$C$3</f>
        <v>0</v>
      </c>
      <c r="CC132" s="8">
        <f>AK132*$C$3</f>
        <v>0.09</v>
      </c>
      <c r="CD132" s="8">
        <f>AL132*$C$3</f>
        <v>0</v>
      </c>
      <c r="CE132" s="8">
        <f>AM132*$C$3</f>
        <v>0.72</v>
      </c>
      <c r="CF132" s="8">
        <f>AN132*$C$3</f>
        <v>25.919999999999998</v>
      </c>
      <c r="CG132" s="8">
        <f>AO132*$C$3</f>
        <v>0</v>
      </c>
      <c r="CH132" s="8">
        <f>AP132*$C$3</f>
        <v>0</v>
      </c>
      <c r="CI132" s="8">
        <f>AQ132*$C$3</f>
        <v>0.80999999999999994</v>
      </c>
      <c r="CJ132" s="8">
        <f>AR132*$C$3</f>
        <v>0.80999999999999994</v>
      </c>
      <c r="CK132" s="8">
        <f>AS132*$C$3</f>
        <v>-0.80999999999999994</v>
      </c>
      <c r="CL132" s="8">
        <f>AT132*$D$3</f>
        <v>3.12</v>
      </c>
      <c r="CM132" s="8">
        <f>AU132*$D$3</f>
        <v>22.88</v>
      </c>
      <c r="CN132" s="8">
        <f>AV132*$D$3</f>
        <v>2.0499999999999998</v>
      </c>
      <c r="CO132" s="8">
        <f>AW132*$D$3</f>
        <v>0</v>
      </c>
      <c r="CP132" s="8">
        <f>AX132*$D$3</f>
        <v>26.87</v>
      </c>
      <c r="CQ132" s="8">
        <f>AY132*$D$3</f>
        <v>0.36</v>
      </c>
      <c r="CR132" s="8">
        <f>AZ132*$D$3</f>
        <v>0.09</v>
      </c>
      <c r="CS132" s="8">
        <f>BA132*$D$3</f>
        <v>0.73</v>
      </c>
      <c r="CT132" s="8">
        <f>BB132*$D$3</f>
        <v>0.27</v>
      </c>
      <c r="CU132" s="46">
        <f>BE132/(BE132+BD132+BC132)</f>
        <v>1.3157894736842105E-2</v>
      </c>
      <c r="CV132" s="46">
        <f>BG132/($BF132+$BG132+$BH132+$BI132+$BJ132)</f>
        <v>0.96052631578947378</v>
      </c>
      <c r="CW132" s="46">
        <f>BH132/($BF132+$BG132+$BH132+$BI132+$BJ132)</f>
        <v>0</v>
      </c>
      <c r="CX132" s="46">
        <f>BI132/($BF132+$BG132+$BH132+$BI132+$BJ132)</f>
        <v>1.3157894736842106E-2</v>
      </c>
      <c r="CY132" s="46">
        <f>BJ132/($BF132+$BG132+$BH132+$BI132+$BJ132)</f>
        <v>0</v>
      </c>
      <c r="CZ132" s="46">
        <f>BK132/($BF132+$BG132+$BH132+$BI132+$BJ132)</f>
        <v>-1.3157894736842106E-2</v>
      </c>
      <c r="DA132" s="45">
        <f>BN132/(BL132+BN132+BM132)</f>
        <v>6.4308681672025719E-2</v>
      </c>
      <c r="DB132" s="46">
        <f>CF132/($BO132+$CF132+$CG132+$CH132+$CI132+$CJ132)</f>
        <v>0.91428571428571437</v>
      </c>
      <c r="DC132" s="46">
        <f>CG132/($BO132+$CF132+$CG132+$CH132+$CI132+$CJ132)</f>
        <v>0</v>
      </c>
      <c r="DD132" s="46">
        <f>CH132/($BO132+$CF132+$CG132+$CH132+$CI132+$CJ132)</f>
        <v>0</v>
      </c>
      <c r="DE132" s="46">
        <f>CI132/($BO132+$CF132+$CG132+$CH132+$CI132+$CJ132)</f>
        <v>2.8571428571428574E-2</v>
      </c>
      <c r="DF132" s="46">
        <f>CJ132/($BO132+$CF132+$CG132+$CH132+$CI132+$CJ132)</f>
        <v>2.8571428571428574E-2</v>
      </c>
      <c r="DG132" s="46">
        <f>CK132/($BO132+$CF132+$CG132+$CH132+$CI132+$CJ132)</f>
        <v>-2.8571428571428574E-2</v>
      </c>
      <c r="DH132" s="45">
        <f>CN132/(CL132+CN132+CM132)</f>
        <v>7.3083778966131913E-2</v>
      </c>
      <c r="DI132" s="46">
        <f>CP132/($CO132+$CP132+$CQ132+$CR132+$CS132)</f>
        <v>0.95793226381461671</v>
      </c>
      <c r="DJ132" s="46">
        <f>CQ132/($CO132+$CP132+$CQ132+$CR132+$CS132)</f>
        <v>1.283422459893048E-2</v>
      </c>
      <c r="DK132" s="46">
        <f>CR132/($CO132+$CP132+$CQ132+$CR132+$CS132)</f>
        <v>3.20855614973262E-3</v>
      </c>
      <c r="DL132" s="46">
        <f>CS132/($CO132+$CP132+$CQ132+$CR132+$CS132)</f>
        <v>2.6024955436720142E-2</v>
      </c>
      <c r="DM132" s="46">
        <f>CT132/($CO132+$CP132+$CQ132+$CR132+$CS132)</f>
        <v>9.6256684491978616E-3</v>
      </c>
      <c r="DN132" s="50">
        <f>IF(CU132*$T$3&gt;1,1,CU132*$T$3)</f>
        <v>2.0906505957331675E-2</v>
      </c>
      <c r="DO132" s="51">
        <f>IF(DN132*(1+CZ132)&gt;1,1,DN132*(1+CZ132))</f>
        <v>2.063142035262994E-2</v>
      </c>
      <c r="DP132" s="52">
        <f>IF(DA132*$U$3&gt;1,1,DA132*$U$3)</f>
        <v>7.1711765831804677E-2</v>
      </c>
      <c r="DQ132" s="53">
        <f>IF(DP132*(1+DD132+DG132)&gt;1,1,DP132*(1+DD132+DG132))</f>
        <v>6.9662858236610253E-2</v>
      </c>
      <c r="DR132" s="50">
        <f>DH132</f>
        <v>7.3083778966131913E-2</v>
      </c>
      <c r="DS132" s="53">
        <f>IF(DR132*(1+DM132)&gt;1,1,DR132*(1+DM132))</f>
        <v>7.3787259191474358E-2</v>
      </c>
      <c r="DT132" s="57">
        <f>100*(DO132*$H$3+DQ132*$K$3+DS132*$N$3)/($Q$3)</f>
        <v>6.3032378710524366</v>
      </c>
    </row>
    <row r="133" spans="2:124" x14ac:dyDescent="0.3">
      <c r="B133" s="1">
        <v>28110</v>
      </c>
      <c r="C133" s="68" t="s">
        <v>221</v>
      </c>
      <c r="D133" s="1" t="s">
        <v>15</v>
      </c>
      <c r="E133" s="1" t="s">
        <v>23</v>
      </c>
      <c r="F133" s="1" t="s">
        <v>34</v>
      </c>
      <c r="G133" s="1">
        <v>2010</v>
      </c>
      <c r="H133" s="1" t="s">
        <v>18</v>
      </c>
      <c r="I133" s="69">
        <v>814.33228813899996</v>
      </c>
      <c r="J133" s="72">
        <v>27.73</v>
      </c>
      <c r="K133" s="64">
        <v>6</v>
      </c>
      <c r="L133" s="64">
        <v>73</v>
      </c>
      <c r="M133" s="64">
        <v>1</v>
      </c>
      <c r="N133" s="64">
        <v>13</v>
      </c>
      <c r="O133" s="64">
        <v>66</v>
      </c>
      <c r="P133" s="64">
        <v>0</v>
      </c>
      <c r="Q133" s="64">
        <v>1</v>
      </c>
      <c r="R133" s="64">
        <v>0</v>
      </c>
      <c r="S133" s="70">
        <f>P133-Q133</f>
        <v>-1</v>
      </c>
      <c r="T133" s="64">
        <v>19</v>
      </c>
      <c r="U133" s="64">
        <v>263</v>
      </c>
      <c r="V133" s="64">
        <v>28</v>
      </c>
      <c r="W133" s="64">
        <v>13</v>
      </c>
      <c r="X133" s="64">
        <v>245</v>
      </c>
      <c r="Y133" s="64">
        <v>1</v>
      </c>
      <c r="Z133" s="64">
        <v>12</v>
      </c>
      <c r="AA133" s="64">
        <v>4</v>
      </c>
      <c r="AB133" s="64">
        <v>3</v>
      </c>
      <c r="AC133" s="64">
        <v>0</v>
      </c>
      <c r="AD133" s="64">
        <v>0</v>
      </c>
      <c r="AE133" s="64">
        <v>0</v>
      </c>
      <c r="AF133" s="64">
        <v>3</v>
      </c>
      <c r="AG133" s="64">
        <v>0</v>
      </c>
      <c r="AH133" s="64">
        <v>3</v>
      </c>
      <c r="AI133" s="64">
        <v>3</v>
      </c>
      <c r="AJ133" s="64">
        <v>5</v>
      </c>
      <c r="AK133" s="64">
        <v>0</v>
      </c>
      <c r="AL133" s="64">
        <v>1</v>
      </c>
      <c r="AM133" s="64">
        <v>16</v>
      </c>
      <c r="AN133" s="64">
        <f>X133+Z133+AB133</f>
        <v>260</v>
      </c>
      <c r="AO133" s="70">
        <f>Y133+AA133+AE133</f>
        <v>5</v>
      </c>
      <c r="AP133" s="70">
        <f>AC133+AD133+AG133+AH133</f>
        <v>3</v>
      </c>
      <c r="AQ133" s="70">
        <f>AF133+AJ133+AL133</f>
        <v>9</v>
      </c>
      <c r="AR133" s="70">
        <f>AI133+AK133+AM133</f>
        <v>19</v>
      </c>
      <c r="AS133" s="70">
        <f>AO133-AQ133</f>
        <v>-4</v>
      </c>
      <c r="AT133" s="64">
        <v>289</v>
      </c>
      <c r="AU133" s="64">
        <v>2394</v>
      </c>
      <c r="AV133" s="64">
        <v>92</v>
      </c>
      <c r="AW133" s="64">
        <v>61</v>
      </c>
      <c r="AX133" s="64">
        <v>2361</v>
      </c>
      <c r="AY133" s="64">
        <v>173</v>
      </c>
      <c r="AZ133" s="64">
        <v>119</v>
      </c>
      <c r="BA133" s="64">
        <v>61</v>
      </c>
      <c r="BB133" s="70">
        <f>AY133-AZ133</f>
        <v>54</v>
      </c>
      <c r="BC133" s="62">
        <f>K133*$B$3</f>
        <v>2.16</v>
      </c>
      <c r="BD133" s="8">
        <f>L133*$B$3</f>
        <v>26.279999999999998</v>
      </c>
      <c r="BE133" s="8">
        <f>M133*$B$3</f>
        <v>0.36</v>
      </c>
      <c r="BF133" s="8">
        <f>N133*$B$3</f>
        <v>4.68</v>
      </c>
      <c r="BG133" s="8">
        <f>O133*$B$3</f>
        <v>23.759999999999998</v>
      </c>
      <c r="BH133" s="8">
        <f>P133*$B$3</f>
        <v>0</v>
      </c>
      <c r="BI133" s="8">
        <f>Q133*$B$3</f>
        <v>0.36</v>
      </c>
      <c r="BJ133" s="8">
        <f>R133*$B$3</f>
        <v>0</v>
      </c>
      <c r="BK133" s="8">
        <f>S133*$B$3</f>
        <v>-0.36</v>
      </c>
      <c r="BL133" s="8">
        <f>T133*$C$3</f>
        <v>1.71</v>
      </c>
      <c r="BM133" s="8">
        <f>U133*$C$3</f>
        <v>23.669999999999998</v>
      </c>
      <c r="BN133" s="8">
        <f>V133*$C$3</f>
        <v>2.52</v>
      </c>
      <c r="BO133" s="8">
        <f>W133*$C$3</f>
        <v>1.17</v>
      </c>
      <c r="BP133" s="8">
        <f>X133*$C$3</f>
        <v>22.05</v>
      </c>
      <c r="BQ133" s="8">
        <f>Y133*$C$3</f>
        <v>0.09</v>
      </c>
      <c r="BR133" s="8">
        <f>Z133*$C$3</f>
        <v>1.08</v>
      </c>
      <c r="BS133" s="8">
        <f>AA133*$C$3</f>
        <v>0.36</v>
      </c>
      <c r="BT133" s="8">
        <f>AB133*$C$3</f>
        <v>0.27</v>
      </c>
      <c r="BU133" s="8">
        <f>AC133*$C$3</f>
        <v>0</v>
      </c>
      <c r="BV133" s="8">
        <f>AD133*$C$3</f>
        <v>0</v>
      </c>
      <c r="BW133" s="8">
        <f>AE133*$C$3</f>
        <v>0</v>
      </c>
      <c r="BX133" s="8">
        <f>AF133*$C$3</f>
        <v>0.27</v>
      </c>
      <c r="BY133" s="8">
        <f>AG133*$C$3</f>
        <v>0</v>
      </c>
      <c r="BZ133" s="8">
        <f>AH133*$C$3</f>
        <v>0.27</v>
      </c>
      <c r="CA133" s="8">
        <f>AI133*$C$3</f>
        <v>0.27</v>
      </c>
      <c r="CB133" s="8">
        <f>AJ133*$C$3</f>
        <v>0.44999999999999996</v>
      </c>
      <c r="CC133" s="8">
        <f>AK133*$C$3</f>
        <v>0</v>
      </c>
      <c r="CD133" s="8">
        <f>AL133*$C$3</f>
        <v>0.09</v>
      </c>
      <c r="CE133" s="8">
        <f>AM133*$C$3</f>
        <v>1.44</v>
      </c>
      <c r="CF133" s="8">
        <f>AN133*$C$3</f>
        <v>23.4</v>
      </c>
      <c r="CG133" s="8">
        <f>AO133*$C$3</f>
        <v>0.44999999999999996</v>
      </c>
      <c r="CH133" s="8">
        <f>AP133*$C$3</f>
        <v>0.27</v>
      </c>
      <c r="CI133" s="8">
        <f>AQ133*$C$3</f>
        <v>0.80999999999999994</v>
      </c>
      <c r="CJ133" s="8">
        <f>AR133*$C$3</f>
        <v>1.71</v>
      </c>
      <c r="CK133" s="8">
        <f>AS133*$C$3</f>
        <v>-0.36</v>
      </c>
      <c r="CL133" s="8">
        <f>AT133*$D$3</f>
        <v>2.89</v>
      </c>
      <c r="CM133" s="8">
        <f>AU133*$D$3</f>
        <v>23.94</v>
      </c>
      <c r="CN133" s="8">
        <f>AV133*$D$3</f>
        <v>0.92</v>
      </c>
      <c r="CO133" s="8">
        <f>AW133*$D$3</f>
        <v>0.61</v>
      </c>
      <c r="CP133" s="8">
        <f>AX133*$D$3</f>
        <v>23.61</v>
      </c>
      <c r="CQ133" s="8">
        <f>AY133*$D$3</f>
        <v>1.73</v>
      </c>
      <c r="CR133" s="8">
        <f>AZ133*$D$3</f>
        <v>1.19</v>
      </c>
      <c r="CS133" s="8">
        <f>BA133*$D$3</f>
        <v>0.61</v>
      </c>
      <c r="CT133" s="8">
        <f>BB133*$D$3</f>
        <v>0.54</v>
      </c>
      <c r="CU133" s="46">
        <f>BE133/(BE133+BD133+BC133)</f>
        <v>1.2500000000000001E-2</v>
      </c>
      <c r="CV133" s="46">
        <f>BG133/($BF133+$BG133+$BH133+$BI133+$BJ133)</f>
        <v>0.82500000000000007</v>
      </c>
      <c r="CW133" s="46">
        <f>BH133/($BF133+$BG133+$BH133+$BI133+$BJ133)</f>
        <v>0</v>
      </c>
      <c r="CX133" s="46">
        <f>BI133/($BF133+$BG133+$BH133+$BI133+$BJ133)</f>
        <v>1.2500000000000001E-2</v>
      </c>
      <c r="CY133" s="46">
        <f>BJ133/($BF133+$BG133+$BH133+$BI133+$BJ133)</f>
        <v>0</v>
      </c>
      <c r="CZ133" s="46">
        <f>BK133/($BF133+$BG133+$BH133+$BI133+$BJ133)</f>
        <v>-1.2500000000000001E-2</v>
      </c>
      <c r="DA133" s="45">
        <f>BN133/(BL133+BN133+BM133)</f>
        <v>9.0322580645161299E-2</v>
      </c>
      <c r="DB133" s="46">
        <f>CF133/($BO133+$CF133+$CG133+$CH133+$CI133+$CJ133)</f>
        <v>0.84142394822006472</v>
      </c>
      <c r="DC133" s="46">
        <f>CG133/($BO133+$CF133+$CG133+$CH133+$CI133+$CJ133)</f>
        <v>1.6181229773462782E-2</v>
      </c>
      <c r="DD133" s="46">
        <f>CH133/($BO133+$CF133+$CG133+$CH133+$CI133+$CJ133)</f>
        <v>9.7087378640776708E-3</v>
      </c>
      <c r="DE133" s="46">
        <f>CI133/($BO133+$CF133+$CG133+$CH133+$CI133+$CJ133)</f>
        <v>2.9126213592233011E-2</v>
      </c>
      <c r="DF133" s="46">
        <f>CJ133/($BO133+$CF133+$CG133+$CH133+$CI133+$CJ133)</f>
        <v>6.1488673139158574E-2</v>
      </c>
      <c r="DG133" s="46">
        <f>CK133/($BO133+$CF133+$CG133+$CH133+$CI133+$CJ133)</f>
        <v>-1.2944983818770227E-2</v>
      </c>
      <c r="DH133" s="45">
        <f>CN133/(CL133+CN133+CM133)</f>
        <v>3.3153153153153155E-2</v>
      </c>
      <c r="DI133" s="46">
        <f>CP133/($CO133+$CP133+$CQ133+$CR133+$CS133)</f>
        <v>0.85081081081081078</v>
      </c>
      <c r="DJ133" s="46">
        <f>CQ133/($CO133+$CP133+$CQ133+$CR133+$CS133)</f>
        <v>6.2342342342342344E-2</v>
      </c>
      <c r="DK133" s="46">
        <f>CR133/($CO133+$CP133+$CQ133+$CR133+$CS133)</f>
        <v>4.2882882882882882E-2</v>
      </c>
      <c r="DL133" s="46">
        <f>CS133/($CO133+$CP133+$CQ133+$CR133+$CS133)</f>
        <v>2.1981981981981983E-2</v>
      </c>
      <c r="DM133" s="46">
        <f>CT133/($CO133+$CP133+$CQ133+$CR133+$CS133)</f>
        <v>1.9459459459459462E-2</v>
      </c>
      <c r="DN133" s="50">
        <f>IF(CU133*$T$3&gt;1,1,CU133*$T$3)</f>
        <v>1.9861180659465093E-2</v>
      </c>
      <c r="DO133" s="51">
        <f>IF(DN133*(1+CZ133)&gt;1,1,DN133*(1+CZ133))</f>
        <v>1.9612915901221779E-2</v>
      </c>
      <c r="DP133" s="52">
        <f>IF(DA133*$U$3&gt;1,1,DA133*$U$3)</f>
        <v>0.10072033175215407</v>
      </c>
      <c r="DQ133" s="53">
        <f>IF(DP133*(1+DD133+DG133)&gt;1,1,DP133*(1+DD133+DG133))</f>
        <v>0.10039437598596587</v>
      </c>
      <c r="DR133" s="50">
        <f>DH133</f>
        <v>3.3153153153153155E-2</v>
      </c>
      <c r="DS133" s="53">
        <f>IF(DR133*(1+DM133)&gt;1,1,DR133*(1+DM133))</f>
        <v>3.3798295592890187E-2</v>
      </c>
      <c r="DT133" s="57">
        <f>100*(DO133*$H$3+DQ133*$K$3+DS133*$N$3)/($Q$3)</f>
        <v>7.730607856010753</v>
      </c>
    </row>
    <row r="134" spans="2:124" x14ac:dyDescent="0.3">
      <c r="B134" s="1">
        <v>28200</v>
      </c>
      <c r="C134" s="68" t="s">
        <v>221</v>
      </c>
      <c r="D134" s="1" t="s">
        <v>15</v>
      </c>
      <c r="E134" s="1" t="s">
        <v>61</v>
      </c>
      <c r="F134" s="1" t="s">
        <v>71</v>
      </c>
      <c r="G134" s="1">
        <v>2010</v>
      </c>
      <c r="H134" s="1" t="s">
        <v>18</v>
      </c>
      <c r="I134" s="69">
        <v>894.569253237</v>
      </c>
      <c r="J134" s="72">
        <v>26.5</v>
      </c>
      <c r="K134" s="64">
        <v>10</v>
      </c>
      <c r="L134" s="64">
        <v>35</v>
      </c>
      <c r="M134" s="64">
        <v>28</v>
      </c>
      <c r="N134" s="64">
        <v>12</v>
      </c>
      <c r="O134" s="64">
        <v>26</v>
      </c>
      <c r="P134" s="64">
        <v>7</v>
      </c>
      <c r="Q134" s="64">
        <v>25</v>
      </c>
      <c r="R134" s="64">
        <v>3</v>
      </c>
      <c r="S134" s="70">
        <f>P134-Q134</f>
        <v>-18</v>
      </c>
      <c r="T134" s="64">
        <v>18</v>
      </c>
      <c r="U134" s="64">
        <v>45</v>
      </c>
      <c r="V134" s="64">
        <v>226</v>
      </c>
      <c r="W134" s="64">
        <v>7</v>
      </c>
      <c r="X134" s="64">
        <v>44</v>
      </c>
      <c r="Y134" s="64">
        <v>6</v>
      </c>
      <c r="Z134" s="64">
        <v>2</v>
      </c>
      <c r="AA134" s="64">
        <v>11</v>
      </c>
      <c r="AB134" s="64">
        <v>4</v>
      </c>
      <c r="AC134" s="64">
        <v>8</v>
      </c>
      <c r="AD134" s="64">
        <v>5</v>
      </c>
      <c r="AE134" s="64">
        <v>13</v>
      </c>
      <c r="AF134" s="64">
        <v>15</v>
      </c>
      <c r="AG134" s="64">
        <v>4</v>
      </c>
      <c r="AH134" s="64">
        <v>16</v>
      </c>
      <c r="AI134" s="64">
        <v>3</v>
      </c>
      <c r="AJ134" s="64">
        <v>19</v>
      </c>
      <c r="AK134" s="64">
        <v>11</v>
      </c>
      <c r="AL134" s="64">
        <v>12</v>
      </c>
      <c r="AM134" s="64">
        <v>116</v>
      </c>
      <c r="AN134" s="64">
        <f>X134+Z134+AB134</f>
        <v>50</v>
      </c>
      <c r="AO134" s="70">
        <f>Y134+AA134+AE134</f>
        <v>30</v>
      </c>
      <c r="AP134" s="70">
        <f>AC134+AD134+AG134+AH134</f>
        <v>33</v>
      </c>
      <c r="AQ134" s="70">
        <f>AF134+AJ134+AL134</f>
        <v>46</v>
      </c>
      <c r="AR134" s="70">
        <f>AI134+AK134+AM134</f>
        <v>130</v>
      </c>
      <c r="AS134" s="70">
        <f>AO134-AQ134</f>
        <v>-16</v>
      </c>
      <c r="AT134" s="64">
        <v>263</v>
      </c>
      <c r="AU134" s="64">
        <v>928</v>
      </c>
      <c r="AV134" s="64">
        <v>1459</v>
      </c>
      <c r="AW134" s="64">
        <v>0</v>
      </c>
      <c r="AX134" s="64">
        <v>1207</v>
      </c>
      <c r="AY134" s="64">
        <v>386</v>
      </c>
      <c r="AZ134" s="64">
        <v>165</v>
      </c>
      <c r="BA134" s="64">
        <v>892</v>
      </c>
      <c r="BB134" s="70">
        <f>AY134-AZ134</f>
        <v>221</v>
      </c>
      <c r="BC134" s="62">
        <f>K134*$B$3</f>
        <v>3.5999999999999996</v>
      </c>
      <c r="BD134" s="8">
        <f>L134*$B$3</f>
        <v>12.6</v>
      </c>
      <c r="BE134" s="8">
        <f>M134*$B$3</f>
        <v>10.08</v>
      </c>
      <c r="BF134" s="8">
        <f>N134*$B$3</f>
        <v>4.32</v>
      </c>
      <c r="BG134" s="8">
        <f>O134*$B$3</f>
        <v>9.36</v>
      </c>
      <c r="BH134" s="8">
        <f>P134*$B$3</f>
        <v>2.52</v>
      </c>
      <c r="BI134" s="8">
        <f>Q134*$B$3</f>
        <v>9</v>
      </c>
      <c r="BJ134" s="8">
        <f>R134*$B$3</f>
        <v>1.08</v>
      </c>
      <c r="BK134" s="8">
        <f>S134*$B$3</f>
        <v>-6.4799999999999995</v>
      </c>
      <c r="BL134" s="8">
        <f>T134*$C$3</f>
        <v>1.6199999999999999</v>
      </c>
      <c r="BM134" s="8">
        <f>U134*$C$3</f>
        <v>4.05</v>
      </c>
      <c r="BN134" s="8">
        <f>V134*$C$3</f>
        <v>20.34</v>
      </c>
      <c r="BO134" s="8">
        <f>W134*$C$3</f>
        <v>0.63</v>
      </c>
      <c r="BP134" s="8">
        <f>X134*$C$3</f>
        <v>3.96</v>
      </c>
      <c r="BQ134" s="8">
        <f>Y134*$C$3</f>
        <v>0.54</v>
      </c>
      <c r="BR134" s="8">
        <f>Z134*$C$3</f>
        <v>0.18</v>
      </c>
      <c r="BS134" s="8">
        <f>AA134*$C$3</f>
        <v>0.99</v>
      </c>
      <c r="BT134" s="8">
        <f>AB134*$C$3</f>
        <v>0.36</v>
      </c>
      <c r="BU134" s="8">
        <f>AC134*$C$3</f>
        <v>0.72</v>
      </c>
      <c r="BV134" s="8">
        <f>AD134*$C$3</f>
        <v>0.44999999999999996</v>
      </c>
      <c r="BW134" s="8">
        <f>AE134*$C$3</f>
        <v>1.17</v>
      </c>
      <c r="BX134" s="8">
        <f>AF134*$C$3</f>
        <v>1.3499999999999999</v>
      </c>
      <c r="BY134" s="8">
        <f>AG134*$C$3</f>
        <v>0.36</v>
      </c>
      <c r="BZ134" s="8">
        <f>AH134*$C$3</f>
        <v>1.44</v>
      </c>
      <c r="CA134" s="8">
        <f>AI134*$C$3</f>
        <v>0.27</v>
      </c>
      <c r="CB134" s="8">
        <f>AJ134*$C$3</f>
        <v>1.71</v>
      </c>
      <c r="CC134" s="8">
        <f>AK134*$C$3</f>
        <v>0.99</v>
      </c>
      <c r="CD134" s="8">
        <f>AL134*$C$3</f>
        <v>1.08</v>
      </c>
      <c r="CE134" s="8">
        <f>AM134*$C$3</f>
        <v>10.44</v>
      </c>
      <c r="CF134" s="8">
        <f>AN134*$C$3</f>
        <v>4.5</v>
      </c>
      <c r="CG134" s="8">
        <f>AO134*$C$3</f>
        <v>2.6999999999999997</v>
      </c>
      <c r="CH134" s="8">
        <f>AP134*$C$3</f>
        <v>2.9699999999999998</v>
      </c>
      <c r="CI134" s="8">
        <f>AQ134*$C$3</f>
        <v>4.1399999999999997</v>
      </c>
      <c r="CJ134" s="8">
        <f>AR134*$C$3</f>
        <v>11.7</v>
      </c>
      <c r="CK134" s="8">
        <f>AS134*$C$3</f>
        <v>-1.44</v>
      </c>
      <c r="CL134" s="8">
        <f>AT134*$D$3</f>
        <v>2.63</v>
      </c>
      <c r="CM134" s="8">
        <f>AU134*$D$3</f>
        <v>9.2799999999999994</v>
      </c>
      <c r="CN134" s="8">
        <f>AV134*$D$3</f>
        <v>14.59</v>
      </c>
      <c r="CO134" s="8">
        <f>AW134*$D$3</f>
        <v>0</v>
      </c>
      <c r="CP134" s="8">
        <f>AX134*$D$3</f>
        <v>12.07</v>
      </c>
      <c r="CQ134" s="8">
        <f>AY134*$D$3</f>
        <v>3.86</v>
      </c>
      <c r="CR134" s="8">
        <f>AZ134*$D$3</f>
        <v>1.6500000000000001</v>
      </c>
      <c r="CS134" s="8">
        <f>BA134*$D$3</f>
        <v>8.92</v>
      </c>
      <c r="CT134" s="8">
        <f>BB134*$D$3</f>
        <v>2.21</v>
      </c>
      <c r="CU134" s="46">
        <f>BE134/(BE134+BD134+BC134)</f>
        <v>0.38356164383561642</v>
      </c>
      <c r="CV134" s="46">
        <f>BG134/($BF134+$BG134+$BH134+$BI134+$BJ134)</f>
        <v>0.35616438356164382</v>
      </c>
      <c r="CW134" s="46">
        <f>BH134/($BF134+$BG134+$BH134+$BI134+$BJ134)</f>
        <v>9.5890410958904104E-2</v>
      </c>
      <c r="CX134" s="46">
        <f>BI134/($BF134+$BG134+$BH134+$BI134+$BJ134)</f>
        <v>0.34246575342465752</v>
      </c>
      <c r="CY134" s="46">
        <f>BJ134/($BF134+$BG134+$BH134+$BI134+$BJ134)</f>
        <v>4.1095890410958902E-2</v>
      </c>
      <c r="CZ134" s="46">
        <f>BK134/($BF134+$BG134+$BH134+$BI134+$BJ134)</f>
        <v>-0.24657534246575338</v>
      </c>
      <c r="DA134" s="45">
        <f>BN134/(BL134+BN134+BM134)</f>
        <v>0.7820069204152249</v>
      </c>
      <c r="DB134" s="46">
        <f>CF134/($BO134+$CF134+$CG134+$CH134+$CI134+$CJ134)</f>
        <v>0.16891891891891891</v>
      </c>
      <c r="DC134" s="46">
        <f>CG134/($BO134+$CF134+$CG134+$CH134+$CI134+$CJ134)</f>
        <v>0.10135135135135134</v>
      </c>
      <c r="DD134" s="46">
        <f>CH134/($BO134+$CF134+$CG134+$CH134+$CI134+$CJ134)</f>
        <v>0.11148648648648647</v>
      </c>
      <c r="DE134" s="46">
        <f>CI134/($BO134+$CF134+$CG134+$CH134+$CI134+$CJ134)</f>
        <v>0.1554054054054054</v>
      </c>
      <c r="DF134" s="46">
        <f>CJ134/($BO134+$CF134+$CG134+$CH134+$CI134+$CJ134)</f>
        <v>0.43918918918918914</v>
      </c>
      <c r="DG134" s="46">
        <f>CK134/($BO134+$CF134+$CG134+$CH134+$CI134+$CJ134)</f>
        <v>-5.405405405405405E-2</v>
      </c>
      <c r="DH134" s="45">
        <f>CN134/(CL134+CN134+CM134)</f>
        <v>0.550566037735849</v>
      </c>
      <c r="DI134" s="46">
        <f>CP134/($CO134+$CP134+$CQ134+$CR134+$CS134)</f>
        <v>0.45547169811320753</v>
      </c>
      <c r="DJ134" s="46">
        <f>CQ134/($CO134+$CP134+$CQ134+$CR134+$CS134)</f>
        <v>0.14566037735849055</v>
      </c>
      <c r="DK134" s="46">
        <f>CR134/($CO134+$CP134+$CQ134+$CR134+$CS134)</f>
        <v>6.2264150943396233E-2</v>
      </c>
      <c r="DL134" s="46">
        <f>CS134/($CO134+$CP134+$CQ134+$CR134+$CS134)</f>
        <v>0.33660377358490567</v>
      </c>
      <c r="DM134" s="46">
        <f>CT134/($CO134+$CP134+$CQ134+$CR134+$CS134)</f>
        <v>8.3396226415094338E-2</v>
      </c>
      <c r="DN134" s="50">
        <f>IF(CU134*$T$3&gt;1,1,CU134*$T$3)</f>
        <v>0.60943896818084664</v>
      </c>
      <c r="DO134" s="51">
        <f>IF(DN134*(1+CZ134)&gt;1,1,DN134*(1+CZ134))</f>
        <v>0.45916634588967897</v>
      </c>
      <c r="DP134" s="52">
        <f>IF(DA134*$U$3&gt;1,1,DA134*$U$3)</f>
        <v>0.87202996077062689</v>
      </c>
      <c r="DQ134" s="53">
        <f>IF(DP134*(1+DD134+DG134)&gt;1,1,DP134*(1+DD134+DG134))</f>
        <v>0.92211276257164265</v>
      </c>
      <c r="DR134" s="50">
        <f>DH134</f>
        <v>0.550566037735849</v>
      </c>
      <c r="DS134" s="53">
        <f>IF(DR134*(1+DM134)&gt;1,1,DR134*(1+DM134))</f>
        <v>0.59648116767532922</v>
      </c>
      <c r="DT134" s="57">
        <f>100*(DO134*$H$3+DQ134*$K$3+DS134*$N$3)/($Q$3)</f>
        <v>79.908236976886684</v>
      </c>
    </row>
    <row r="135" spans="2:124" x14ac:dyDescent="0.3">
      <c r="B135" s="1">
        <v>28135</v>
      </c>
      <c r="C135" s="68" t="s">
        <v>221</v>
      </c>
      <c r="D135" s="1" t="s">
        <v>15</v>
      </c>
      <c r="E135" s="1" t="s">
        <v>16</v>
      </c>
      <c r="F135" s="1" t="s">
        <v>128</v>
      </c>
      <c r="G135" s="1">
        <v>2010</v>
      </c>
      <c r="H135" s="1" t="s">
        <v>18</v>
      </c>
      <c r="I135" s="69">
        <v>276.13868096099998</v>
      </c>
      <c r="J135" s="72">
        <v>23.14</v>
      </c>
      <c r="K135" s="64">
        <v>2</v>
      </c>
      <c r="L135" s="64">
        <v>57</v>
      </c>
      <c r="M135" s="64">
        <v>4</v>
      </c>
      <c r="N135" s="64">
        <v>6</v>
      </c>
      <c r="O135" s="64">
        <v>53</v>
      </c>
      <c r="P135" s="64">
        <v>1</v>
      </c>
      <c r="Q135" s="64">
        <v>3</v>
      </c>
      <c r="R135" s="64">
        <v>0</v>
      </c>
      <c r="S135" s="64">
        <f>P135-Q135</f>
        <v>-2</v>
      </c>
      <c r="T135" s="64">
        <v>7</v>
      </c>
      <c r="U135" s="64">
        <v>171</v>
      </c>
      <c r="V135" s="64">
        <v>77</v>
      </c>
      <c r="W135" s="64">
        <v>0</v>
      </c>
      <c r="X135" s="64">
        <v>158</v>
      </c>
      <c r="Y135" s="64">
        <v>8</v>
      </c>
      <c r="Z135" s="64">
        <v>12</v>
      </c>
      <c r="AA135" s="64">
        <v>1</v>
      </c>
      <c r="AB135" s="64">
        <v>4</v>
      </c>
      <c r="AC135" s="64">
        <v>0</v>
      </c>
      <c r="AD135" s="64">
        <v>4</v>
      </c>
      <c r="AE135" s="64">
        <v>8</v>
      </c>
      <c r="AF135" s="64">
        <v>26</v>
      </c>
      <c r="AG135" s="64">
        <v>4</v>
      </c>
      <c r="AH135" s="64">
        <v>3</v>
      </c>
      <c r="AI135" s="64">
        <v>6</v>
      </c>
      <c r="AJ135" s="64">
        <v>0</v>
      </c>
      <c r="AK135" s="64">
        <v>4</v>
      </c>
      <c r="AL135" s="64">
        <v>0</v>
      </c>
      <c r="AM135" s="64">
        <v>22</v>
      </c>
      <c r="AN135" s="64">
        <f>X135+Z135+AB135</f>
        <v>174</v>
      </c>
      <c r="AO135" s="70">
        <f>Y135+AA135+AE135</f>
        <v>17</v>
      </c>
      <c r="AP135" s="70">
        <f>AC135+AD135+AG135+AH135</f>
        <v>11</v>
      </c>
      <c r="AQ135" s="70">
        <f>AF135+AJ135+AL135</f>
        <v>26</v>
      </c>
      <c r="AR135" s="70">
        <f>AI135+AK135+AM135</f>
        <v>32</v>
      </c>
      <c r="AS135" s="70">
        <f>AO135-AQ135</f>
        <v>-9</v>
      </c>
      <c r="AT135" s="64">
        <v>201</v>
      </c>
      <c r="AU135" s="64">
        <v>1196</v>
      </c>
      <c r="AV135" s="64">
        <v>910</v>
      </c>
      <c r="AW135" s="64">
        <v>0</v>
      </c>
      <c r="AX135" s="64">
        <v>1266</v>
      </c>
      <c r="AY135" s="64">
        <v>196</v>
      </c>
      <c r="AZ135" s="64">
        <v>374</v>
      </c>
      <c r="BA135" s="64">
        <v>471</v>
      </c>
      <c r="BB135" s="70">
        <f>AY135-AZ135</f>
        <v>-178</v>
      </c>
      <c r="BC135" s="62">
        <f>K135*$B$3</f>
        <v>0.72</v>
      </c>
      <c r="BD135" s="8">
        <f>L135*$B$3</f>
        <v>20.52</v>
      </c>
      <c r="BE135" s="8">
        <f>M135*$B$3</f>
        <v>1.44</v>
      </c>
      <c r="BF135" s="8">
        <f>N135*$B$3</f>
        <v>2.16</v>
      </c>
      <c r="BG135" s="8">
        <f>O135*$B$3</f>
        <v>19.079999999999998</v>
      </c>
      <c r="BH135" s="8">
        <f>P135*$B$3</f>
        <v>0.36</v>
      </c>
      <c r="BI135" s="8">
        <f>Q135*$B$3</f>
        <v>1.08</v>
      </c>
      <c r="BJ135" s="8">
        <f>R135*$B$3</f>
        <v>0</v>
      </c>
      <c r="BK135" s="8">
        <f>S135*$B$3</f>
        <v>-0.72</v>
      </c>
      <c r="BL135" s="8">
        <f>T135*$C$3</f>
        <v>0.63</v>
      </c>
      <c r="BM135" s="8">
        <f>U135*$C$3</f>
        <v>15.389999999999999</v>
      </c>
      <c r="BN135" s="8">
        <f>V135*$C$3</f>
        <v>6.93</v>
      </c>
      <c r="BO135" s="8">
        <f>W135*$C$3</f>
        <v>0</v>
      </c>
      <c r="BP135" s="8">
        <f>X135*$C$3</f>
        <v>14.219999999999999</v>
      </c>
      <c r="BQ135" s="8">
        <f>Y135*$C$3</f>
        <v>0.72</v>
      </c>
      <c r="BR135" s="8">
        <f>Z135*$C$3</f>
        <v>1.08</v>
      </c>
      <c r="BS135" s="8">
        <f>AA135*$C$3</f>
        <v>0.09</v>
      </c>
      <c r="BT135" s="8">
        <f>AB135*$C$3</f>
        <v>0.36</v>
      </c>
      <c r="BU135" s="8">
        <f>AC135*$C$3</f>
        <v>0</v>
      </c>
      <c r="BV135" s="8">
        <f>AD135*$C$3</f>
        <v>0.36</v>
      </c>
      <c r="BW135" s="8">
        <f>AE135*$C$3</f>
        <v>0.72</v>
      </c>
      <c r="BX135" s="8">
        <f>AF135*$C$3</f>
        <v>2.34</v>
      </c>
      <c r="BY135" s="8">
        <f>AG135*$C$3</f>
        <v>0.36</v>
      </c>
      <c r="BZ135" s="8">
        <f>AH135*$C$3</f>
        <v>0.27</v>
      </c>
      <c r="CA135" s="8">
        <f>AI135*$C$3</f>
        <v>0.54</v>
      </c>
      <c r="CB135" s="8">
        <f>AJ135*$C$3</f>
        <v>0</v>
      </c>
      <c r="CC135" s="8">
        <f>AK135*$C$3</f>
        <v>0.36</v>
      </c>
      <c r="CD135" s="8">
        <f>AL135*$C$3</f>
        <v>0</v>
      </c>
      <c r="CE135" s="8">
        <f>AM135*$C$3</f>
        <v>1.98</v>
      </c>
      <c r="CF135" s="8">
        <f>AN135*$C$3</f>
        <v>15.66</v>
      </c>
      <c r="CG135" s="8">
        <f>AO135*$C$3</f>
        <v>1.53</v>
      </c>
      <c r="CH135" s="8">
        <f>AP135*$C$3</f>
        <v>0.99</v>
      </c>
      <c r="CI135" s="8">
        <f>AQ135*$C$3</f>
        <v>2.34</v>
      </c>
      <c r="CJ135" s="8">
        <f>AR135*$C$3</f>
        <v>2.88</v>
      </c>
      <c r="CK135" s="8">
        <f>AS135*$C$3</f>
        <v>-0.80999999999999994</v>
      </c>
      <c r="CL135" s="8">
        <f>AT135*$D$3</f>
        <v>2.0100000000000002</v>
      </c>
      <c r="CM135" s="8">
        <f>AU135*$D$3</f>
        <v>11.96</v>
      </c>
      <c r="CN135" s="8">
        <f>AV135*$D$3</f>
        <v>9.1</v>
      </c>
      <c r="CO135" s="8">
        <f>AW135*$D$3</f>
        <v>0</v>
      </c>
      <c r="CP135" s="8">
        <f>AX135*$D$3</f>
        <v>12.66</v>
      </c>
      <c r="CQ135" s="8">
        <f>AY135*$D$3</f>
        <v>1.96</v>
      </c>
      <c r="CR135" s="8">
        <f>AZ135*$D$3</f>
        <v>3.74</v>
      </c>
      <c r="CS135" s="8">
        <f>BA135*$D$3</f>
        <v>4.71</v>
      </c>
      <c r="CT135" s="8">
        <f>BB135*$D$3</f>
        <v>-1.78</v>
      </c>
      <c r="CU135" s="46">
        <f>BE135/(BE135+BD135+BC135)</f>
        <v>6.3492063492063489E-2</v>
      </c>
      <c r="CV135" s="46">
        <f>BG135/($BF135+$BG135+$BH135+$BI135+$BJ135)</f>
        <v>0.84126984126984117</v>
      </c>
      <c r="CW135" s="46">
        <f>BH135/($BF135+$BG135+$BH135+$BI135+$BJ135)</f>
        <v>1.5873015873015872E-2</v>
      </c>
      <c r="CX135" s="46">
        <f>BI135/($BF135+$BG135+$BH135+$BI135+$BJ135)</f>
        <v>4.7619047619047623E-2</v>
      </c>
      <c r="CY135" s="46">
        <f>BJ135/($BF135+$BG135+$BH135+$BI135+$BJ135)</f>
        <v>0</v>
      </c>
      <c r="CZ135" s="46">
        <f>BK135/($BF135+$BG135+$BH135+$BI135+$BJ135)</f>
        <v>-3.1746031746031744E-2</v>
      </c>
      <c r="DA135" s="45">
        <f>BN135/(BL135+BN135+BM135)</f>
        <v>0.30196078431372547</v>
      </c>
      <c r="DB135" s="46">
        <f>CF135/($BO135+$CF135+$CG135+$CH135+$CI135+$CJ135)</f>
        <v>0.6692307692307693</v>
      </c>
      <c r="DC135" s="46">
        <f>CG135/($BO135+$CF135+$CG135+$CH135+$CI135+$CJ135)</f>
        <v>6.5384615384615388E-2</v>
      </c>
      <c r="DD135" s="46">
        <f>CH135/($BO135+$CF135+$CG135+$CH135+$CI135+$CJ135)</f>
        <v>4.230769230769231E-2</v>
      </c>
      <c r="DE135" s="46">
        <f>CI135/($BO135+$CF135+$CG135+$CH135+$CI135+$CJ135)</f>
        <v>0.1</v>
      </c>
      <c r="DF135" s="46">
        <f>CJ135/($BO135+$CF135+$CG135+$CH135+$CI135+$CJ135)</f>
        <v>0.12307692307692308</v>
      </c>
      <c r="DG135" s="46">
        <f>CK135/($BO135+$CF135+$CG135+$CH135+$CI135+$CJ135)</f>
        <v>-3.4615384615384617E-2</v>
      </c>
      <c r="DH135" s="45">
        <f>CN135/(CL135+CN135+CM135)</f>
        <v>0.39445166883398353</v>
      </c>
      <c r="DI135" s="46">
        <f>CP135/($CO135+$CP135+$CQ135+$CR135+$CS135)</f>
        <v>0.54876462938881665</v>
      </c>
      <c r="DJ135" s="46">
        <f>CQ135/($CO135+$CP135+$CQ135+$CR135+$CS135)</f>
        <v>8.4958820979627217E-2</v>
      </c>
      <c r="DK135" s="46">
        <f>CR135/($CO135+$CP135+$CQ135+$CR135+$CS135)</f>
        <v>0.16211530125704379</v>
      </c>
      <c r="DL135" s="46">
        <f>CS135/($CO135+$CP135+$CQ135+$CR135+$CS135)</f>
        <v>0.20416124837451236</v>
      </c>
      <c r="DM135" s="46">
        <f>CT135/($CO135+$CP135+$CQ135+$CR135+$CS135)</f>
        <v>-7.7156480277416561E-2</v>
      </c>
      <c r="DN135" s="50">
        <f>IF(CU135*$T$3&gt;1,1,CU135*$T$3)</f>
        <v>0.10088218747664808</v>
      </c>
      <c r="DO135" s="51">
        <f>IF(DN135*(1+CZ135)&gt;1,1,DN135*(1+CZ135))</f>
        <v>9.7679578350405291E-2</v>
      </c>
      <c r="DP135" s="52">
        <f>IF(DA135*$U$3&gt;1,1,DA135*$U$3)</f>
        <v>0.3367218934067111</v>
      </c>
      <c r="DQ135" s="53">
        <f>IF(DP135*(1+DD135+DG135)&gt;1,1,DP135*(1+DD135+DG135))</f>
        <v>0.33931206181753193</v>
      </c>
      <c r="DR135" s="50">
        <f>DH135</f>
        <v>0.39445166883398353</v>
      </c>
      <c r="DS135" s="53">
        <f>IF(DR135*(1+DM135)&gt;1,1,DR135*(1+DM135))</f>
        <v>0.36401716642720022</v>
      </c>
      <c r="DT135" s="57">
        <f>100*(DO135*$H$3+DQ135*$K$3+DS135*$N$3)/($Q$3)</f>
        <v>30.7362205931773</v>
      </c>
    </row>
  </sheetData>
  <autoFilter ref="B5:DT135" xr:uid="{7439DC27-EDDE-4425-9577-8A959B514903}">
    <filterColumn colId="8">
      <filters>
        <filter val="101,60"/>
        <filter val="104,56"/>
        <filter val="1043,20"/>
        <filter val="107,74"/>
        <filter val="1168,24"/>
        <filter val="118,79"/>
        <filter val="1197,40"/>
        <filter val="120,14"/>
        <filter val="120,67"/>
        <filter val="1207,68"/>
        <filter val="128,82"/>
        <filter val="130,26"/>
        <filter val="134,24"/>
        <filter val="163,97"/>
        <filter val="1646,77"/>
        <filter val="170,48"/>
        <filter val="1775,34"/>
        <filter val="1794,95"/>
        <filter val="183,48"/>
        <filter val="185,5"/>
        <filter val="187,70"/>
        <filter val="190,60"/>
        <filter val="1917,45"/>
        <filter val="1965,85"/>
        <filter val="204,38"/>
        <filter val="2046,15"/>
        <filter val="210,60"/>
        <filter val="2145,50"/>
        <filter val="227,25"/>
        <filter val="229,27"/>
        <filter val="23,14"/>
        <filter val="231,89"/>
        <filter val="233,34"/>
        <filter val="237,42"/>
        <filter val="2381,37"/>
        <filter val="252,31"/>
        <filter val="26,50"/>
        <filter val="27,73"/>
        <filter val="28,02"/>
        <filter val="290,26"/>
        <filter val="291,80"/>
        <filter val="30,83"/>
        <filter val="32,60"/>
        <filter val="3304,44"/>
        <filter val="332,59"/>
        <filter val="333,17"/>
        <filter val="35,83"/>
        <filter val="353,74"/>
        <filter val="357,73"/>
        <filter val="36,51"/>
        <filter val="365,86"/>
        <filter val="368,22"/>
        <filter val="369,63"/>
        <filter val="38,11"/>
        <filter val="39,04"/>
        <filter val="39,42"/>
        <filter val="41,74"/>
        <filter val="423,54"/>
        <filter val="423,94"/>
        <filter val="43,47"/>
        <filter val="44,92"/>
        <filter val="44,96"/>
        <filter val="443,67"/>
        <filter val="45,43"/>
        <filter val="46,91"/>
        <filter val="48,79"/>
        <filter val="486,14"/>
        <filter val="49,9"/>
        <filter val="490,91"/>
        <filter val="513,00"/>
        <filter val="52,32"/>
        <filter val="54,51"/>
        <filter val="540,21"/>
        <filter val="550,39"/>
        <filter val="56,08"/>
        <filter val="566,73"/>
        <filter val="58,14"/>
        <filter val="58,25"/>
        <filter val="584,90"/>
        <filter val="59,44"/>
        <filter val="608,44"/>
        <filter val="630,89"/>
        <filter val="64,19"/>
        <filter val="654,37"/>
        <filter val="66,98"/>
        <filter val="669,88"/>
        <filter val="67,44"/>
        <filter val="68,03"/>
        <filter val="685,93"/>
        <filter val="69,31"/>
        <filter val="69,57"/>
        <filter val="69,63"/>
        <filter val="70,42"/>
        <filter val="701,64"/>
        <filter val="743,51"/>
        <filter val="75,26"/>
        <filter val="75,88"/>
        <filter val="76,91"/>
        <filter val="77,01"/>
        <filter val="822,65"/>
        <filter val="84,76"/>
        <filter val="849,70"/>
        <filter val="86,91"/>
        <filter val="886,03"/>
        <filter val="89,70"/>
        <filter val="91,65"/>
        <filter val="94,16"/>
        <filter val="98,41"/>
      </filters>
    </filterColumn>
    <sortState xmlns:xlrd2="http://schemas.microsoft.com/office/spreadsheetml/2017/richdata2" ref="B6:DT135">
      <sortCondition descending="1" ref="J5:J135"/>
    </sortState>
  </autoFilter>
  <mergeCells count="15">
    <mergeCell ref="DI4:DL4"/>
    <mergeCell ref="CO4:CS4"/>
    <mergeCell ref="CV4:CY4"/>
    <mergeCell ref="B1:D1"/>
    <mergeCell ref="BC4:BE4"/>
    <mergeCell ref="BF4:BJ4"/>
    <mergeCell ref="BL4:BN4"/>
    <mergeCell ref="BO4:CE4"/>
    <mergeCell ref="CL4:CN4"/>
    <mergeCell ref="K4:M4"/>
    <mergeCell ref="N4:R4"/>
    <mergeCell ref="T4:V4"/>
    <mergeCell ref="W4:AM4"/>
    <mergeCell ref="AT4:AV4"/>
    <mergeCell ref="AW4:BA4"/>
  </mergeCells>
  <phoneticPr fontId="4" type="noConversion"/>
  <conditionalFormatting sqref="CZ6:CZ135 DG6:DG135 DM6:DM135">
    <cfRule type="colorScale" priority="2">
      <colorScale>
        <cfvo type="num" val="-1"/>
        <cfvo type="num" val="0"/>
        <cfvo type="num" val="1"/>
        <color rgb="FF00B050"/>
        <color rgb="FFFCFCFF"/>
        <color rgb="FFFF0000"/>
      </colorScale>
    </cfRule>
  </conditionalFormatting>
  <conditionalFormatting sqref="DT6:DT135">
    <cfRule type="colorScale" priority="3">
      <colorScale>
        <cfvo type="num" val="0"/>
        <cfvo type="num" val="45"/>
        <cfvo type="num" val="9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9C01-CBC6-4C20-9302-C85C21EC2FA1}">
  <dimension ref="B2:AC22"/>
  <sheetViews>
    <sheetView topLeftCell="G1" workbookViewId="0">
      <selection activeCell="V3" sqref="V3:AC22"/>
    </sheetView>
  </sheetViews>
  <sheetFormatPr baseColWidth="10" defaultRowHeight="14.4" x14ac:dyDescent="0.3"/>
  <cols>
    <col min="1" max="1" width="3.77734375" customWidth="1"/>
    <col min="2" max="2" width="9" bestFit="1" customWidth="1"/>
    <col min="3" max="3" width="10.21875" bestFit="1" customWidth="1"/>
    <col min="5" max="5" width="15" bestFit="1" customWidth="1"/>
    <col min="6" max="6" width="13.44140625" bestFit="1" customWidth="1"/>
    <col min="7" max="7" width="23.44140625" customWidth="1"/>
    <col min="10" max="10" width="12" style="2" bestFit="1" customWidth="1"/>
    <col min="23" max="24" width="9.6640625" bestFit="1" customWidth="1"/>
    <col min="26" max="29" width="10.6640625" bestFit="1" customWidth="1"/>
  </cols>
  <sheetData>
    <row r="2" spans="2:29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135</v>
      </c>
      <c r="V2" s="1" t="s">
        <v>248</v>
      </c>
      <c r="W2" s="1" t="s">
        <v>249</v>
      </c>
      <c r="X2" s="1" t="s">
        <v>250</v>
      </c>
      <c r="Y2" s="1" t="s">
        <v>251</v>
      </c>
      <c r="Z2" s="1" t="s">
        <v>252</v>
      </c>
      <c r="AA2" s="1" t="s">
        <v>253</v>
      </c>
      <c r="AB2" s="1" t="s">
        <v>254</v>
      </c>
      <c r="AC2" s="1" t="s">
        <v>255</v>
      </c>
    </row>
    <row r="3" spans="2:29" x14ac:dyDescent="0.3">
      <c r="B3" s="1">
        <v>28181</v>
      </c>
      <c r="C3" s="1">
        <v>25772</v>
      </c>
      <c r="D3" s="1">
        <v>25772018</v>
      </c>
      <c r="E3" s="1" t="s">
        <v>15</v>
      </c>
      <c r="F3" s="1" t="s">
        <v>137</v>
      </c>
      <c r="G3" s="1" t="s">
        <v>161</v>
      </c>
      <c r="H3" s="1">
        <v>2010</v>
      </c>
      <c r="I3" s="1" t="s">
        <v>18</v>
      </c>
      <c r="J3" s="4">
        <v>1089.02837869</v>
      </c>
      <c r="K3" s="1">
        <v>25</v>
      </c>
      <c r="L3" s="1">
        <v>82183</v>
      </c>
      <c r="M3" s="1">
        <v>32349</v>
      </c>
      <c r="N3" s="1">
        <v>592</v>
      </c>
      <c r="O3" s="1">
        <v>22230</v>
      </c>
      <c r="P3" s="1">
        <v>30627</v>
      </c>
      <c r="Q3" s="1">
        <v>694</v>
      </c>
      <c r="R3" s="1">
        <v>184</v>
      </c>
      <c r="S3" s="1">
        <v>495</v>
      </c>
      <c r="T3" s="1">
        <v>23171</v>
      </c>
      <c r="U3" s="1">
        <v>227.25</v>
      </c>
      <c r="V3" s="1">
        <v>240</v>
      </c>
      <c r="W3" s="1">
        <v>586</v>
      </c>
      <c r="X3" s="1">
        <v>21891</v>
      </c>
      <c r="Y3" s="1">
        <v>36</v>
      </c>
      <c r="Z3" s="1">
        <v>644</v>
      </c>
      <c r="AA3" s="1">
        <v>184</v>
      </c>
      <c r="AB3" s="1">
        <v>456</v>
      </c>
      <c r="AC3" s="1">
        <v>21397</v>
      </c>
    </row>
    <row r="4" spans="2:29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28265</v>
      </c>
      <c r="N4" s="1">
        <v>1421</v>
      </c>
      <c r="O4" s="1">
        <v>17247</v>
      </c>
      <c r="P4" s="1">
        <v>26109</v>
      </c>
      <c r="Q4" s="1">
        <v>1522</v>
      </c>
      <c r="R4" s="1">
        <v>176</v>
      </c>
      <c r="S4" s="1">
        <v>360</v>
      </c>
      <c r="T4" s="1">
        <v>18766</v>
      </c>
      <c r="U4" s="1">
        <v>185.5</v>
      </c>
      <c r="V4" s="1">
        <v>319</v>
      </c>
      <c r="W4" s="1">
        <v>1375</v>
      </c>
      <c r="X4" s="1">
        <v>16870</v>
      </c>
      <c r="Y4" s="1">
        <v>0</v>
      </c>
      <c r="Z4" s="1">
        <v>1306</v>
      </c>
      <c r="AA4" s="1">
        <v>161</v>
      </c>
      <c r="AB4" s="1">
        <v>327</v>
      </c>
      <c r="AC4" s="1">
        <v>16770</v>
      </c>
    </row>
    <row r="5" spans="2:29" x14ac:dyDescent="0.3">
      <c r="B5" s="1">
        <v>28185</v>
      </c>
      <c r="C5" s="1">
        <v>25772</v>
      </c>
      <c r="D5" s="1">
        <v>25772002</v>
      </c>
      <c r="E5" s="1" t="s">
        <v>15</v>
      </c>
      <c r="F5" s="1" t="s">
        <v>137</v>
      </c>
      <c r="G5" s="1" t="s">
        <v>146</v>
      </c>
      <c r="H5" s="1">
        <v>2010</v>
      </c>
      <c r="I5" s="1" t="s">
        <v>18</v>
      </c>
      <c r="J5" s="4">
        <v>805.35388503800004</v>
      </c>
      <c r="K5" s="1">
        <v>25</v>
      </c>
      <c r="L5" s="1">
        <v>82187</v>
      </c>
      <c r="M5" s="1">
        <v>79802</v>
      </c>
      <c r="N5" s="1">
        <v>0</v>
      </c>
      <c r="O5" s="1">
        <v>710</v>
      </c>
      <c r="P5" s="1">
        <v>79475</v>
      </c>
      <c r="Q5" s="1">
        <v>0</v>
      </c>
      <c r="R5" s="1">
        <v>0</v>
      </c>
      <c r="S5" s="1">
        <v>0</v>
      </c>
      <c r="T5" s="1">
        <v>1037</v>
      </c>
      <c r="U5" s="1">
        <v>6.52</v>
      </c>
      <c r="V5" s="1">
        <v>8</v>
      </c>
      <c r="W5" s="1">
        <v>0</v>
      </c>
      <c r="X5" s="1">
        <v>647</v>
      </c>
      <c r="Y5" s="1">
        <v>0</v>
      </c>
      <c r="Z5" s="1">
        <v>0</v>
      </c>
      <c r="AA5" s="1">
        <v>0</v>
      </c>
      <c r="AB5" s="1">
        <v>0</v>
      </c>
      <c r="AC5" s="1">
        <v>655</v>
      </c>
    </row>
    <row r="6" spans="2:29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89225</v>
      </c>
      <c r="N6" s="1">
        <v>10533</v>
      </c>
      <c r="O6" s="1">
        <v>31528</v>
      </c>
      <c r="P6" s="1">
        <v>85914</v>
      </c>
      <c r="Q6" s="1">
        <v>12450</v>
      </c>
      <c r="R6" s="1">
        <v>1080</v>
      </c>
      <c r="S6" s="1">
        <v>720</v>
      </c>
      <c r="T6" s="1">
        <v>31122</v>
      </c>
      <c r="U6" s="1">
        <v>423.94</v>
      </c>
      <c r="V6" s="1">
        <v>804</v>
      </c>
      <c r="W6" s="1">
        <v>10288</v>
      </c>
      <c r="X6" s="1">
        <v>31283</v>
      </c>
      <c r="Y6" s="1">
        <v>0</v>
      </c>
      <c r="Z6" s="1">
        <v>10717</v>
      </c>
      <c r="AA6" s="1">
        <v>999</v>
      </c>
      <c r="AB6" s="1">
        <v>602</v>
      </c>
      <c r="AC6" s="1">
        <v>30057</v>
      </c>
    </row>
    <row r="7" spans="2:29" x14ac:dyDescent="0.3">
      <c r="B7" s="1">
        <v>28188</v>
      </c>
      <c r="C7" s="1">
        <v>25772</v>
      </c>
      <c r="D7" s="1">
        <v>25772011</v>
      </c>
      <c r="E7" s="1" t="s">
        <v>15</v>
      </c>
      <c r="F7" s="1" t="s">
        <v>137</v>
      </c>
      <c r="G7" s="1" t="s">
        <v>159</v>
      </c>
      <c r="H7" s="1">
        <v>2010</v>
      </c>
      <c r="I7" s="1" t="s">
        <v>18</v>
      </c>
      <c r="J7" s="4">
        <v>1653.59352425</v>
      </c>
      <c r="K7" s="1">
        <v>25</v>
      </c>
      <c r="L7" s="1">
        <v>82190</v>
      </c>
      <c r="M7" s="1">
        <v>160932</v>
      </c>
      <c r="N7" s="1">
        <v>444</v>
      </c>
      <c r="O7" s="1">
        <v>3935</v>
      </c>
      <c r="P7" s="1">
        <v>160039</v>
      </c>
      <c r="Q7" s="1">
        <v>455</v>
      </c>
      <c r="R7" s="1">
        <v>114</v>
      </c>
      <c r="S7" s="1">
        <v>226</v>
      </c>
      <c r="T7" s="1">
        <v>4477</v>
      </c>
      <c r="U7" s="1">
        <v>43.47</v>
      </c>
      <c r="V7" s="1">
        <v>114</v>
      </c>
      <c r="W7" s="1">
        <v>426</v>
      </c>
      <c r="X7" s="1">
        <v>3814</v>
      </c>
      <c r="Y7" s="1">
        <v>0</v>
      </c>
      <c r="Z7" s="1">
        <v>382</v>
      </c>
      <c r="AA7" s="1">
        <v>114</v>
      </c>
      <c r="AB7" s="1">
        <v>135</v>
      </c>
      <c r="AC7" s="1">
        <v>3723</v>
      </c>
    </row>
    <row r="8" spans="2:29" x14ac:dyDescent="0.3">
      <c r="B8" s="1">
        <v>28190</v>
      </c>
      <c r="C8" s="1">
        <v>25772</v>
      </c>
      <c r="D8" s="1">
        <v>25772010</v>
      </c>
      <c r="E8" s="1" t="s">
        <v>15</v>
      </c>
      <c r="F8" s="1" t="s">
        <v>137</v>
      </c>
      <c r="G8" s="1" t="s">
        <v>160</v>
      </c>
      <c r="H8" s="1">
        <v>2010</v>
      </c>
      <c r="I8" s="1" t="s">
        <v>18</v>
      </c>
      <c r="J8" s="4">
        <v>1034.2747884600001</v>
      </c>
      <c r="K8" s="1">
        <v>25</v>
      </c>
      <c r="L8" s="1">
        <v>82192</v>
      </c>
      <c r="M8" s="1">
        <v>103094</v>
      </c>
      <c r="N8" s="1">
        <v>169</v>
      </c>
      <c r="O8" s="1">
        <v>125</v>
      </c>
      <c r="P8" s="1">
        <v>102906</v>
      </c>
      <c r="Q8" s="1">
        <v>275</v>
      </c>
      <c r="R8" s="1">
        <v>36</v>
      </c>
      <c r="S8" s="1">
        <v>0</v>
      </c>
      <c r="T8" s="1">
        <v>171</v>
      </c>
      <c r="U8" s="1">
        <v>2.97</v>
      </c>
      <c r="V8" s="1">
        <v>32</v>
      </c>
      <c r="W8" s="1">
        <v>142</v>
      </c>
      <c r="X8" s="1">
        <v>123</v>
      </c>
      <c r="Y8" s="1">
        <v>0</v>
      </c>
      <c r="Z8" s="1">
        <v>113</v>
      </c>
      <c r="AA8" s="1">
        <v>35</v>
      </c>
      <c r="AB8" s="1">
        <v>0</v>
      </c>
      <c r="AC8" s="1">
        <v>149</v>
      </c>
    </row>
    <row r="9" spans="2:29" x14ac:dyDescent="0.3">
      <c r="B9" s="1">
        <v>28950</v>
      </c>
      <c r="C9" s="1">
        <v>25407</v>
      </c>
      <c r="D9" s="1">
        <v>25407007</v>
      </c>
      <c r="E9" s="1" t="s">
        <v>15</v>
      </c>
      <c r="F9" s="1" t="s">
        <v>149</v>
      </c>
      <c r="G9" s="1" t="s">
        <v>150</v>
      </c>
      <c r="H9" s="1">
        <v>2010</v>
      </c>
      <c r="I9" s="1" t="s">
        <v>18</v>
      </c>
      <c r="J9" s="4">
        <v>1167.13452218</v>
      </c>
      <c r="K9" s="1">
        <v>25</v>
      </c>
      <c r="L9" s="1">
        <v>82952</v>
      </c>
      <c r="M9" s="1">
        <v>112221</v>
      </c>
      <c r="N9" s="1">
        <v>712</v>
      </c>
      <c r="O9" s="1">
        <v>3738</v>
      </c>
      <c r="P9" s="1">
        <v>111342</v>
      </c>
      <c r="Q9" s="1">
        <v>1229</v>
      </c>
      <c r="R9" s="1">
        <v>171</v>
      </c>
      <c r="S9" s="1">
        <v>180</v>
      </c>
      <c r="T9" s="1">
        <v>3749</v>
      </c>
      <c r="U9" s="1">
        <v>45.43</v>
      </c>
      <c r="V9" s="1">
        <v>216</v>
      </c>
      <c r="W9" s="1">
        <v>667</v>
      </c>
      <c r="X9" s="1">
        <v>3659</v>
      </c>
      <c r="Y9" s="1">
        <v>0</v>
      </c>
      <c r="Z9" s="1">
        <v>947</v>
      </c>
      <c r="AA9" s="1">
        <v>103</v>
      </c>
      <c r="AB9" s="1">
        <v>138</v>
      </c>
      <c r="AC9" s="1">
        <v>3354</v>
      </c>
    </row>
    <row r="10" spans="2:29" x14ac:dyDescent="0.3">
      <c r="B10" s="1">
        <v>28951</v>
      </c>
      <c r="C10" s="1">
        <v>25407</v>
      </c>
      <c r="D10" s="1">
        <v>25407001</v>
      </c>
      <c r="E10" s="1" t="s">
        <v>15</v>
      </c>
      <c r="F10" s="1" t="s">
        <v>149</v>
      </c>
      <c r="G10" s="1" t="s">
        <v>156</v>
      </c>
      <c r="H10" s="1">
        <v>2010</v>
      </c>
      <c r="I10" s="1" t="s">
        <v>18</v>
      </c>
      <c r="J10" s="4">
        <v>959.81584015299995</v>
      </c>
      <c r="K10" s="1">
        <v>25</v>
      </c>
      <c r="L10" s="1">
        <v>82953</v>
      </c>
      <c r="M10" s="1">
        <v>38439</v>
      </c>
      <c r="N10" s="1">
        <v>3666</v>
      </c>
      <c r="O10" s="1">
        <v>1257</v>
      </c>
      <c r="P10" s="1">
        <v>37231</v>
      </c>
      <c r="Q10" s="1">
        <v>4607</v>
      </c>
      <c r="R10" s="1">
        <v>330</v>
      </c>
      <c r="S10" s="1">
        <v>119</v>
      </c>
      <c r="T10" s="1">
        <v>1075</v>
      </c>
      <c r="U10" s="1">
        <v>49.9</v>
      </c>
      <c r="V10" s="1">
        <v>226</v>
      </c>
      <c r="W10" s="1">
        <v>3547</v>
      </c>
      <c r="X10" s="1">
        <v>1206</v>
      </c>
      <c r="Y10" s="1">
        <v>0</v>
      </c>
      <c r="Z10" s="1">
        <v>3807</v>
      </c>
      <c r="AA10" s="1">
        <v>297</v>
      </c>
      <c r="AB10" s="1">
        <v>89</v>
      </c>
      <c r="AC10" s="1">
        <v>786</v>
      </c>
    </row>
    <row r="11" spans="2:29" x14ac:dyDescent="0.3">
      <c r="B11" s="1">
        <v>29670</v>
      </c>
      <c r="C11" s="1">
        <v>25183</v>
      </c>
      <c r="D11" s="1">
        <v>25183015</v>
      </c>
      <c r="E11" s="1" t="s">
        <v>15</v>
      </c>
      <c r="F11" s="1" t="s">
        <v>152</v>
      </c>
      <c r="G11" s="1" t="s">
        <v>76</v>
      </c>
      <c r="H11" s="1">
        <v>2010</v>
      </c>
      <c r="I11" s="1" t="s">
        <v>18</v>
      </c>
      <c r="J11" s="4">
        <v>1238.92830415</v>
      </c>
      <c r="K11" s="1">
        <v>25</v>
      </c>
      <c r="L11" s="1">
        <v>83672</v>
      </c>
      <c r="M11" s="1">
        <v>96541</v>
      </c>
      <c r="N11" s="1">
        <v>816</v>
      </c>
      <c r="O11" s="1">
        <v>22196</v>
      </c>
      <c r="P11" s="1">
        <v>94015</v>
      </c>
      <c r="Q11" s="1">
        <v>1188</v>
      </c>
      <c r="R11" s="1">
        <v>684</v>
      </c>
      <c r="S11" s="1">
        <v>801</v>
      </c>
      <c r="T11" s="1">
        <v>22865</v>
      </c>
      <c r="U11" s="1">
        <v>231.89</v>
      </c>
      <c r="V11" s="1">
        <v>606</v>
      </c>
      <c r="W11" s="1">
        <v>763</v>
      </c>
      <c r="X11" s="1">
        <v>21816</v>
      </c>
      <c r="Y11" s="1">
        <v>72</v>
      </c>
      <c r="Z11" s="1">
        <v>882</v>
      </c>
      <c r="AA11" s="1">
        <v>610</v>
      </c>
      <c r="AB11" s="1">
        <v>736</v>
      </c>
      <c r="AC11" s="1">
        <v>20885</v>
      </c>
    </row>
    <row r="12" spans="2:29" x14ac:dyDescent="0.3">
      <c r="B12" s="1">
        <v>29676</v>
      </c>
      <c r="C12" s="1">
        <v>25183</v>
      </c>
      <c r="D12" s="1">
        <v>25183011</v>
      </c>
      <c r="E12" s="1" t="s">
        <v>15</v>
      </c>
      <c r="F12" s="1" t="s">
        <v>152</v>
      </c>
      <c r="G12" s="1" t="s">
        <v>128</v>
      </c>
      <c r="H12" s="1">
        <v>2010</v>
      </c>
      <c r="I12" s="1" t="s">
        <v>18</v>
      </c>
      <c r="J12" s="4">
        <v>294.82072664700001</v>
      </c>
      <c r="K12" s="1">
        <v>25</v>
      </c>
      <c r="L12" s="1">
        <v>83678</v>
      </c>
      <c r="M12" s="1">
        <v>8114</v>
      </c>
      <c r="N12" s="1">
        <v>394</v>
      </c>
      <c r="O12" s="1">
        <v>469</v>
      </c>
      <c r="P12" s="1">
        <v>7528</v>
      </c>
      <c r="Q12" s="1">
        <v>664</v>
      </c>
      <c r="R12" s="1">
        <v>251</v>
      </c>
      <c r="S12" s="1">
        <v>107</v>
      </c>
      <c r="T12" s="1">
        <v>427</v>
      </c>
      <c r="U12" s="1">
        <v>8.82</v>
      </c>
      <c r="V12" s="1">
        <v>89</v>
      </c>
      <c r="W12" s="1">
        <v>346</v>
      </c>
      <c r="X12" s="1">
        <v>445</v>
      </c>
      <c r="Y12" s="1">
        <v>0</v>
      </c>
      <c r="Z12" s="1">
        <v>424</v>
      </c>
      <c r="AA12" s="1">
        <v>85</v>
      </c>
      <c r="AB12" s="1">
        <v>61</v>
      </c>
      <c r="AC12" s="1">
        <v>310</v>
      </c>
    </row>
    <row r="13" spans="2:29" x14ac:dyDescent="0.3">
      <c r="B13" s="1">
        <v>29677</v>
      </c>
      <c r="C13" s="1">
        <v>25183</v>
      </c>
      <c r="D13" s="1">
        <v>25183003</v>
      </c>
      <c r="E13" s="1" t="s">
        <v>15</v>
      </c>
      <c r="F13" s="1" t="s">
        <v>152</v>
      </c>
      <c r="G13" s="1" t="s">
        <v>153</v>
      </c>
      <c r="H13" s="1">
        <v>2010</v>
      </c>
      <c r="I13" s="1" t="s">
        <v>18</v>
      </c>
      <c r="J13" s="4">
        <v>680.615962481</v>
      </c>
      <c r="K13" s="1">
        <v>25</v>
      </c>
      <c r="L13" s="1">
        <v>83679</v>
      </c>
      <c r="M13" s="1">
        <v>62216</v>
      </c>
      <c r="N13" s="1">
        <v>981</v>
      </c>
      <c r="O13" s="1">
        <v>4851</v>
      </c>
      <c r="P13" s="1">
        <v>61126</v>
      </c>
      <c r="Q13" s="1">
        <v>1318</v>
      </c>
      <c r="R13" s="1">
        <v>108</v>
      </c>
      <c r="S13" s="1">
        <v>106</v>
      </c>
      <c r="T13" s="1">
        <v>5390</v>
      </c>
      <c r="U13" s="1">
        <v>59.44</v>
      </c>
      <c r="V13" s="1">
        <v>279</v>
      </c>
      <c r="W13" s="1">
        <v>965</v>
      </c>
      <c r="X13" s="1">
        <v>4696</v>
      </c>
      <c r="Y13" s="1">
        <v>0</v>
      </c>
      <c r="Z13" s="1">
        <v>1253</v>
      </c>
      <c r="AA13" s="1">
        <v>76</v>
      </c>
      <c r="AB13" s="1">
        <v>93</v>
      </c>
      <c r="AC13" s="1">
        <v>4518</v>
      </c>
    </row>
    <row r="14" spans="2:29" x14ac:dyDescent="0.3">
      <c r="B14" s="1">
        <v>29679</v>
      </c>
      <c r="C14" s="1">
        <v>25183</v>
      </c>
      <c r="D14" s="1">
        <v>25183012</v>
      </c>
      <c r="E14" s="1" t="s">
        <v>15</v>
      </c>
      <c r="F14" s="1" t="s">
        <v>152</v>
      </c>
      <c r="G14" s="1" t="s">
        <v>25</v>
      </c>
      <c r="H14" s="1">
        <v>2010</v>
      </c>
      <c r="I14" s="1" t="s">
        <v>18</v>
      </c>
      <c r="J14" s="4">
        <v>1543.0245436299999</v>
      </c>
      <c r="K14" s="1">
        <v>25</v>
      </c>
      <c r="L14" s="1">
        <v>83681</v>
      </c>
      <c r="M14" s="1">
        <v>149751</v>
      </c>
      <c r="N14" s="1">
        <v>2054</v>
      </c>
      <c r="O14" s="1">
        <v>2437</v>
      </c>
      <c r="P14" s="1">
        <v>148495</v>
      </c>
      <c r="Q14" s="1">
        <v>2604</v>
      </c>
      <c r="R14" s="1">
        <v>360</v>
      </c>
      <c r="S14" s="1">
        <v>129</v>
      </c>
      <c r="T14" s="1">
        <v>2654</v>
      </c>
      <c r="U14" s="1">
        <v>44.92</v>
      </c>
      <c r="V14" s="1">
        <v>207</v>
      </c>
      <c r="W14" s="1">
        <v>1955</v>
      </c>
      <c r="X14" s="1">
        <v>2326</v>
      </c>
      <c r="Y14" s="1">
        <v>0</v>
      </c>
      <c r="Z14" s="1">
        <v>1942</v>
      </c>
      <c r="AA14" s="1">
        <v>241</v>
      </c>
      <c r="AB14" s="1">
        <v>129</v>
      </c>
      <c r="AC14" s="1">
        <v>2176</v>
      </c>
    </row>
    <row r="15" spans="2:29" x14ac:dyDescent="0.3">
      <c r="B15" s="1">
        <v>29681</v>
      </c>
      <c r="C15" s="1">
        <v>25183</v>
      </c>
      <c r="D15" s="1">
        <v>25183009</v>
      </c>
      <c r="E15" s="1" t="s">
        <v>15</v>
      </c>
      <c r="F15" s="1" t="s">
        <v>152</v>
      </c>
      <c r="G15" s="1" t="s">
        <v>155</v>
      </c>
      <c r="H15" s="1">
        <v>2010</v>
      </c>
      <c r="I15" s="1" t="s">
        <v>18</v>
      </c>
      <c r="J15" s="4">
        <v>1035.19545543</v>
      </c>
      <c r="K15" s="1">
        <v>25</v>
      </c>
      <c r="L15" s="1">
        <v>83683</v>
      </c>
      <c r="M15" s="1">
        <v>63289</v>
      </c>
      <c r="N15" s="1">
        <v>2593</v>
      </c>
      <c r="O15" s="1">
        <v>22424</v>
      </c>
      <c r="P15" s="1">
        <v>59414</v>
      </c>
      <c r="Q15" s="1">
        <v>2905</v>
      </c>
      <c r="R15" s="1">
        <v>1198</v>
      </c>
      <c r="S15" s="1">
        <v>774</v>
      </c>
      <c r="T15" s="1">
        <v>24015</v>
      </c>
      <c r="U15" s="1">
        <v>252.31</v>
      </c>
      <c r="V15" s="1">
        <v>837</v>
      </c>
      <c r="W15" s="1">
        <v>2489</v>
      </c>
      <c r="X15" s="1">
        <v>21891</v>
      </c>
      <c r="Y15" s="1">
        <v>72</v>
      </c>
      <c r="Z15" s="1">
        <v>2362</v>
      </c>
      <c r="AA15" s="1">
        <v>965</v>
      </c>
      <c r="AB15" s="1">
        <v>668</v>
      </c>
      <c r="AC15" s="1">
        <v>21150</v>
      </c>
    </row>
    <row r="16" spans="2:29" x14ac:dyDescent="0.3">
      <c r="B16" s="1">
        <v>29704</v>
      </c>
      <c r="C16" s="1">
        <v>25224</v>
      </c>
      <c r="D16" s="1">
        <v>25224005</v>
      </c>
      <c r="E16" s="1" t="s">
        <v>15</v>
      </c>
      <c r="F16" s="1" t="s">
        <v>122</v>
      </c>
      <c r="G16" s="1" t="s">
        <v>154</v>
      </c>
      <c r="H16" s="1">
        <v>2010</v>
      </c>
      <c r="I16" s="1" t="s">
        <v>18</v>
      </c>
      <c r="J16" s="4">
        <v>528.79605437999999</v>
      </c>
      <c r="K16" s="1">
        <v>25</v>
      </c>
      <c r="L16" s="1">
        <v>83706</v>
      </c>
      <c r="M16" s="1">
        <v>52483</v>
      </c>
      <c r="N16" s="1">
        <v>326</v>
      </c>
      <c r="O16" s="1">
        <v>52</v>
      </c>
      <c r="P16" s="1">
        <v>52296</v>
      </c>
      <c r="Q16" s="1">
        <v>301</v>
      </c>
      <c r="R16" s="1">
        <v>110</v>
      </c>
      <c r="S16" s="1">
        <v>82</v>
      </c>
      <c r="T16" s="1">
        <v>72</v>
      </c>
      <c r="U16" s="1">
        <v>4.05</v>
      </c>
      <c r="V16" s="1">
        <v>54</v>
      </c>
      <c r="W16" s="1">
        <v>309</v>
      </c>
      <c r="X16" s="1">
        <v>45</v>
      </c>
      <c r="Y16" s="1">
        <v>0</v>
      </c>
      <c r="Z16" s="1">
        <v>231</v>
      </c>
      <c r="AA16" s="1">
        <v>86</v>
      </c>
      <c r="AB16" s="1">
        <v>72</v>
      </c>
      <c r="AC16" s="1">
        <v>19</v>
      </c>
    </row>
    <row r="17" spans="2:29" x14ac:dyDescent="0.3">
      <c r="B17" s="1">
        <v>29706</v>
      </c>
      <c r="C17" s="1">
        <v>25224</v>
      </c>
      <c r="D17" s="1">
        <v>25224003</v>
      </c>
      <c r="E17" s="1" t="s">
        <v>15</v>
      </c>
      <c r="F17" s="1" t="s">
        <v>122</v>
      </c>
      <c r="G17" s="1" t="s">
        <v>148</v>
      </c>
      <c r="H17" s="1">
        <v>2010</v>
      </c>
      <c r="I17" s="1" t="s">
        <v>18</v>
      </c>
      <c r="J17" s="4">
        <v>462.24156965499998</v>
      </c>
      <c r="K17" s="1">
        <v>25</v>
      </c>
      <c r="L17" s="1">
        <v>83708</v>
      </c>
      <c r="M17" s="1">
        <v>42454</v>
      </c>
      <c r="N17" s="1">
        <v>2420</v>
      </c>
      <c r="O17" s="1">
        <v>1340</v>
      </c>
      <c r="P17" s="1">
        <v>41282</v>
      </c>
      <c r="Q17" s="1">
        <v>2861</v>
      </c>
      <c r="R17" s="1">
        <v>528</v>
      </c>
      <c r="S17" s="1">
        <v>263</v>
      </c>
      <c r="T17" s="1">
        <v>1280</v>
      </c>
      <c r="U17" s="1">
        <v>39.42</v>
      </c>
      <c r="V17" s="1">
        <v>334</v>
      </c>
      <c r="W17" s="1">
        <v>2309</v>
      </c>
      <c r="X17" s="1">
        <v>1298</v>
      </c>
      <c r="Y17" s="1">
        <v>36</v>
      </c>
      <c r="Z17" s="1">
        <v>2117</v>
      </c>
      <c r="AA17" s="1">
        <v>525</v>
      </c>
      <c r="AB17" s="1">
        <v>182</v>
      </c>
      <c r="AC17" s="1">
        <v>1081</v>
      </c>
    </row>
    <row r="18" spans="2:29" x14ac:dyDescent="0.3">
      <c r="B18" s="1">
        <v>29707</v>
      </c>
      <c r="C18" s="1">
        <v>25224</v>
      </c>
      <c r="D18" s="1">
        <v>25224007</v>
      </c>
      <c r="E18" s="1" t="s">
        <v>15</v>
      </c>
      <c r="F18" s="1" t="s">
        <v>122</v>
      </c>
      <c r="G18" s="1" t="s">
        <v>157</v>
      </c>
      <c r="H18" s="1">
        <v>2010</v>
      </c>
      <c r="I18" s="1" t="s">
        <v>18</v>
      </c>
      <c r="J18" s="4">
        <v>694.15585453799997</v>
      </c>
      <c r="K18" s="1">
        <v>25</v>
      </c>
      <c r="L18" s="1">
        <v>83709</v>
      </c>
      <c r="M18" s="1">
        <v>69183</v>
      </c>
      <c r="N18" s="1">
        <v>34</v>
      </c>
      <c r="O18" s="1">
        <v>193</v>
      </c>
      <c r="P18" s="1">
        <v>69127</v>
      </c>
      <c r="Q18" s="1">
        <v>77</v>
      </c>
      <c r="R18" s="1">
        <v>0</v>
      </c>
      <c r="S18" s="1">
        <v>0</v>
      </c>
      <c r="T18" s="1">
        <v>206</v>
      </c>
      <c r="U18" s="1">
        <v>2.2200000000000002</v>
      </c>
      <c r="V18" s="1">
        <v>15</v>
      </c>
      <c r="W18" s="1">
        <v>28</v>
      </c>
      <c r="X18" s="1">
        <v>184</v>
      </c>
      <c r="Y18" s="1">
        <v>0</v>
      </c>
      <c r="Z18" s="1">
        <v>35</v>
      </c>
      <c r="AA18" s="1">
        <v>0</v>
      </c>
      <c r="AB18" s="1">
        <v>0</v>
      </c>
      <c r="AC18" s="1">
        <v>192</v>
      </c>
    </row>
    <row r="19" spans="2:29" x14ac:dyDescent="0.3">
      <c r="B19" s="1">
        <v>29710</v>
      </c>
      <c r="C19" s="1">
        <v>25224</v>
      </c>
      <c r="D19" s="1">
        <v>25224014</v>
      </c>
      <c r="E19" s="1" t="s">
        <v>15</v>
      </c>
      <c r="F19" s="1" t="s">
        <v>122</v>
      </c>
      <c r="G19" s="1" t="s">
        <v>147</v>
      </c>
      <c r="H19" s="1">
        <v>2010</v>
      </c>
      <c r="I19" s="1" t="s">
        <v>18</v>
      </c>
      <c r="J19" s="4">
        <v>504.009952145</v>
      </c>
      <c r="K19" s="1">
        <v>25</v>
      </c>
      <c r="L19" s="1">
        <v>83712</v>
      </c>
      <c r="M19" s="1">
        <v>43928</v>
      </c>
      <c r="N19" s="1">
        <v>4460</v>
      </c>
      <c r="O19" s="1">
        <v>1932</v>
      </c>
      <c r="P19" s="1">
        <v>42700</v>
      </c>
      <c r="Q19" s="1">
        <v>5207</v>
      </c>
      <c r="R19" s="1">
        <v>552</v>
      </c>
      <c r="S19" s="1">
        <v>168</v>
      </c>
      <c r="T19" s="1">
        <v>1693</v>
      </c>
      <c r="U19" s="1">
        <v>64.19</v>
      </c>
      <c r="V19" s="1">
        <v>251</v>
      </c>
      <c r="W19" s="1">
        <v>4315</v>
      </c>
      <c r="X19" s="1">
        <v>1861</v>
      </c>
      <c r="Y19" s="1">
        <v>54</v>
      </c>
      <c r="Z19" s="1">
        <v>4340</v>
      </c>
      <c r="AA19" s="1">
        <v>449</v>
      </c>
      <c r="AB19" s="1">
        <v>167</v>
      </c>
      <c r="AC19" s="1">
        <v>1417</v>
      </c>
    </row>
    <row r="20" spans="2:29" x14ac:dyDescent="0.3">
      <c r="B20" s="1">
        <v>29711</v>
      </c>
      <c r="C20" s="1">
        <v>25224</v>
      </c>
      <c r="D20" s="1">
        <v>25224009</v>
      </c>
      <c r="E20" s="1" t="s">
        <v>15</v>
      </c>
      <c r="F20" s="1" t="s">
        <v>122</v>
      </c>
      <c r="G20" s="1" t="s">
        <v>151</v>
      </c>
      <c r="H20" s="1">
        <v>2010</v>
      </c>
      <c r="I20" s="1" t="s">
        <v>18</v>
      </c>
      <c r="J20" s="4">
        <v>634.80762551500004</v>
      </c>
      <c r="K20" s="1">
        <v>25</v>
      </c>
      <c r="L20" s="1">
        <v>83713</v>
      </c>
      <c r="M20" s="1">
        <v>59363</v>
      </c>
      <c r="N20" s="1">
        <v>2254</v>
      </c>
      <c r="O20" s="1">
        <v>1823</v>
      </c>
      <c r="P20" s="1">
        <v>57648</v>
      </c>
      <c r="Q20" s="1">
        <v>2654</v>
      </c>
      <c r="R20" s="1">
        <v>421</v>
      </c>
      <c r="S20" s="1">
        <v>567</v>
      </c>
      <c r="T20" s="1">
        <v>2150</v>
      </c>
      <c r="U20" s="1">
        <v>41.74</v>
      </c>
      <c r="V20" s="1">
        <v>348</v>
      </c>
      <c r="W20" s="1">
        <v>2172</v>
      </c>
      <c r="X20" s="1">
        <v>1641</v>
      </c>
      <c r="Y20" s="1">
        <v>85</v>
      </c>
      <c r="Z20" s="1">
        <v>2169</v>
      </c>
      <c r="AA20" s="1">
        <v>287</v>
      </c>
      <c r="AB20" s="1">
        <v>439</v>
      </c>
      <c r="AC20" s="1">
        <v>1181</v>
      </c>
    </row>
    <row r="21" spans="2:29" x14ac:dyDescent="0.3">
      <c r="B21" s="1">
        <v>29713</v>
      </c>
      <c r="C21" s="1">
        <v>25224</v>
      </c>
      <c r="D21" s="1">
        <v>25224010</v>
      </c>
      <c r="E21" s="1" t="s">
        <v>15</v>
      </c>
      <c r="F21" s="1" t="s">
        <v>122</v>
      </c>
      <c r="G21" s="1" t="s">
        <v>158</v>
      </c>
      <c r="H21" s="1">
        <v>2010</v>
      </c>
      <c r="I21" s="1" t="s">
        <v>18</v>
      </c>
      <c r="J21" s="4">
        <v>351.06112466299999</v>
      </c>
      <c r="K21" s="1">
        <v>25</v>
      </c>
      <c r="L21" s="1">
        <v>83715</v>
      </c>
      <c r="M21" s="1">
        <v>24856</v>
      </c>
      <c r="N21" s="1">
        <v>8135</v>
      </c>
      <c r="O21" s="1">
        <v>2108</v>
      </c>
      <c r="P21" s="1">
        <v>23060</v>
      </c>
      <c r="Q21" s="1">
        <v>9877</v>
      </c>
      <c r="R21" s="1">
        <v>462</v>
      </c>
      <c r="S21" s="1">
        <v>303</v>
      </c>
      <c r="T21" s="1">
        <v>1397</v>
      </c>
      <c r="U21" s="1">
        <v>104.56</v>
      </c>
      <c r="V21" s="1">
        <v>487</v>
      </c>
      <c r="W21" s="1">
        <v>7935</v>
      </c>
      <c r="X21" s="1">
        <v>2040</v>
      </c>
      <c r="Y21" s="1">
        <v>0</v>
      </c>
      <c r="Z21" s="1">
        <v>8614</v>
      </c>
      <c r="AA21" s="1">
        <v>355</v>
      </c>
      <c r="AB21" s="1">
        <v>199</v>
      </c>
      <c r="AC21" s="1">
        <v>1294</v>
      </c>
    </row>
    <row r="22" spans="2:29" x14ac:dyDescent="0.3">
      <c r="B22" s="1">
        <v>29715</v>
      </c>
      <c r="C22" s="1">
        <v>25224</v>
      </c>
      <c r="D22" s="1">
        <v>25224008</v>
      </c>
      <c r="E22" s="1" t="s">
        <v>15</v>
      </c>
      <c r="F22" s="1" t="s">
        <v>122</v>
      </c>
      <c r="G22" s="1" t="s">
        <v>80</v>
      </c>
      <c r="H22" s="1">
        <v>2010</v>
      </c>
      <c r="I22" s="1" t="s">
        <v>18</v>
      </c>
      <c r="J22" s="4">
        <v>360.87327141700001</v>
      </c>
      <c r="K22" s="1">
        <v>25</v>
      </c>
      <c r="L22" s="1">
        <v>83717</v>
      </c>
      <c r="M22" s="1">
        <v>32101</v>
      </c>
      <c r="N22" s="1">
        <v>1065</v>
      </c>
      <c r="O22" s="1">
        <v>414</v>
      </c>
      <c r="P22" s="1">
        <v>31582</v>
      </c>
      <c r="Q22" s="1">
        <v>1600</v>
      </c>
      <c r="R22" s="1">
        <v>75</v>
      </c>
      <c r="S22" s="1">
        <v>72</v>
      </c>
      <c r="T22" s="1">
        <v>251</v>
      </c>
      <c r="U22" s="1">
        <v>14.89</v>
      </c>
      <c r="V22" s="1">
        <v>92</v>
      </c>
      <c r="W22" s="1">
        <v>1010</v>
      </c>
      <c r="X22" s="1">
        <v>390</v>
      </c>
      <c r="Y22" s="1">
        <v>0</v>
      </c>
      <c r="Z22" s="1">
        <v>1169</v>
      </c>
      <c r="AA22" s="1">
        <v>70</v>
      </c>
      <c r="AB22" s="1">
        <v>66</v>
      </c>
      <c r="AC22" s="1">
        <v>187</v>
      </c>
    </row>
  </sheetData>
  <autoFilter ref="B2:AC2" xr:uid="{5C209C01-CBC6-4C20-9302-C85C21EC2FA1}">
    <sortState xmlns:xlrd2="http://schemas.microsoft.com/office/spreadsheetml/2017/richdata2" ref="B3:AC22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AC94-6DCB-4680-8152-70DA6F260C2A}">
  <dimension ref="B2:AC106"/>
  <sheetViews>
    <sheetView topLeftCell="C1" workbookViewId="0">
      <selection activeCell="J4" sqref="J4"/>
    </sheetView>
  </sheetViews>
  <sheetFormatPr baseColWidth="10" defaultColWidth="28.88671875" defaultRowHeight="14.4" x14ac:dyDescent="0.3"/>
  <cols>
    <col min="1" max="1" width="8.88671875" customWidth="1"/>
    <col min="2" max="2" width="11.21875" bestFit="1" customWidth="1"/>
    <col min="3" max="3" width="12.44140625" bestFit="1" customWidth="1"/>
    <col min="4" max="4" width="14.109375" bestFit="1" customWidth="1"/>
    <col min="5" max="5" width="15" bestFit="1" customWidth="1"/>
    <col min="6" max="6" width="26.6640625" bestFit="1" customWidth="1"/>
    <col min="7" max="7" width="20.77734375" bestFit="1" customWidth="1"/>
    <col min="8" max="8" width="9.77734375" customWidth="1"/>
    <col min="9" max="9" width="10.21875" customWidth="1"/>
    <col min="10" max="10" width="8.5546875" style="2" bestFit="1" customWidth="1"/>
    <col min="11" max="11" width="6.33203125" customWidth="1"/>
    <col min="12" max="12" width="8.88671875" bestFit="1" customWidth="1"/>
    <col min="13" max="13" width="6.33203125" customWidth="1"/>
    <col min="14" max="15" width="7.88671875" bestFit="1" customWidth="1"/>
    <col min="16" max="16" width="11.5546875" bestFit="1" customWidth="1"/>
    <col min="17" max="20" width="9.88671875" bestFit="1" customWidth="1"/>
    <col min="21" max="21" width="10.77734375" bestFit="1" customWidth="1"/>
    <col min="22" max="22" width="11.5546875" bestFit="1" customWidth="1"/>
    <col min="23" max="24" width="9.6640625" bestFit="1" customWidth="1"/>
    <col min="25" max="25" width="11.5546875" bestFit="1" customWidth="1"/>
    <col min="26" max="29" width="10.6640625" bestFit="1" customWidth="1"/>
  </cols>
  <sheetData>
    <row r="2" spans="2:29" x14ac:dyDescent="0.3">
      <c r="I2" s="2"/>
    </row>
    <row r="3" spans="2:29" ht="28.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3" t="s">
        <v>8</v>
      </c>
      <c r="K3" s="1" t="s">
        <v>9</v>
      </c>
      <c r="L3" s="1" t="s">
        <v>10</v>
      </c>
      <c r="M3" s="1" t="s">
        <v>136</v>
      </c>
      <c r="N3" s="1" t="s">
        <v>132</v>
      </c>
      <c r="O3" s="1" t="s">
        <v>133</v>
      </c>
      <c r="P3" s="1" t="s">
        <v>134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135</v>
      </c>
      <c r="V3" s="1" t="s">
        <v>248</v>
      </c>
      <c r="W3" s="1" t="s">
        <v>249</v>
      </c>
      <c r="X3" s="1" t="s">
        <v>250</v>
      </c>
      <c r="Y3" s="1" t="s">
        <v>251</v>
      </c>
      <c r="Z3" s="1" t="s">
        <v>252</v>
      </c>
      <c r="AA3" s="1" t="s">
        <v>253</v>
      </c>
      <c r="AB3" s="1" t="s">
        <v>254</v>
      </c>
      <c r="AC3" s="1" t="s">
        <v>255</v>
      </c>
    </row>
    <row r="4" spans="2:29" x14ac:dyDescent="0.3">
      <c r="B4" s="1">
        <v>18045</v>
      </c>
      <c r="C4" s="1">
        <v>15109</v>
      </c>
      <c r="D4" s="1">
        <v>15109013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18</v>
      </c>
      <c r="J4" s="4">
        <v>1460.2372175400001</v>
      </c>
      <c r="K4" s="1">
        <v>15</v>
      </c>
      <c r="L4" s="1">
        <v>72044</v>
      </c>
      <c r="M4" s="1">
        <v>3930</v>
      </c>
      <c r="N4" s="1">
        <v>95</v>
      </c>
      <c r="O4" s="1">
        <v>27</v>
      </c>
      <c r="P4" s="1">
        <v>3935</v>
      </c>
      <c r="Q4" s="1">
        <v>86</v>
      </c>
      <c r="R4" s="1">
        <v>5</v>
      </c>
      <c r="S4" s="1">
        <v>8</v>
      </c>
      <c r="T4" s="1">
        <v>18</v>
      </c>
      <c r="U4" s="4">
        <v>32.6</v>
      </c>
      <c r="V4" s="1">
        <v>0</v>
      </c>
      <c r="W4" s="1">
        <v>75</v>
      </c>
      <c r="X4" s="1">
        <v>18</v>
      </c>
      <c r="Y4" s="1">
        <v>5</v>
      </c>
      <c r="Z4" s="1">
        <v>68</v>
      </c>
      <c r="AA4" s="1">
        <v>3</v>
      </c>
      <c r="AB4" s="1">
        <v>3</v>
      </c>
      <c r="AC4" s="1">
        <v>14</v>
      </c>
    </row>
    <row r="5" spans="2:29" x14ac:dyDescent="0.3">
      <c r="B5" s="1">
        <v>27580</v>
      </c>
      <c r="C5" s="1">
        <v>25899</v>
      </c>
      <c r="D5" s="1">
        <v>25899010</v>
      </c>
      <c r="E5" s="1" t="s">
        <v>15</v>
      </c>
      <c r="F5" s="1" t="s">
        <v>40</v>
      </c>
      <c r="G5" s="1" t="s">
        <v>45</v>
      </c>
      <c r="H5" s="1">
        <v>2010</v>
      </c>
      <c r="I5" s="1" t="s">
        <v>18</v>
      </c>
      <c r="J5" s="4">
        <v>1044.3875950500001</v>
      </c>
      <c r="K5" s="1">
        <v>25</v>
      </c>
      <c r="L5" s="1">
        <v>81582</v>
      </c>
      <c r="M5" s="1">
        <v>2509</v>
      </c>
      <c r="N5" s="1">
        <v>320</v>
      </c>
      <c r="O5" s="1">
        <v>61</v>
      </c>
      <c r="P5" s="1">
        <v>2527</v>
      </c>
      <c r="Q5" s="1">
        <v>288</v>
      </c>
      <c r="R5" s="1">
        <v>19</v>
      </c>
      <c r="S5" s="1">
        <v>19</v>
      </c>
      <c r="T5" s="1">
        <v>37</v>
      </c>
      <c r="U5" s="4">
        <v>128.82</v>
      </c>
      <c r="V5" s="1">
        <v>10</v>
      </c>
      <c r="W5" s="1">
        <v>305</v>
      </c>
      <c r="X5" s="1">
        <v>38</v>
      </c>
      <c r="Y5" s="1">
        <v>27</v>
      </c>
      <c r="Z5" s="1">
        <v>279</v>
      </c>
      <c r="AA5" s="1">
        <v>13</v>
      </c>
      <c r="AB5" s="1">
        <v>17</v>
      </c>
      <c r="AC5" s="1">
        <v>17</v>
      </c>
    </row>
    <row r="6" spans="2:29" x14ac:dyDescent="0.3">
      <c r="B6" s="1">
        <v>27582</v>
      </c>
      <c r="C6" s="1">
        <v>25899</v>
      </c>
      <c r="D6" s="1">
        <v>25899011</v>
      </c>
      <c r="E6" s="1" t="s">
        <v>15</v>
      </c>
      <c r="F6" s="1" t="s">
        <v>40</v>
      </c>
      <c r="G6" s="1" t="s">
        <v>30</v>
      </c>
      <c r="H6" s="1">
        <v>2010</v>
      </c>
      <c r="I6" s="1" t="s">
        <v>18</v>
      </c>
      <c r="J6" s="4">
        <v>638.68862628399995</v>
      </c>
      <c r="K6" s="1">
        <v>25</v>
      </c>
      <c r="L6" s="1">
        <v>81584</v>
      </c>
      <c r="M6" s="1">
        <v>1501</v>
      </c>
      <c r="N6" s="1">
        <v>258</v>
      </c>
      <c r="O6" s="1">
        <v>17</v>
      </c>
      <c r="P6" s="1">
        <v>1503</v>
      </c>
      <c r="Q6" s="1">
        <v>244</v>
      </c>
      <c r="R6" s="1">
        <v>12</v>
      </c>
      <c r="S6" s="1">
        <v>3</v>
      </c>
      <c r="T6" s="1">
        <v>14</v>
      </c>
      <c r="U6" s="4">
        <v>86.91</v>
      </c>
      <c r="V6" s="1">
        <v>3</v>
      </c>
      <c r="W6" s="1">
        <v>226</v>
      </c>
      <c r="X6" s="1">
        <v>13</v>
      </c>
      <c r="Y6" s="1">
        <v>4</v>
      </c>
      <c r="Z6" s="1">
        <v>220</v>
      </c>
      <c r="AA6" s="1">
        <v>5</v>
      </c>
      <c r="AB6" s="1">
        <v>3</v>
      </c>
      <c r="AC6" s="1">
        <v>10</v>
      </c>
    </row>
    <row r="7" spans="2:29" x14ac:dyDescent="0.3">
      <c r="B7" s="1">
        <v>27583</v>
      </c>
      <c r="C7" s="1">
        <v>25899</v>
      </c>
      <c r="D7" s="1">
        <v>25899012</v>
      </c>
      <c r="E7" s="1" t="s">
        <v>15</v>
      </c>
      <c r="F7" s="1" t="s">
        <v>40</v>
      </c>
      <c r="G7" s="1" t="s">
        <v>43</v>
      </c>
      <c r="H7" s="1">
        <v>2010</v>
      </c>
      <c r="I7" s="1" t="s">
        <v>18</v>
      </c>
      <c r="J7" s="4">
        <v>1588.2308501</v>
      </c>
      <c r="K7" s="1">
        <v>25</v>
      </c>
      <c r="L7" s="1">
        <v>81585</v>
      </c>
      <c r="M7" s="1">
        <v>3730</v>
      </c>
      <c r="N7" s="1">
        <v>480</v>
      </c>
      <c r="O7" s="1">
        <v>203</v>
      </c>
      <c r="P7" s="1">
        <v>3776</v>
      </c>
      <c r="Q7" s="1">
        <v>310</v>
      </c>
      <c r="R7" s="1">
        <v>131</v>
      </c>
      <c r="S7" s="1">
        <v>95</v>
      </c>
      <c r="T7" s="1">
        <v>101</v>
      </c>
      <c r="U7" s="4">
        <v>233.34</v>
      </c>
      <c r="V7" s="1">
        <v>40</v>
      </c>
      <c r="W7" s="1">
        <v>443</v>
      </c>
      <c r="X7" s="1">
        <v>166</v>
      </c>
      <c r="Y7" s="1">
        <v>85</v>
      </c>
      <c r="Z7" s="1">
        <v>289</v>
      </c>
      <c r="AA7" s="1">
        <v>116</v>
      </c>
      <c r="AB7" s="1">
        <v>81</v>
      </c>
      <c r="AC7" s="1">
        <v>78</v>
      </c>
    </row>
    <row r="8" spans="2:29" x14ac:dyDescent="0.3">
      <c r="B8" s="1">
        <v>27584</v>
      </c>
      <c r="C8" s="1">
        <v>25899</v>
      </c>
      <c r="D8" s="1">
        <v>25899014</v>
      </c>
      <c r="E8" s="1" t="s">
        <v>15</v>
      </c>
      <c r="F8" s="1" t="s">
        <v>40</v>
      </c>
      <c r="G8" s="1" t="s">
        <v>44</v>
      </c>
      <c r="H8" s="1">
        <v>2010</v>
      </c>
      <c r="I8" s="1" t="s">
        <v>18</v>
      </c>
      <c r="J8" s="4">
        <v>2270.56223249</v>
      </c>
      <c r="K8" s="1">
        <v>25</v>
      </c>
      <c r="L8" s="1">
        <v>81586</v>
      </c>
      <c r="M8" s="1">
        <v>1474</v>
      </c>
      <c r="N8" s="1">
        <v>3719</v>
      </c>
      <c r="O8" s="1">
        <v>1106</v>
      </c>
      <c r="P8" s="1">
        <v>1667</v>
      </c>
      <c r="Q8" s="1">
        <v>3080</v>
      </c>
      <c r="R8" s="1">
        <v>501</v>
      </c>
      <c r="S8" s="1">
        <v>155</v>
      </c>
      <c r="T8" s="1">
        <v>896</v>
      </c>
      <c r="U8" s="4">
        <v>1775.34</v>
      </c>
      <c r="V8" s="1">
        <v>200</v>
      </c>
      <c r="W8" s="1">
        <v>3616</v>
      </c>
      <c r="X8" s="1">
        <v>1104</v>
      </c>
      <c r="Y8" s="1">
        <v>389</v>
      </c>
      <c r="Z8" s="1">
        <v>2998</v>
      </c>
      <c r="AA8" s="1">
        <v>483</v>
      </c>
      <c r="AB8" s="1">
        <v>154</v>
      </c>
      <c r="AC8" s="1">
        <v>896</v>
      </c>
    </row>
    <row r="9" spans="2:29" x14ac:dyDescent="0.3">
      <c r="B9" s="1">
        <v>27585</v>
      </c>
      <c r="C9" s="1">
        <v>25899</v>
      </c>
      <c r="D9" s="1">
        <v>25899007</v>
      </c>
      <c r="E9" s="1" t="s">
        <v>15</v>
      </c>
      <c r="F9" s="1" t="s">
        <v>40</v>
      </c>
      <c r="G9" s="1" t="s">
        <v>41</v>
      </c>
      <c r="H9" s="1">
        <v>2010</v>
      </c>
      <c r="I9" s="1" t="s">
        <v>18</v>
      </c>
      <c r="J9" s="4">
        <v>3384.3658284200001</v>
      </c>
      <c r="K9" s="1">
        <v>25</v>
      </c>
      <c r="L9" s="1">
        <v>81587</v>
      </c>
      <c r="M9" s="1">
        <v>734</v>
      </c>
      <c r="N9" s="1">
        <v>6340</v>
      </c>
      <c r="O9" s="1">
        <v>2322</v>
      </c>
      <c r="P9" s="1">
        <v>1325</v>
      </c>
      <c r="Q9" s="1">
        <v>4158</v>
      </c>
      <c r="R9" s="1">
        <v>1705</v>
      </c>
      <c r="S9" s="1">
        <v>554</v>
      </c>
      <c r="T9" s="1">
        <v>1654</v>
      </c>
      <c r="U9" s="4">
        <v>3304.44</v>
      </c>
      <c r="V9" s="1">
        <v>536</v>
      </c>
      <c r="W9" s="1">
        <v>6322</v>
      </c>
      <c r="X9" s="1">
        <v>2314</v>
      </c>
      <c r="Y9" s="1">
        <v>1126</v>
      </c>
      <c r="Z9" s="1">
        <v>4150</v>
      </c>
      <c r="AA9" s="1">
        <v>1695</v>
      </c>
      <c r="AB9" s="1">
        <v>550</v>
      </c>
      <c r="AC9" s="1">
        <v>1651</v>
      </c>
    </row>
    <row r="10" spans="2:29" x14ac:dyDescent="0.3">
      <c r="B10" s="1">
        <v>27586</v>
      </c>
      <c r="C10" s="1">
        <v>25899</v>
      </c>
      <c r="D10" s="1">
        <v>25899004</v>
      </c>
      <c r="E10" s="1" t="s">
        <v>15</v>
      </c>
      <c r="F10" s="1" t="s">
        <v>40</v>
      </c>
      <c r="G10" s="1" t="s">
        <v>42</v>
      </c>
      <c r="H10" s="1">
        <v>2010</v>
      </c>
      <c r="I10" s="1" t="s">
        <v>18</v>
      </c>
      <c r="J10" s="4">
        <v>1721.92098564</v>
      </c>
      <c r="K10" s="1">
        <v>25</v>
      </c>
      <c r="L10" s="1">
        <v>81588</v>
      </c>
      <c r="M10" s="1">
        <v>1452</v>
      </c>
      <c r="N10" s="1">
        <v>2858</v>
      </c>
      <c r="O10" s="1">
        <v>465</v>
      </c>
      <c r="P10" s="1">
        <v>1639</v>
      </c>
      <c r="Q10" s="1">
        <v>1930</v>
      </c>
      <c r="R10" s="1">
        <v>773</v>
      </c>
      <c r="S10" s="1">
        <v>175</v>
      </c>
      <c r="T10" s="1">
        <v>258</v>
      </c>
      <c r="U10" s="4">
        <v>1207.68</v>
      </c>
      <c r="V10" s="1">
        <v>158</v>
      </c>
      <c r="W10" s="1">
        <v>2740</v>
      </c>
      <c r="X10" s="1">
        <v>449</v>
      </c>
      <c r="Y10" s="1">
        <v>338</v>
      </c>
      <c r="Z10" s="1">
        <v>1825</v>
      </c>
      <c r="AA10" s="1">
        <v>766</v>
      </c>
      <c r="AB10" s="1">
        <v>169</v>
      </c>
      <c r="AC10" s="1">
        <v>249</v>
      </c>
    </row>
    <row r="11" spans="2:29" x14ac:dyDescent="0.3">
      <c r="B11" s="1">
        <v>27902</v>
      </c>
      <c r="C11" s="1">
        <v>25843</v>
      </c>
      <c r="D11" s="1">
        <v>25843007</v>
      </c>
      <c r="E11" s="1" t="s">
        <v>15</v>
      </c>
      <c r="F11" s="1" t="s">
        <v>35</v>
      </c>
      <c r="G11" s="1" t="s">
        <v>38</v>
      </c>
      <c r="H11" s="1">
        <v>2010</v>
      </c>
      <c r="I11" s="1" t="s">
        <v>18</v>
      </c>
      <c r="J11" s="4">
        <v>1587.8616278699999</v>
      </c>
      <c r="K11" s="1">
        <v>25</v>
      </c>
      <c r="L11" s="1">
        <v>81904</v>
      </c>
      <c r="M11" s="1">
        <v>3834</v>
      </c>
      <c r="N11" s="1">
        <v>173</v>
      </c>
      <c r="O11" s="1">
        <v>389</v>
      </c>
      <c r="P11" s="1">
        <v>3880</v>
      </c>
      <c r="Q11" s="1">
        <v>101</v>
      </c>
      <c r="R11" s="1">
        <v>57</v>
      </c>
      <c r="S11" s="1">
        <v>197</v>
      </c>
      <c r="T11" s="1">
        <v>161</v>
      </c>
      <c r="U11" s="4">
        <v>190.6</v>
      </c>
      <c r="V11" s="1">
        <v>22</v>
      </c>
      <c r="W11" s="1">
        <v>156</v>
      </c>
      <c r="X11" s="1">
        <v>348</v>
      </c>
      <c r="Y11" s="1">
        <v>66</v>
      </c>
      <c r="Z11" s="1">
        <v>97</v>
      </c>
      <c r="AA11" s="1">
        <v>44</v>
      </c>
      <c r="AB11" s="1">
        <v>183</v>
      </c>
      <c r="AC11" s="1">
        <v>136</v>
      </c>
    </row>
    <row r="12" spans="2:29" x14ac:dyDescent="0.3">
      <c r="B12" s="1">
        <v>27903</v>
      </c>
      <c r="C12" s="1">
        <v>25843</v>
      </c>
      <c r="D12" s="1">
        <v>25843006</v>
      </c>
      <c r="E12" s="1" t="s">
        <v>15</v>
      </c>
      <c r="F12" s="1" t="s">
        <v>35</v>
      </c>
      <c r="G12" s="1" t="s">
        <v>39</v>
      </c>
      <c r="H12" s="1">
        <v>2010</v>
      </c>
      <c r="I12" s="1" t="s">
        <v>18</v>
      </c>
      <c r="J12" s="4">
        <v>830.36058879300003</v>
      </c>
      <c r="K12" s="1">
        <v>25</v>
      </c>
      <c r="L12" s="1">
        <v>81905</v>
      </c>
      <c r="M12" s="1">
        <v>2092</v>
      </c>
      <c r="N12" s="1">
        <v>131</v>
      </c>
      <c r="O12" s="1">
        <v>82</v>
      </c>
      <c r="P12" s="1">
        <v>2108</v>
      </c>
      <c r="Q12" s="1">
        <v>108</v>
      </c>
      <c r="R12" s="1">
        <v>15</v>
      </c>
      <c r="S12" s="1">
        <v>60</v>
      </c>
      <c r="T12" s="1">
        <v>14</v>
      </c>
      <c r="U12" s="4">
        <v>76.91</v>
      </c>
      <c r="V12" s="1">
        <v>16</v>
      </c>
      <c r="W12" s="1">
        <v>124</v>
      </c>
      <c r="X12" s="1">
        <v>73</v>
      </c>
      <c r="Y12" s="1">
        <v>30</v>
      </c>
      <c r="Z12" s="1">
        <v>102</v>
      </c>
      <c r="AA12" s="1">
        <v>14</v>
      </c>
      <c r="AB12" s="1">
        <v>55</v>
      </c>
      <c r="AC12" s="1">
        <v>12</v>
      </c>
    </row>
    <row r="13" spans="2:29" x14ac:dyDescent="0.3">
      <c r="B13" s="1">
        <v>27904</v>
      </c>
      <c r="C13" s="1">
        <v>25843</v>
      </c>
      <c r="D13" s="1">
        <v>25843003</v>
      </c>
      <c r="E13" s="1" t="s">
        <v>15</v>
      </c>
      <c r="F13" s="1" t="s">
        <v>35</v>
      </c>
      <c r="G13" s="1" t="s">
        <v>36</v>
      </c>
      <c r="H13" s="1">
        <v>2010</v>
      </c>
      <c r="I13" s="1" t="s">
        <v>18</v>
      </c>
      <c r="J13" s="4">
        <v>839.231491925</v>
      </c>
      <c r="K13" s="1">
        <v>25</v>
      </c>
      <c r="L13" s="1">
        <v>81906</v>
      </c>
      <c r="M13" s="1">
        <v>2222</v>
      </c>
      <c r="N13" s="1">
        <v>33</v>
      </c>
      <c r="O13" s="1">
        <v>9</v>
      </c>
      <c r="P13" s="1">
        <v>2228</v>
      </c>
      <c r="Q13" s="1">
        <v>22</v>
      </c>
      <c r="R13" s="1">
        <v>6</v>
      </c>
      <c r="S13" s="1">
        <v>6</v>
      </c>
      <c r="T13" s="1">
        <v>2</v>
      </c>
      <c r="U13" s="4">
        <v>14.94</v>
      </c>
      <c r="V13" s="1">
        <v>7</v>
      </c>
      <c r="W13" s="1">
        <v>29</v>
      </c>
      <c r="X13" s="1">
        <v>4</v>
      </c>
      <c r="Y13" s="1">
        <v>10</v>
      </c>
      <c r="Z13" s="1">
        <v>20</v>
      </c>
      <c r="AA13" s="1">
        <v>6</v>
      </c>
      <c r="AB13" s="1">
        <v>3</v>
      </c>
      <c r="AC13" s="1">
        <v>1</v>
      </c>
    </row>
    <row r="14" spans="2:29" x14ac:dyDescent="0.3">
      <c r="B14" s="1">
        <v>28105</v>
      </c>
      <c r="C14" s="1">
        <v>25793</v>
      </c>
      <c r="D14" s="1">
        <v>25793001</v>
      </c>
      <c r="E14" s="1" t="s">
        <v>15</v>
      </c>
      <c r="F14" s="1" t="s">
        <v>23</v>
      </c>
      <c r="G14" s="1" t="s">
        <v>37</v>
      </c>
      <c r="H14" s="1">
        <v>2010</v>
      </c>
      <c r="I14" s="1" t="s">
        <v>18</v>
      </c>
      <c r="J14" s="4">
        <v>385.07037710999998</v>
      </c>
      <c r="K14" s="1">
        <v>25</v>
      </c>
      <c r="L14" s="1">
        <v>82107</v>
      </c>
      <c r="M14" s="1">
        <v>923</v>
      </c>
      <c r="N14" s="1">
        <v>136</v>
      </c>
      <c r="O14" s="1">
        <v>17</v>
      </c>
      <c r="P14" s="1">
        <v>932</v>
      </c>
      <c r="Q14" s="1">
        <v>108</v>
      </c>
      <c r="R14" s="1">
        <v>19</v>
      </c>
      <c r="S14" s="1">
        <v>13</v>
      </c>
      <c r="T14" s="1">
        <v>4</v>
      </c>
      <c r="U14" s="4">
        <v>52.32</v>
      </c>
      <c r="V14" s="1">
        <v>10</v>
      </c>
      <c r="W14" s="1">
        <v>125</v>
      </c>
      <c r="X14" s="1">
        <v>12</v>
      </c>
      <c r="Y14" s="1">
        <v>17</v>
      </c>
      <c r="Z14" s="1">
        <v>105</v>
      </c>
      <c r="AA14" s="1">
        <v>13</v>
      </c>
      <c r="AB14" s="1">
        <v>10</v>
      </c>
      <c r="AC14" s="1">
        <v>2</v>
      </c>
    </row>
    <row r="15" spans="2:29" x14ac:dyDescent="0.3">
      <c r="B15" s="1">
        <v>28107</v>
      </c>
      <c r="C15" s="1">
        <v>25793</v>
      </c>
      <c r="D15" s="1">
        <v>25793008</v>
      </c>
      <c r="E15" s="1" t="s">
        <v>15</v>
      </c>
      <c r="F15" s="1" t="s">
        <v>23</v>
      </c>
      <c r="G15" s="1" t="s">
        <v>33</v>
      </c>
      <c r="H15" s="1">
        <v>2010</v>
      </c>
      <c r="I15" s="1" t="s">
        <v>18</v>
      </c>
      <c r="J15" s="4">
        <v>898.63174339700004</v>
      </c>
      <c r="K15" s="1">
        <v>25</v>
      </c>
      <c r="L15" s="1">
        <v>82109</v>
      </c>
      <c r="M15" s="1">
        <v>2244</v>
      </c>
      <c r="N15" s="1">
        <v>231</v>
      </c>
      <c r="O15" s="1">
        <v>21</v>
      </c>
      <c r="P15" s="1">
        <v>2262</v>
      </c>
      <c r="Q15" s="1">
        <v>191</v>
      </c>
      <c r="R15" s="1">
        <v>23</v>
      </c>
      <c r="S15" s="1">
        <v>13</v>
      </c>
      <c r="T15" s="1">
        <v>7</v>
      </c>
      <c r="U15" s="4">
        <v>89.7</v>
      </c>
      <c r="V15" s="1">
        <v>19</v>
      </c>
      <c r="W15" s="1">
        <v>219</v>
      </c>
      <c r="X15" s="1">
        <v>15</v>
      </c>
      <c r="Y15" s="1">
        <v>36</v>
      </c>
      <c r="Z15" s="1">
        <v>183</v>
      </c>
      <c r="AA15" s="1">
        <v>19</v>
      </c>
      <c r="AB15" s="1">
        <v>11</v>
      </c>
      <c r="AC15" s="1">
        <v>4</v>
      </c>
    </row>
    <row r="16" spans="2:29" x14ac:dyDescent="0.3">
      <c r="B16" s="1">
        <v>28110</v>
      </c>
      <c r="C16" s="1">
        <v>25793</v>
      </c>
      <c r="D16" s="1">
        <v>25793012</v>
      </c>
      <c r="E16" s="1" t="s">
        <v>15</v>
      </c>
      <c r="F16" s="1" t="s">
        <v>23</v>
      </c>
      <c r="G16" s="1" t="s">
        <v>34</v>
      </c>
      <c r="H16" s="1">
        <v>2010</v>
      </c>
      <c r="I16" s="1" t="s">
        <v>18</v>
      </c>
      <c r="J16" s="4">
        <v>814.33228813899996</v>
      </c>
      <c r="K16" s="1">
        <v>25</v>
      </c>
      <c r="L16" s="1">
        <v>82112</v>
      </c>
      <c r="M16" s="1">
        <v>2158</v>
      </c>
      <c r="N16" s="1">
        <v>100</v>
      </c>
      <c r="O16" s="1">
        <v>2</v>
      </c>
      <c r="P16" s="1">
        <v>2165</v>
      </c>
      <c r="Q16" s="1">
        <v>93</v>
      </c>
      <c r="R16" s="1">
        <v>0</v>
      </c>
      <c r="S16" s="1">
        <v>2</v>
      </c>
      <c r="T16" s="1">
        <v>0</v>
      </c>
      <c r="U16" s="4">
        <v>27.73</v>
      </c>
      <c r="V16" s="1">
        <v>6</v>
      </c>
      <c r="W16" s="1">
        <v>73</v>
      </c>
      <c r="X16" s="1">
        <v>1</v>
      </c>
      <c r="Y16" s="1">
        <v>13</v>
      </c>
      <c r="Z16" s="1">
        <v>66</v>
      </c>
      <c r="AA16" s="1">
        <v>0</v>
      </c>
      <c r="AB16" s="1">
        <v>1</v>
      </c>
      <c r="AC16" s="1">
        <v>0</v>
      </c>
    </row>
    <row r="17" spans="2:29" x14ac:dyDescent="0.3">
      <c r="B17" s="1">
        <v>28111</v>
      </c>
      <c r="C17" s="1">
        <v>25793</v>
      </c>
      <c r="D17" s="1">
        <v>25793003</v>
      </c>
      <c r="E17" s="1" t="s">
        <v>15</v>
      </c>
      <c r="F17" s="1" t="s">
        <v>23</v>
      </c>
      <c r="G17" s="1" t="s">
        <v>31</v>
      </c>
      <c r="H17" s="1">
        <v>2010</v>
      </c>
      <c r="I17" s="1" t="s">
        <v>18</v>
      </c>
      <c r="J17" s="4">
        <v>1998.28788353</v>
      </c>
      <c r="K17" s="1">
        <v>25</v>
      </c>
      <c r="L17" s="1">
        <v>82113</v>
      </c>
      <c r="M17" s="1">
        <v>3861</v>
      </c>
      <c r="N17" s="1">
        <v>1585</v>
      </c>
      <c r="O17" s="1">
        <v>96</v>
      </c>
      <c r="P17" s="1">
        <v>3898</v>
      </c>
      <c r="Q17" s="1">
        <v>1469</v>
      </c>
      <c r="R17" s="1">
        <v>87</v>
      </c>
      <c r="S17" s="1">
        <v>60</v>
      </c>
      <c r="T17" s="1">
        <v>28</v>
      </c>
      <c r="U17" s="4">
        <v>550.39</v>
      </c>
      <c r="V17" s="1">
        <v>31</v>
      </c>
      <c r="W17" s="1">
        <v>1438</v>
      </c>
      <c r="X17" s="1">
        <v>52</v>
      </c>
      <c r="Y17" s="1">
        <v>59</v>
      </c>
      <c r="Z17" s="1">
        <v>1347</v>
      </c>
      <c r="AA17" s="1">
        <v>65</v>
      </c>
      <c r="AB17" s="1">
        <v>40</v>
      </c>
      <c r="AC17" s="1">
        <v>10</v>
      </c>
    </row>
    <row r="18" spans="2:29" x14ac:dyDescent="0.3">
      <c r="B18" s="1">
        <v>28112</v>
      </c>
      <c r="C18" s="1">
        <v>25793</v>
      </c>
      <c r="D18" s="1">
        <v>25793006</v>
      </c>
      <c r="E18" s="1" t="s">
        <v>15</v>
      </c>
      <c r="F18" s="1" t="s">
        <v>23</v>
      </c>
      <c r="G18" s="1" t="s">
        <v>32</v>
      </c>
      <c r="H18" s="1">
        <v>2010</v>
      </c>
      <c r="I18" s="1" t="s">
        <v>18</v>
      </c>
      <c r="J18" s="4">
        <v>1767.6901321099999</v>
      </c>
      <c r="K18" s="1">
        <v>25</v>
      </c>
      <c r="L18" s="1">
        <v>82114</v>
      </c>
      <c r="M18" s="1">
        <v>2557</v>
      </c>
      <c r="N18" s="1">
        <v>2203</v>
      </c>
      <c r="O18" s="1">
        <v>145</v>
      </c>
      <c r="P18" s="1">
        <v>2664</v>
      </c>
      <c r="Q18" s="1">
        <v>2049</v>
      </c>
      <c r="R18" s="1">
        <v>56</v>
      </c>
      <c r="S18" s="1">
        <v>107</v>
      </c>
      <c r="T18" s="1">
        <v>29</v>
      </c>
      <c r="U18" s="4">
        <v>849.7</v>
      </c>
      <c r="V18" s="1">
        <v>112</v>
      </c>
      <c r="W18" s="1">
        <v>2111</v>
      </c>
      <c r="X18" s="1">
        <v>134</v>
      </c>
      <c r="Y18" s="1">
        <v>218</v>
      </c>
      <c r="Z18" s="1">
        <v>1962</v>
      </c>
      <c r="AA18" s="1">
        <v>52</v>
      </c>
      <c r="AB18" s="1">
        <v>98</v>
      </c>
      <c r="AC18" s="1">
        <v>27</v>
      </c>
    </row>
    <row r="19" spans="2:29" x14ac:dyDescent="0.3">
      <c r="B19" s="1">
        <v>28113</v>
      </c>
      <c r="C19" s="1">
        <v>25793</v>
      </c>
      <c r="D19" s="1">
        <v>25793002</v>
      </c>
      <c r="E19" s="1" t="s">
        <v>15</v>
      </c>
      <c r="F19" s="1" t="s">
        <v>23</v>
      </c>
      <c r="G19" s="1" t="s">
        <v>21</v>
      </c>
      <c r="H19" s="1">
        <v>2010</v>
      </c>
      <c r="I19" s="1" t="s">
        <v>18</v>
      </c>
      <c r="J19" s="4">
        <v>2766.0843119199999</v>
      </c>
      <c r="K19" s="1">
        <v>25</v>
      </c>
      <c r="L19" s="1">
        <v>82115</v>
      </c>
      <c r="M19" s="1">
        <v>1276</v>
      </c>
      <c r="N19" s="1">
        <v>4555</v>
      </c>
      <c r="O19" s="1">
        <v>1853</v>
      </c>
      <c r="P19" s="1">
        <v>1590</v>
      </c>
      <c r="Q19" s="1">
        <v>3440</v>
      </c>
      <c r="R19" s="1">
        <v>900</v>
      </c>
      <c r="S19" s="1">
        <v>872</v>
      </c>
      <c r="T19" s="1">
        <v>882</v>
      </c>
      <c r="U19" s="4">
        <v>2381.37</v>
      </c>
      <c r="V19" s="1">
        <v>335</v>
      </c>
      <c r="W19" s="1">
        <v>4486</v>
      </c>
      <c r="X19" s="1">
        <v>1796</v>
      </c>
      <c r="Y19" s="1">
        <v>640</v>
      </c>
      <c r="Z19" s="1">
        <v>3399</v>
      </c>
      <c r="AA19" s="1">
        <v>875</v>
      </c>
      <c r="AB19" s="1">
        <v>855</v>
      </c>
      <c r="AC19" s="1">
        <v>848</v>
      </c>
    </row>
    <row r="20" spans="2:29" x14ac:dyDescent="0.3">
      <c r="B20" s="1">
        <v>28114</v>
      </c>
      <c r="C20" s="1">
        <v>25793</v>
      </c>
      <c r="D20" s="1">
        <v>25793016</v>
      </c>
      <c r="E20" s="1" t="s">
        <v>15</v>
      </c>
      <c r="F20" s="1" t="s">
        <v>23</v>
      </c>
      <c r="G20" s="1" t="s">
        <v>30</v>
      </c>
      <c r="H20" s="1">
        <v>2010</v>
      </c>
      <c r="I20" s="1" t="s">
        <v>18</v>
      </c>
      <c r="J20" s="4">
        <v>1917.4510784399999</v>
      </c>
      <c r="K20" s="1">
        <v>25</v>
      </c>
      <c r="L20" s="1">
        <v>82116</v>
      </c>
      <c r="M20" s="1">
        <v>302</v>
      </c>
      <c r="N20" s="1">
        <v>3345</v>
      </c>
      <c r="O20" s="1">
        <v>1684</v>
      </c>
      <c r="P20" s="1">
        <v>624</v>
      </c>
      <c r="Q20" s="1">
        <v>2561</v>
      </c>
      <c r="R20" s="1">
        <v>591</v>
      </c>
      <c r="S20" s="1">
        <v>631</v>
      </c>
      <c r="T20" s="1">
        <v>924</v>
      </c>
      <c r="U20" s="4">
        <v>1917.45</v>
      </c>
      <c r="V20" s="1">
        <v>302</v>
      </c>
      <c r="W20" s="1">
        <v>3345</v>
      </c>
      <c r="X20" s="1">
        <v>1684</v>
      </c>
      <c r="Y20" s="1">
        <v>624</v>
      </c>
      <c r="Z20" s="1">
        <v>2561</v>
      </c>
      <c r="AA20" s="1">
        <v>591</v>
      </c>
      <c r="AB20" s="1">
        <v>631</v>
      </c>
      <c r="AC20" s="1">
        <v>924</v>
      </c>
    </row>
    <row r="21" spans="2:29" x14ac:dyDescent="0.3">
      <c r="B21" s="1">
        <v>28115</v>
      </c>
      <c r="C21" s="1">
        <v>25793</v>
      </c>
      <c r="D21" s="1">
        <v>25793010</v>
      </c>
      <c r="E21" s="1" t="s">
        <v>15</v>
      </c>
      <c r="F21" s="1" t="s">
        <v>23</v>
      </c>
      <c r="G21" s="1" t="s">
        <v>28</v>
      </c>
      <c r="H21" s="1">
        <v>2010</v>
      </c>
      <c r="I21" s="1" t="s">
        <v>18</v>
      </c>
      <c r="J21" s="4">
        <v>1354.6432661199999</v>
      </c>
      <c r="K21" s="1">
        <v>25</v>
      </c>
      <c r="L21" s="1">
        <v>82117</v>
      </c>
      <c r="M21" s="1">
        <v>2537</v>
      </c>
      <c r="N21" s="1">
        <v>1024</v>
      </c>
      <c r="O21" s="1">
        <v>194</v>
      </c>
      <c r="P21" s="1">
        <v>2594</v>
      </c>
      <c r="Q21" s="1">
        <v>922</v>
      </c>
      <c r="R21" s="1">
        <v>55</v>
      </c>
      <c r="S21" s="1">
        <v>147</v>
      </c>
      <c r="T21" s="1">
        <v>37</v>
      </c>
      <c r="U21" s="4">
        <v>443.67</v>
      </c>
      <c r="V21" s="1">
        <v>70</v>
      </c>
      <c r="W21" s="1">
        <v>995</v>
      </c>
      <c r="X21" s="1">
        <v>173</v>
      </c>
      <c r="Y21" s="1">
        <v>124</v>
      </c>
      <c r="Z21" s="1">
        <v>900</v>
      </c>
      <c r="AA21" s="1">
        <v>51</v>
      </c>
      <c r="AB21" s="1">
        <v>132</v>
      </c>
      <c r="AC21" s="1">
        <v>31</v>
      </c>
    </row>
    <row r="22" spans="2:29" x14ac:dyDescent="0.3">
      <c r="B22" s="1">
        <v>28116</v>
      </c>
      <c r="C22" s="1">
        <v>25793</v>
      </c>
      <c r="D22" s="1">
        <v>25793007</v>
      </c>
      <c r="E22" s="1" t="s">
        <v>15</v>
      </c>
      <c r="F22" s="1" t="s">
        <v>23</v>
      </c>
      <c r="G22" s="1" t="s">
        <v>29</v>
      </c>
      <c r="H22" s="1">
        <v>2010</v>
      </c>
      <c r="I22" s="1" t="s">
        <v>18</v>
      </c>
      <c r="J22" s="4">
        <v>350.68372488599999</v>
      </c>
      <c r="K22" s="1">
        <v>25</v>
      </c>
      <c r="L22" s="1">
        <v>82118</v>
      </c>
      <c r="M22" s="1">
        <v>175</v>
      </c>
      <c r="N22" s="1">
        <v>686</v>
      </c>
      <c r="O22" s="1">
        <v>108</v>
      </c>
      <c r="P22" s="1">
        <v>211</v>
      </c>
      <c r="Q22" s="1">
        <v>499</v>
      </c>
      <c r="R22" s="1">
        <v>153</v>
      </c>
      <c r="S22" s="1">
        <v>7</v>
      </c>
      <c r="T22" s="1">
        <v>99</v>
      </c>
      <c r="U22" s="4">
        <v>291.8</v>
      </c>
      <c r="V22" s="1">
        <v>33</v>
      </c>
      <c r="W22" s="1">
        <v>674</v>
      </c>
      <c r="X22" s="1">
        <v>101</v>
      </c>
      <c r="Y22" s="1">
        <v>68</v>
      </c>
      <c r="Z22" s="1">
        <v>493</v>
      </c>
      <c r="AA22" s="1">
        <v>148</v>
      </c>
      <c r="AB22" s="1">
        <v>7</v>
      </c>
      <c r="AC22" s="1">
        <v>92</v>
      </c>
    </row>
    <row r="23" spans="2:29" x14ac:dyDescent="0.3">
      <c r="B23" s="1">
        <v>28117</v>
      </c>
      <c r="C23" s="1">
        <v>25793</v>
      </c>
      <c r="D23" s="1">
        <v>25793009</v>
      </c>
      <c r="E23" s="1" t="s">
        <v>15</v>
      </c>
      <c r="F23" s="1" t="s">
        <v>23</v>
      </c>
      <c r="G23" s="1" t="s">
        <v>26</v>
      </c>
      <c r="H23" s="1">
        <v>2010</v>
      </c>
      <c r="I23" s="1" t="s">
        <v>18</v>
      </c>
      <c r="J23" s="4">
        <v>1572.11008029</v>
      </c>
      <c r="K23" s="1">
        <v>25</v>
      </c>
      <c r="L23" s="1">
        <v>82119</v>
      </c>
      <c r="M23" s="1">
        <v>2402</v>
      </c>
      <c r="N23" s="1">
        <v>1267</v>
      </c>
      <c r="O23" s="1">
        <v>702</v>
      </c>
      <c r="P23" s="1">
        <v>2495</v>
      </c>
      <c r="Q23" s="1">
        <v>922</v>
      </c>
      <c r="R23" s="1">
        <v>262</v>
      </c>
      <c r="S23" s="1">
        <v>37</v>
      </c>
      <c r="T23" s="1">
        <v>655</v>
      </c>
      <c r="U23" s="4">
        <v>701.64</v>
      </c>
      <c r="V23" s="1">
        <v>57</v>
      </c>
      <c r="W23" s="1">
        <v>1215</v>
      </c>
      <c r="X23" s="1">
        <v>678</v>
      </c>
      <c r="Y23" s="1">
        <v>148</v>
      </c>
      <c r="Z23" s="1">
        <v>889</v>
      </c>
      <c r="AA23" s="1">
        <v>245</v>
      </c>
      <c r="AB23" s="1">
        <v>35</v>
      </c>
      <c r="AC23" s="1">
        <v>633</v>
      </c>
    </row>
    <row r="24" spans="2:29" x14ac:dyDescent="0.3">
      <c r="B24" s="1">
        <v>28118</v>
      </c>
      <c r="C24" s="1">
        <v>25793</v>
      </c>
      <c r="D24" s="1">
        <v>25793005</v>
      </c>
      <c r="E24" s="1" t="s">
        <v>15</v>
      </c>
      <c r="F24" s="1" t="s">
        <v>23</v>
      </c>
      <c r="G24" s="1" t="s">
        <v>27</v>
      </c>
      <c r="H24" s="1">
        <v>2010</v>
      </c>
      <c r="I24" s="1" t="s">
        <v>18</v>
      </c>
      <c r="J24" s="4">
        <v>1623.77879573</v>
      </c>
      <c r="K24" s="1">
        <v>25</v>
      </c>
      <c r="L24" s="1">
        <v>82120</v>
      </c>
      <c r="M24" s="1">
        <v>2665</v>
      </c>
      <c r="N24" s="1">
        <v>1506</v>
      </c>
      <c r="O24" s="1">
        <v>340</v>
      </c>
      <c r="P24" s="1">
        <v>2783</v>
      </c>
      <c r="Q24" s="1">
        <v>1260</v>
      </c>
      <c r="R24" s="1">
        <v>156</v>
      </c>
      <c r="S24" s="1">
        <v>210</v>
      </c>
      <c r="T24" s="1">
        <v>102</v>
      </c>
      <c r="U24" s="4">
        <v>654.37</v>
      </c>
      <c r="V24" s="1">
        <v>88</v>
      </c>
      <c r="W24" s="1">
        <v>1416</v>
      </c>
      <c r="X24" s="1">
        <v>303</v>
      </c>
      <c r="Y24" s="1">
        <v>198</v>
      </c>
      <c r="Z24" s="1">
        <v>1182</v>
      </c>
      <c r="AA24" s="1">
        <v>148</v>
      </c>
      <c r="AB24" s="1">
        <v>184</v>
      </c>
      <c r="AC24" s="1">
        <v>95</v>
      </c>
    </row>
    <row r="25" spans="2:29" x14ac:dyDescent="0.3">
      <c r="B25" s="1">
        <v>28119</v>
      </c>
      <c r="C25" s="1">
        <v>25793</v>
      </c>
      <c r="D25" s="1">
        <v>25793015</v>
      </c>
      <c r="E25" s="1" t="s">
        <v>15</v>
      </c>
      <c r="F25" s="1" t="s">
        <v>23</v>
      </c>
      <c r="G25" s="1" t="s">
        <v>24</v>
      </c>
      <c r="H25" s="1">
        <v>2010</v>
      </c>
      <c r="I25" s="1" t="s">
        <v>18</v>
      </c>
      <c r="J25" s="4">
        <v>1646.7760231499999</v>
      </c>
      <c r="K25" s="1">
        <v>25</v>
      </c>
      <c r="L25" s="1">
        <v>82121</v>
      </c>
      <c r="M25" s="1">
        <v>221</v>
      </c>
      <c r="N25" s="1">
        <v>3494</v>
      </c>
      <c r="O25" s="1">
        <v>859</v>
      </c>
      <c r="P25" s="1">
        <v>469</v>
      </c>
      <c r="Q25" s="1">
        <v>2757</v>
      </c>
      <c r="R25" s="1">
        <v>552</v>
      </c>
      <c r="S25" s="1">
        <v>357</v>
      </c>
      <c r="T25" s="1">
        <v>439</v>
      </c>
      <c r="U25" s="4">
        <v>1646.77</v>
      </c>
      <c r="V25" s="1">
        <v>221</v>
      </c>
      <c r="W25" s="1">
        <v>3494</v>
      </c>
      <c r="X25" s="1">
        <v>859</v>
      </c>
      <c r="Y25" s="1">
        <v>469</v>
      </c>
      <c r="Z25" s="1">
        <v>2757</v>
      </c>
      <c r="AA25" s="1">
        <v>552</v>
      </c>
      <c r="AB25" s="1">
        <v>357</v>
      </c>
      <c r="AC25" s="1">
        <v>439</v>
      </c>
    </row>
    <row r="26" spans="2:29" x14ac:dyDescent="0.3">
      <c r="B26" s="1">
        <v>28120</v>
      </c>
      <c r="C26" s="1">
        <v>25793</v>
      </c>
      <c r="D26" s="1">
        <v>25793011</v>
      </c>
      <c r="E26" s="1" t="s">
        <v>15</v>
      </c>
      <c r="F26" s="1" t="s">
        <v>23</v>
      </c>
      <c r="G26" s="1" t="s">
        <v>25</v>
      </c>
      <c r="H26" s="1">
        <v>2010</v>
      </c>
      <c r="I26" s="1" t="s">
        <v>18</v>
      </c>
      <c r="J26" s="4">
        <v>766.72724242799995</v>
      </c>
      <c r="K26" s="1">
        <v>25</v>
      </c>
      <c r="L26" s="1">
        <v>82122</v>
      </c>
      <c r="M26" s="1">
        <v>1536</v>
      </c>
      <c r="N26" s="1">
        <v>539</v>
      </c>
      <c r="O26" s="1">
        <v>42</v>
      </c>
      <c r="P26" s="1">
        <v>1560</v>
      </c>
      <c r="Q26" s="1">
        <v>505</v>
      </c>
      <c r="R26" s="1">
        <v>14</v>
      </c>
      <c r="S26" s="1">
        <v>29</v>
      </c>
      <c r="T26" s="1">
        <v>9</v>
      </c>
      <c r="U26" s="4">
        <v>183.48</v>
      </c>
      <c r="V26" s="1">
        <v>20</v>
      </c>
      <c r="W26" s="1">
        <v>471</v>
      </c>
      <c r="X26" s="1">
        <v>16</v>
      </c>
      <c r="Y26" s="1">
        <v>33</v>
      </c>
      <c r="Z26" s="1">
        <v>451</v>
      </c>
      <c r="AA26" s="1">
        <v>8</v>
      </c>
      <c r="AB26" s="1">
        <v>15</v>
      </c>
      <c r="AC26" s="1">
        <v>0</v>
      </c>
    </row>
    <row r="27" spans="2:29" x14ac:dyDescent="0.3">
      <c r="B27" s="1">
        <v>28125</v>
      </c>
      <c r="C27" s="1">
        <v>25785</v>
      </c>
      <c r="D27" s="1">
        <v>25785002</v>
      </c>
      <c r="E27" s="1" t="s">
        <v>15</v>
      </c>
      <c r="F27" s="1" t="s">
        <v>20</v>
      </c>
      <c r="G27" s="1" t="s">
        <v>21</v>
      </c>
      <c r="H27" s="1">
        <v>2012</v>
      </c>
      <c r="I27" s="1" t="s">
        <v>18</v>
      </c>
      <c r="J27" s="4">
        <v>689.33763829600002</v>
      </c>
      <c r="K27" s="1">
        <v>25</v>
      </c>
      <c r="L27" s="1">
        <v>82127</v>
      </c>
      <c r="M27" s="1">
        <v>517</v>
      </c>
      <c r="N27" s="1">
        <v>126</v>
      </c>
      <c r="O27" s="1">
        <v>31</v>
      </c>
      <c r="P27" s="1">
        <v>520</v>
      </c>
      <c r="Q27" s="1">
        <v>120</v>
      </c>
      <c r="R27" s="1">
        <v>4</v>
      </c>
      <c r="S27" s="1">
        <v>11</v>
      </c>
      <c r="T27" s="1">
        <v>19</v>
      </c>
      <c r="U27" s="4">
        <v>48.79</v>
      </c>
      <c r="V27" s="1">
        <v>3</v>
      </c>
      <c r="W27" s="1">
        <v>108</v>
      </c>
      <c r="X27" s="1">
        <v>24</v>
      </c>
      <c r="Y27" s="1">
        <v>5</v>
      </c>
      <c r="Z27" s="1">
        <v>103</v>
      </c>
      <c r="AA27" s="1">
        <v>4</v>
      </c>
      <c r="AB27" s="1">
        <v>10</v>
      </c>
      <c r="AC27" s="1">
        <v>13</v>
      </c>
    </row>
    <row r="28" spans="2:29" x14ac:dyDescent="0.3">
      <c r="B28" s="1">
        <v>28127</v>
      </c>
      <c r="C28" s="1">
        <v>25785</v>
      </c>
      <c r="D28" s="1">
        <v>25785006</v>
      </c>
      <c r="E28" s="1" t="s">
        <v>15</v>
      </c>
      <c r="F28" s="1" t="s">
        <v>20</v>
      </c>
      <c r="G28" s="1" t="s">
        <v>22</v>
      </c>
      <c r="H28" s="1">
        <v>2012</v>
      </c>
      <c r="I28" s="1" t="s">
        <v>18</v>
      </c>
      <c r="J28" s="4">
        <v>2533.2147457900001</v>
      </c>
      <c r="K28" s="1">
        <v>25</v>
      </c>
      <c r="L28" s="1">
        <v>82129</v>
      </c>
      <c r="M28" s="1">
        <v>6184</v>
      </c>
      <c r="N28" s="1">
        <v>475</v>
      </c>
      <c r="O28" s="1">
        <v>191</v>
      </c>
      <c r="P28" s="1">
        <v>6233</v>
      </c>
      <c r="Q28" s="1">
        <v>314</v>
      </c>
      <c r="R28" s="1">
        <v>127</v>
      </c>
      <c r="S28" s="1">
        <v>71</v>
      </c>
      <c r="T28" s="1">
        <v>105</v>
      </c>
      <c r="U28" s="4">
        <v>229.27</v>
      </c>
      <c r="V28" s="1">
        <v>37</v>
      </c>
      <c r="W28" s="1">
        <v>438</v>
      </c>
      <c r="X28" s="1">
        <v>158</v>
      </c>
      <c r="Y28" s="1">
        <v>84</v>
      </c>
      <c r="Z28" s="1">
        <v>309</v>
      </c>
      <c r="AA28" s="1">
        <v>95</v>
      </c>
      <c r="AB28" s="1">
        <v>64</v>
      </c>
      <c r="AC28" s="1">
        <v>81</v>
      </c>
    </row>
    <row r="29" spans="2:29" x14ac:dyDescent="0.3">
      <c r="B29" s="1">
        <v>28128</v>
      </c>
      <c r="C29" s="1">
        <v>25781</v>
      </c>
      <c r="D29" s="1">
        <v>25781010</v>
      </c>
      <c r="E29" s="1" t="s">
        <v>15</v>
      </c>
      <c r="F29" s="1" t="s">
        <v>16</v>
      </c>
      <c r="G29" s="1" t="s">
        <v>17</v>
      </c>
      <c r="H29" s="1">
        <v>2010</v>
      </c>
      <c r="I29" s="1" t="s">
        <v>18</v>
      </c>
      <c r="J29" s="4">
        <v>500.24824935200002</v>
      </c>
      <c r="K29" s="1">
        <v>25</v>
      </c>
      <c r="L29" s="1">
        <v>82130</v>
      </c>
      <c r="M29" s="1">
        <v>1265</v>
      </c>
      <c r="N29" s="1">
        <v>117</v>
      </c>
      <c r="O29" s="1">
        <v>14</v>
      </c>
      <c r="P29" s="1">
        <v>1277</v>
      </c>
      <c r="Q29" s="1">
        <v>102</v>
      </c>
      <c r="R29" s="1">
        <v>4</v>
      </c>
      <c r="S29" s="1">
        <v>6</v>
      </c>
      <c r="T29" s="1">
        <v>7</v>
      </c>
      <c r="U29" s="4">
        <v>39.04</v>
      </c>
      <c r="V29" s="1">
        <v>5</v>
      </c>
      <c r="W29" s="1">
        <v>101</v>
      </c>
      <c r="X29" s="1">
        <v>6</v>
      </c>
      <c r="Y29" s="1">
        <v>15</v>
      </c>
      <c r="Z29" s="1">
        <v>90</v>
      </c>
      <c r="AA29" s="1">
        <v>2</v>
      </c>
      <c r="AB29" s="1">
        <v>3</v>
      </c>
      <c r="AC29" s="1">
        <v>2</v>
      </c>
    </row>
    <row r="30" spans="2:29" x14ac:dyDescent="0.3">
      <c r="B30" s="1">
        <v>28129</v>
      </c>
      <c r="C30" s="1">
        <v>25781</v>
      </c>
      <c r="D30" s="1">
        <v>25781003</v>
      </c>
      <c r="E30" s="1" t="s">
        <v>15</v>
      </c>
      <c r="F30" s="1" t="s">
        <v>16</v>
      </c>
      <c r="G30" s="1" t="s">
        <v>19</v>
      </c>
      <c r="H30" s="1">
        <v>2010</v>
      </c>
      <c r="I30" s="1" t="s">
        <v>18</v>
      </c>
      <c r="J30" s="4">
        <v>441.657307484</v>
      </c>
      <c r="K30" s="1">
        <v>25</v>
      </c>
      <c r="L30" s="1">
        <v>82131</v>
      </c>
      <c r="M30" s="1">
        <v>1055</v>
      </c>
      <c r="N30" s="1">
        <v>142</v>
      </c>
      <c r="O30" s="1">
        <v>26</v>
      </c>
      <c r="P30" s="1">
        <v>1063</v>
      </c>
      <c r="Q30" s="1">
        <v>127</v>
      </c>
      <c r="R30" s="1">
        <v>8</v>
      </c>
      <c r="S30" s="1">
        <v>14</v>
      </c>
      <c r="T30" s="1">
        <v>11</v>
      </c>
      <c r="U30" s="4">
        <v>54.51</v>
      </c>
      <c r="V30" s="1">
        <v>5</v>
      </c>
      <c r="W30" s="1">
        <v>128</v>
      </c>
      <c r="X30" s="1">
        <v>18</v>
      </c>
      <c r="Y30" s="1">
        <v>13</v>
      </c>
      <c r="Z30" s="1">
        <v>116</v>
      </c>
      <c r="AA30" s="1">
        <v>5</v>
      </c>
      <c r="AB30" s="1">
        <v>13</v>
      </c>
      <c r="AC30" s="1">
        <v>4</v>
      </c>
    </row>
    <row r="31" spans="2:29" x14ac:dyDescent="0.3">
      <c r="B31" s="1">
        <v>28130</v>
      </c>
      <c r="C31" s="1">
        <v>25781</v>
      </c>
      <c r="D31" s="1">
        <v>25781011</v>
      </c>
      <c r="E31" s="1" t="s">
        <v>15</v>
      </c>
      <c r="F31" s="1" t="s">
        <v>16</v>
      </c>
      <c r="G31" s="1" t="s">
        <v>129</v>
      </c>
      <c r="H31" s="1">
        <v>2010</v>
      </c>
      <c r="I31" s="1" t="s">
        <v>18</v>
      </c>
      <c r="J31" s="4">
        <v>281.95190307399997</v>
      </c>
      <c r="K31" s="1">
        <v>25</v>
      </c>
      <c r="L31" s="1">
        <v>82132</v>
      </c>
      <c r="M31" s="1">
        <v>567</v>
      </c>
      <c r="N31" s="1">
        <v>209</v>
      </c>
      <c r="O31" s="1">
        <v>3</v>
      </c>
      <c r="P31" s="1">
        <v>586</v>
      </c>
      <c r="Q31" s="1">
        <v>177</v>
      </c>
      <c r="R31" s="1">
        <v>14</v>
      </c>
      <c r="S31" s="1">
        <v>2</v>
      </c>
      <c r="T31" s="1">
        <v>0</v>
      </c>
      <c r="U31" s="4">
        <v>75.260000000000005</v>
      </c>
      <c r="V31" s="1">
        <v>27</v>
      </c>
      <c r="W31" s="1">
        <v>180</v>
      </c>
      <c r="X31" s="1">
        <v>3</v>
      </c>
      <c r="Y31" s="1">
        <v>45</v>
      </c>
      <c r="Z31" s="1">
        <v>156</v>
      </c>
      <c r="AA31" s="1">
        <v>7</v>
      </c>
      <c r="AB31" s="1">
        <v>2</v>
      </c>
      <c r="AC31" s="1">
        <v>0</v>
      </c>
    </row>
    <row r="32" spans="2:29" x14ac:dyDescent="0.3">
      <c r="B32" s="1">
        <v>28132</v>
      </c>
      <c r="C32" s="1">
        <v>25781</v>
      </c>
      <c r="D32" s="1">
        <v>25781007</v>
      </c>
      <c r="E32" s="1" t="s">
        <v>15</v>
      </c>
      <c r="F32" s="1" t="s">
        <v>16</v>
      </c>
      <c r="G32" s="1" t="s">
        <v>130</v>
      </c>
      <c r="H32" s="1">
        <v>2010</v>
      </c>
      <c r="I32" s="1" t="s">
        <v>18</v>
      </c>
      <c r="J32" s="4">
        <v>509.00024189599998</v>
      </c>
      <c r="K32" s="1">
        <v>25</v>
      </c>
      <c r="L32" s="1">
        <v>82134</v>
      </c>
      <c r="M32" s="1">
        <v>1226</v>
      </c>
      <c r="N32" s="1">
        <v>182</v>
      </c>
      <c r="O32" s="1">
        <v>0</v>
      </c>
      <c r="P32" s="1">
        <v>1236</v>
      </c>
      <c r="Q32" s="1">
        <v>159</v>
      </c>
      <c r="R32" s="1">
        <v>13</v>
      </c>
      <c r="S32" s="1">
        <v>0</v>
      </c>
      <c r="T32" s="1">
        <v>0</v>
      </c>
      <c r="U32" s="4">
        <v>66.98</v>
      </c>
      <c r="V32" s="1">
        <v>21</v>
      </c>
      <c r="W32" s="1">
        <v>163</v>
      </c>
      <c r="X32" s="1">
        <v>0</v>
      </c>
      <c r="Y32" s="1">
        <v>29</v>
      </c>
      <c r="Z32" s="1">
        <v>147</v>
      </c>
      <c r="AA32" s="1">
        <v>8</v>
      </c>
      <c r="AB32" s="1">
        <v>0</v>
      </c>
      <c r="AC32" s="1">
        <v>0</v>
      </c>
    </row>
    <row r="33" spans="2:29" x14ac:dyDescent="0.3">
      <c r="B33" s="1">
        <v>28134</v>
      </c>
      <c r="C33" s="1">
        <v>25781</v>
      </c>
      <c r="D33" s="1">
        <v>25781009</v>
      </c>
      <c r="E33" s="1" t="s">
        <v>15</v>
      </c>
      <c r="F33" s="1" t="s">
        <v>16</v>
      </c>
      <c r="G33" s="1" t="s">
        <v>127</v>
      </c>
      <c r="H33" s="1">
        <v>2010</v>
      </c>
      <c r="I33" s="1" t="s">
        <v>18</v>
      </c>
      <c r="J33" s="4">
        <v>569.50024034199998</v>
      </c>
      <c r="K33" s="1">
        <v>25</v>
      </c>
      <c r="L33" s="1">
        <v>82136</v>
      </c>
      <c r="M33" s="1">
        <v>1551</v>
      </c>
      <c r="N33" s="1">
        <v>7</v>
      </c>
      <c r="O33" s="1">
        <v>21</v>
      </c>
      <c r="P33" s="1">
        <v>1551</v>
      </c>
      <c r="Q33" s="1">
        <v>5</v>
      </c>
      <c r="R33" s="1">
        <v>2</v>
      </c>
      <c r="S33" s="1">
        <v>15</v>
      </c>
      <c r="T33" s="1">
        <v>6</v>
      </c>
      <c r="U33" s="4">
        <v>7.18</v>
      </c>
      <c r="V33" s="1">
        <v>1</v>
      </c>
      <c r="W33" s="1">
        <v>5</v>
      </c>
      <c r="X33" s="1">
        <v>15</v>
      </c>
      <c r="Y33" s="1">
        <v>1</v>
      </c>
      <c r="Z33" s="1">
        <v>4</v>
      </c>
      <c r="AA33" s="1">
        <v>1</v>
      </c>
      <c r="AB33" s="1">
        <v>13</v>
      </c>
      <c r="AC33" s="1">
        <v>2</v>
      </c>
    </row>
    <row r="34" spans="2:29" x14ac:dyDescent="0.3">
      <c r="B34" s="1">
        <v>28135</v>
      </c>
      <c r="C34" s="1">
        <v>25781</v>
      </c>
      <c r="D34" s="1">
        <v>25781005</v>
      </c>
      <c r="E34" s="1" t="s">
        <v>15</v>
      </c>
      <c r="F34" s="1" t="s">
        <v>16</v>
      </c>
      <c r="G34" s="1" t="s">
        <v>128</v>
      </c>
      <c r="H34" s="1">
        <v>2010</v>
      </c>
      <c r="I34" s="1" t="s">
        <v>18</v>
      </c>
      <c r="J34" s="4">
        <v>276.13868096099998</v>
      </c>
      <c r="K34" s="1">
        <v>25</v>
      </c>
      <c r="L34" s="1">
        <v>82137</v>
      </c>
      <c r="M34" s="1">
        <v>680</v>
      </c>
      <c r="N34" s="1">
        <v>75</v>
      </c>
      <c r="O34" s="1">
        <v>8</v>
      </c>
      <c r="P34" s="1">
        <v>686</v>
      </c>
      <c r="Q34" s="1">
        <v>64</v>
      </c>
      <c r="R34" s="1">
        <v>6</v>
      </c>
      <c r="S34" s="1">
        <v>7</v>
      </c>
      <c r="T34" s="1">
        <v>0</v>
      </c>
      <c r="U34" s="4">
        <v>23.14</v>
      </c>
      <c r="V34" s="1">
        <v>2</v>
      </c>
      <c r="W34" s="1">
        <v>57</v>
      </c>
      <c r="X34" s="1">
        <v>4</v>
      </c>
      <c r="Y34" s="1">
        <v>6</v>
      </c>
      <c r="Z34" s="1">
        <v>53</v>
      </c>
      <c r="AA34" s="1">
        <v>1</v>
      </c>
      <c r="AB34" s="1">
        <v>3</v>
      </c>
      <c r="AC34" s="1">
        <v>0</v>
      </c>
    </row>
    <row r="35" spans="2:29" x14ac:dyDescent="0.3">
      <c r="B35" s="1">
        <v>28137</v>
      </c>
      <c r="C35" s="1">
        <v>25781</v>
      </c>
      <c r="D35" s="1">
        <v>25781008</v>
      </c>
      <c r="E35" s="1" t="s">
        <v>15</v>
      </c>
      <c r="F35" s="1" t="s">
        <v>16</v>
      </c>
      <c r="G35" s="1" t="s">
        <v>87</v>
      </c>
      <c r="H35" s="1">
        <v>2010</v>
      </c>
      <c r="I35" s="1" t="s">
        <v>18</v>
      </c>
      <c r="J35" s="4">
        <v>955.79757770900005</v>
      </c>
      <c r="K35" s="1">
        <v>25</v>
      </c>
      <c r="L35" s="1">
        <v>82139</v>
      </c>
      <c r="M35" s="1">
        <v>2429</v>
      </c>
      <c r="N35" s="1">
        <v>224</v>
      </c>
      <c r="O35" s="1">
        <v>0</v>
      </c>
      <c r="P35" s="1">
        <v>2461</v>
      </c>
      <c r="Q35" s="1">
        <v>187</v>
      </c>
      <c r="R35" s="1">
        <v>5</v>
      </c>
      <c r="S35" s="1">
        <v>0</v>
      </c>
      <c r="T35" s="1">
        <v>0</v>
      </c>
      <c r="U35" s="4">
        <v>70.42</v>
      </c>
      <c r="V35" s="1">
        <v>15</v>
      </c>
      <c r="W35" s="1">
        <v>184</v>
      </c>
      <c r="X35" s="1">
        <v>0</v>
      </c>
      <c r="Y35" s="1">
        <v>45</v>
      </c>
      <c r="Z35" s="1">
        <v>150</v>
      </c>
      <c r="AA35" s="1">
        <v>4</v>
      </c>
      <c r="AB35" s="1">
        <v>0</v>
      </c>
      <c r="AC35" s="1">
        <v>0</v>
      </c>
    </row>
    <row r="36" spans="2:29" x14ac:dyDescent="0.3">
      <c r="B36" s="1">
        <v>28141</v>
      </c>
      <c r="C36" s="1">
        <v>25779</v>
      </c>
      <c r="D36" s="1">
        <v>25779009</v>
      </c>
      <c r="E36" s="1" t="s">
        <v>15</v>
      </c>
      <c r="F36" s="1" t="s">
        <v>78</v>
      </c>
      <c r="G36" s="1" t="s">
        <v>88</v>
      </c>
      <c r="H36" s="1">
        <v>2010</v>
      </c>
      <c r="I36" s="1" t="s">
        <v>18</v>
      </c>
      <c r="J36" s="4">
        <v>571.81569776499998</v>
      </c>
      <c r="K36" s="1">
        <v>25</v>
      </c>
      <c r="L36" s="1">
        <v>82143</v>
      </c>
      <c r="M36" s="1">
        <v>1234</v>
      </c>
      <c r="N36" s="1">
        <v>162</v>
      </c>
      <c r="O36" s="1">
        <v>198</v>
      </c>
      <c r="P36" s="1">
        <v>1251</v>
      </c>
      <c r="Q36" s="1">
        <v>115</v>
      </c>
      <c r="R36" s="1">
        <v>41</v>
      </c>
      <c r="S36" s="1">
        <v>78</v>
      </c>
      <c r="T36" s="1">
        <v>109</v>
      </c>
      <c r="U36" s="4">
        <v>120.14</v>
      </c>
      <c r="V36" s="1">
        <v>12</v>
      </c>
      <c r="W36" s="1">
        <v>154</v>
      </c>
      <c r="X36" s="1">
        <v>169</v>
      </c>
      <c r="Y36" s="1">
        <v>27</v>
      </c>
      <c r="Z36" s="1">
        <v>112</v>
      </c>
      <c r="AA36" s="1">
        <v>36</v>
      </c>
      <c r="AB36" s="1">
        <v>74</v>
      </c>
      <c r="AC36" s="1">
        <v>86</v>
      </c>
    </row>
    <row r="37" spans="2:29" x14ac:dyDescent="0.3">
      <c r="B37" s="1">
        <v>28142</v>
      </c>
      <c r="C37" s="1">
        <v>25779</v>
      </c>
      <c r="D37" s="1">
        <v>25779011</v>
      </c>
      <c r="E37" s="1" t="s">
        <v>15</v>
      </c>
      <c r="F37" s="1" t="s">
        <v>78</v>
      </c>
      <c r="G37" s="1" t="s">
        <v>85</v>
      </c>
      <c r="H37" s="1">
        <v>2010</v>
      </c>
      <c r="I37" s="1" t="s">
        <v>18</v>
      </c>
      <c r="J37" s="4">
        <v>1292.5315431700001</v>
      </c>
      <c r="K37" s="1">
        <v>25</v>
      </c>
      <c r="L37" s="1">
        <v>82144</v>
      </c>
      <c r="M37" s="1">
        <v>2512</v>
      </c>
      <c r="N37" s="1">
        <v>805</v>
      </c>
      <c r="O37" s="1">
        <v>262</v>
      </c>
      <c r="P37" s="1">
        <v>2579</v>
      </c>
      <c r="Q37" s="1">
        <v>545</v>
      </c>
      <c r="R37" s="1">
        <v>200</v>
      </c>
      <c r="S37" s="1">
        <v>130</v>
      </c>
      <c r="T37" s="1">
        <v>125</v>
      </c>
      <c r="U37" s="4">
        <v>365.86</v>
      </c>
      <c r="V37" s="1">
        <v>43</v>
      </c>
      <c r="W37" s="1">
        <v>721</v>
      </c>
      <c r="X37" s="1">
        <v>251</v>
      </c>
      <c r="Y37" s="1">
        <v>104</v>
      </c>
      <c r="Z37" s="1">
        <v>489</v>
      </c>
      <c r="AA37" s="1">
        <v>178</v>
      </c>
      <c r="AB37" s="1">
        <v>122</v>
      </c>
      <c r="AC37" s="1">
        <v>122</v>
      </c>
    </row>
    <row r="38" spans="2:29" x14ac:dyDescent="0.3">
      <c r="B38" s="1">
        <v>28143</v>
      </c>
      <c r="C38" s="1">
        <v>25779</v>
      </c>
      <c r="D38" s="1">
        <v>25779006</v>
      </c>
      <c r="E38" s="1" t="s">
        <v>15</v>
      </c>
      <c r="F38" s="1" t="s">
        <v>78</v>
      </c>
      <c r="G38" s="1" t="s">
        <v>86</v>
      </c>
      <c r="H38" s="1">
        <v>2010</v>
      </c>
      <c r="I38" s="1" t="s">
        <v>18</v>
      </c>
      <c r="J38" s="4">
        <v>749.86701696700004</v>
      </c>
      <c r="K38" s="1">
        <v>25</v>
      </c>
      <c r="L38" s="1">
        <v>82145</v>
      </c>
      <c r="M38" s="1">
        <v>1848</v>
      </c>
      <c r="N38" s="1">
        <v>217</v>
      </c>
      <c r="O38" s="1">
        <v>20</v>
      </c>
      <c r="P38" s="1">
        <v>1858</v>
      </c>
      <c r="Q38" s="1">
        <v>205</v>
      </c>
      <c r="R38" s="1">
        <v>2</v>
      </c>
      <c r="S38" s="1">
        <v>19</v>
      </c>
      <c r="T38" s="1">
        <v>1</v>
      </c>
      <c r="U38" s="4">
        <v>68.03</v>
      </c>
      <c r="V38" s="1">
        <v>9</v>
      </c>
      <c r="W38" s="1">
        <v>168</v>
      </c>
      <c r="X38" s="1">
        <v>10</v>
      </c>
      <c r="Y38" s="1">
        <v>13</v>
      </c>
      <c r="Z38" s="1">
        <v>162</v>
      </c>
      <c r="AA38" s="1">
        <v>2</v>
      </c>
      <c r="AB38" s="1">
        <v>10</v>
      </c>
      <c r="AC38" s="1">
        <v>0</v>
      </c>
    </row>
    <row r="39" spans="2:29" x14ac:dyDescent="0.3">
      <c r="B39" s="1">
        <v>28144</v>
      </c>
      <c r="C39" s="1">
        <v>25779</v>
      </c>
      <c r="D39" s="1">
        <v>25779001</v>
      </c>
      <c r="E39" s="1" t="s">
        <v>15</v>
      </c>
      <c r="F39" s="1" t="s">
        <v>78</v>
      </c>
      <c r="G39" s="1" t="s">
        <v>83</v>
      </c>
      <c r="H39" s="1">
        <v>2010</v>
      </c>
      <c r="I39" s="1" t="s">
        <v>18</v>
      </c>
      <c r="J39" s="4">
        <v>863.43827213500003</v>
      </c>
      <c r="K39" s="1">
        <v>25</v>
      </c>
      <c r="L39" s="1">
        <v>82146</v>
      </c>
      <c r="M39" s="1">
        <v>2126</v>
      </c>
      <c r="N39" s="1">
        <v>152</v>
      </c>
      <c r="O39" s="1">
        <v>117</v>
      </c>
      <c r="P39" s="1">
        <v>2137</v>
      </c>
      <c r="Q39" s="1">
        <v>125</v>
      </c>
      <c r="R39" s="1">
        <v>20</v>
      </c>
      <c r="S39" s="1">
        <v>45</v>
      </c>
      <c r="T39" s="1">
        <v>68</v>
      </c>
      <c r="U39" s="4">
        <v>84.76</v>
      </c>
      <c r="V39" s="1">
        <v>12</v>
      </c>
      <c r="W39" s="1">
        <v>134</v>
      </c>
      <c r="X39" s="1">
        <v>91</v>
      </c>
      <c r="Y39" s="1">
        <v>21</v>
      </c>
      <c r="Z39" s="1">
        <v>110</v>
      </c>
      <c r="AA39" s="1">
        <v>17</v>
      </c>
      <c r="AB39" s="1">
        <v>32</v>
      </c>
      <c r="AC39" s="1">
        <v>57</v>
      </c>
    </row>
    <row r="40" spans="2:29" x14ac:dyDescent="0.3">
      <c r="B40" s="1">
        <v>28145</v>
      </c>
      <c r="C40" s="1">
        <v>25779</v>
      </c>
      <c r="D40" s="1">
        <v>25779002</v>
      </c>
      <c r="E40" s="1" t="s">
        <v>15</v>
      </c>
      <c r="F40" s="1" t="s">
        <v>78</v>
      </c>
      <c r="G40" s="1" t="s">
        <v>84</v>
      </c>
      <c r="H40" s="1">
        <v>2010</v>
      </c>
      <c r="I40" s="1" t="s">
        <v>18</v>
      </c>
      <c r="J40" s="4">
        <v>686.91913368999997</v>
      </c>
      <c r="K40" s="1">
        <v>25</v>
      </c>
      <c r="L40" s="1">
        <v>82147</v>
      </c>
      <c r="M40" s="1">
        <v>1794</v>
      </c>
      <c r="N40" s="1">
        <v>113</v>
      </c>
      <c r="O40" s="1">
        <v>2</v>
      </c>
      <c r="P40" s="1">
        <v>1795</v>
      </c>
      <c r="Q40" s="1">
        <v>110</v>
      </c>
      <c r="R40" s="1">
        <v>2</v>
      </c>
      <c r="S40" s="1">
        <v>2</v>
      </c>
      <c r="T40" s="1">
        <v>0</v>
      </c>
      <c r="U40" s="4">
        <v>28.02</v>
      </c>
      <c r="V40" s="1">
        <v>1</v>
      </c>
      <c r="W40" s="1">
        <v>74</v>
      </c>
      <c r="X40" s="1">
        <v>1</v>
      </c>
      <c r="Y40" s="1">
        <v>2</v>
      </c>
      <c r="Z40" s="1">
        <v>73</v>
      </c>
      <c r="AA40" s="1">
        <v>0</v>
      </c>
      <c r="AB40" s="1">
        <v>1</v>
      </c>
      <c r="AC40" s="1">
        <v>0</v>
      </c>
    </row>
    <row r="41" spans="2:29" x14ac:dyDescent="0.3">
      <c r="B41" s="1">
        <v>28146</v>
      </c>
      <c r="C41" s="1">
        <v>25779</v>
      </c>
      <c r="D41" s="1">
        <v>25779003</v>
      </c>
      <c r="E41" s="1" t="s">
        <v>15</v>
      </c>
      <c r="F41" s="1" t="s">
        <v>78</v>
      </c>
      <c r="G41" s="1" t="s">
        <v>81</v>
      </c>
      <c r="H41" s="1">
        <v>2010</v>
      </c>
      <c r="I41" s="1" t="s">
        <v>18</v>
      </c>
      <c r="J41" s="4">
        <v>544.80727991900005</v>
      </c>
      <c r="K41" s="1">
        <v>25</v>
      </c>
      <c r="L41" s="1">
        <v>82148</v>
      </c>
      <c r="M41" s="1">
        <v>1497</v>
      </c>
      <c r="N41" s="1">
        <v>11</v>
      </c>
      <c r="O41" s="1">
        <v>1</v>
      </c>
      <c r="P41" s="1">
        <v>1497</v>
      </c>
      <c r="Q41" s="1">
        <v>10</v>
      </c>
      <c r="R41" s="1">
        <v>1</v>
      </c>
      <c r="S41" s="1">
        <v>1</v>
      </c>
      <c r="T41" s="1">
        <v>0</v>
      </c>
      <c r="U41" s="4">
        <v>2.11</v>
      </c>
      <c r="V41" s="1">
        <v>1</v>
      </c>
      <c r="W41" s="1">
        <v>5</v>
      </c>
      <c r="X41" s="1">
        <v>0</v>
      </c>
      <c r="Y41" s="1">
        <v>1</v>
      </c>
      <c r="Z41" s="1">
        <v>5</v>
      </c>
      <c r="AA41" s="1">
        <v>0</v>
      </c>
      <c r="AB41" s="1">
        <v>0</v>
      </c>
      <c r="AC41" s="1">
        <v>0</v>
      </c>
    </row>
    <row r="42" spans="2:29" x14ac:dyDescent="0.3">
      <c r="B42" s="1">
        <v>28147</v>
      </c>
      <c r="C42" s="1">
        <v>25779</v>
      </c>
      <c r="D42" s="1">
        <v>25779010</v>
      </c>
      <c r="E42" s="1" t="s">
        <v>15</v>
      </c>
      <c r="F42" s="1" t="s">
        <v>78</v>
      </c>
      <c r="G42" s="1" t="s">
        <v>82</v>
      </c>
      <c r="H42" s="1">
        <v>2010</v>
      </c>
      <c r="I42" s="1" t="s">
        <v>18</v>
      </c>
      <c r="J42" s="4">
        <v>1313.5991397400001</v>
      </c>
      <c r="K42" s="1">
        <v>25</v>
      </c>
      <c r="L42" s="1">
        <v>82149</v>
      </c>
      <c r="M42" s="1">
        <v>1371</v>
      </c>
      <c r="N42" s="1">
        <v>1706</v>
      </c>
      <c r="O42" s="1">
        <v>571</v>
      </c>
      <c r="P42" s="1">
        <v>1515</v>
      </c>
      <c r="Q42" s="1">
        <v>1384</v>
      </c>
      <c r="R42" s="1">
        <v>226</v>
      </c>
      <c r="S42" s="1">
        <v>251</v>
      </c>
      <c r="T42" s="1">
        <v>272</v>
      </c>
      <c r="U42" s="4">
        <v>822.65</v>
      </c>
      <c r="V42" s="1">
        <v>120</v>
      </c>
      <c r="W42" s="1">
        <v>1600</v>
      </c>
      <c r="X42" s="1">
        <v>557</v>
      </c>
      <c r="Y42" s="1">
        <v>257</v>
      </c>
      <c r="Z42" s="1">
        <v>1294</v>
      </c>
      <c r="AA42" s="1">
        <v>215</v>
      </c>
      <c r="AB42" s="1">
        <v>246</v>
      </c>
      <c r="AC42" s="1">
        <v>265</v>
      </c>
    </row>
    <row r="43" spans="2:29" x14ac:dyDescent="0.3">
      <c r="B43" s="1">
        <v>28148</v>
      </c>
      <c r="C43" s="1">
        <v>25779</v>
      </c>
      <c r="D43" s="1">
        <v>25779013</v>
      </c>
      <c r="E43" s="1" t="s">
        <v>15</v>
      </c>
      <c r="F43" s="1" t="s">
        <v>78</v>
      </c>
      <c r="G43" s="1" t="s">
        <v>79</v>
      </c>
      <c r="H43" s="1">
        <v>2010</v>
      </c>
      <c r="I43" s="1" t="s">
        <v>18</v>
      </c>
      <c r="J43" s="4">
        <v>449.90005839499997</v>
      </c>
      <c r="K43" s="1">
        <v>25</v>
      </c>
      <c r="L43" s="1">
        <v>82150</v>
      </c>
      <c r="M43" s="1">
        <v>1154</v>
      </c>
      <c r="N43" s="1">
        <v>79</v>
      </c>
      <c r="O43" s="1">
        <v>15</v>
      </c>
      <c r="P43" s="1">
        <v>1164</v>
      </c>
      <c r="Q43" s="1">
        <v>41</v>
      </c>
      <c r="R43" s="1">
        <v>34</v>
      </c>
      <c r="S43" s="1">
        <v>5</v>
      </c>
      <c r="T43" s="1">
        <v>4</v>
      </c>
      <c r="U43" s="4">
        <v>30.83</v>
      </c>
      <c r="V43" s="1">
        <v>5</v>
      </c>
      <c r="W43" s="1">
        <v>68</v>
      </c>
      <c r="X43" s="1">
        <v>13</v>
      </c>
      <c r="Y43" s="1">
        <v>15</v>
      </c>
      <c r="Z43" s="1">
        <v>35</v>
      </c>
      <c r="AA43" s="1">
        <v>29</v>
      </c>
      <c r="AB43" s="1">
        <v>3</v>
      </c>
      <c r="AC43" s="1">
        <v>4</v>
      </c>
    </row>
    <row r="44" spans="2:29" x14ac:dyDescent="0.3">
      <c r="B44" s="1">
        <v>28149</v>
      </c>
      <c r="C44" s="1">
        <v>25779</v>
      </c>
      <c r="D44" s="1">
        <v>25779004</v>
      </c>
      <c r="E44" s="1" t="s">
        <v>15</v>
      </c>
      <c r="F44" s="1" t="s">
        <v>78</v>
      </c>
      <c r="G44" s="1" t="s">
        <v>80</v>
      </c>
      <c r="H44" s="1">
        <v>2010</v>
      </c>
      <c r="I44" s="1" t="s">
        <v>18</v>
      </c>
      <c r="J44" s="4">
        <v>934.99402944600001</v>
      </c>
      <c r="K44" s="1">
        <v>25</v>
      </c>
      <c r="L44" s="1">
        <v>82151</v>
      </c>
      <c r="M44" s="1">
        <v>573</v>
      </c>
      <c r="N44" s="1">
        <v>1534</v>
      </c>
      <c r="O44" s="1">
        <v>491</v>
      </c>
      <c r="P44" s="1">
        <v>679</v>
      </c>
      <c r="Q44" s="1">
        <v>1301</v>
      </c>
      <c r="R44" s="1">
        <v>154</v>
      </c>
      <c r="S44" s="1">
        <v>263</v>
      </c>
      <c r="T44" s="1">
        <v>201</v>
      </c>
      <c r="U44" s="4">
        <v>743.51</v>
      </c>
      <c r="V44" s="1">
        <v>113</v>
      </c>
      <c r="W44" s="1">
        <v>1482</v>
      </c>
      <c r="X44" s="1">
        <v>468</v>
      </c>
      <c r="Y44" s="1">
        <v>215</v>
      </c>
      <c r="Z44" s="1">
        <v>1262</v>
      </c>
      <c r="AA44" s="1">
        <v>144</v>
      </c>
      <c r="AB44" s="1">
        <v>252</v>
      </c>
      <c r="AC44" s="1">
        <v>190</v>
      </c>
    </row>
    <row r="45" spans="2:29" x14ac:dyDescent="0.3">
      <c r="B45" s="1">
        <v>28157</v>
      </c>
      <c r="C45" s="1">
        <v>25777</v>
      </c>
      <c r="D45" s="1">
        <v>25777017</v>
      </c>
      <c r="E45" s="1" t="s">
        <v>15</v>
      </c>
      <c r="F45" s="1" t="s">
        <v>72</v>
      </c>
      <c r="G45" s="1" t="s">
        <v>76</v>
      </c>
      <c r="H45" s="1">
        <v>2012</v>
      </c>
      <c r="I45" s="1" t="s">
        <v>74</v>
      </c>
      <c r="J45" s="4">
        <v>3143.4711474300002</v>
      </c>
      <c r="K45" s="1">
        <v>25</v>
      </c>
      <c r="L45" s="1">
        <v>82159</v>
      </c>
      <c r="M45" s="1">
        <v>6004</v>
      </c>
      <c r="N45" s="1">
        <v>877</v>
      </c>
      <c r="O45" s="1">
        <v>0</v>
      </c>
      <c r="P45" s="1">
        <v>6033</v>
      </c>
      <c r="Q45" s="1">
        <v>821</v>
      </c>
      <c r="R45" s="1">
        <v>27</v>
      </c>
      <c r="S45" s="1">
        <v>0</v>
      </c>
      <c r="T45" s="1">
        <v>0</v>
      </c>
      <c r="U45" s="4">
        <v>290.26</v>
      </c>
      <c r="V45" s="1">
        <v>10</v>
      </c>
      <c r="W45" s="1">
        <v>804</v>
      </c>
      <c r="X45" s="1">
        <v>0</v>
      </c>
      <c r="Y45" s="1">
        <v>33</v>
      </c>
      <c r="Z45" s="1">
        <v>764</v>
      </c>
      <c r="AA45" s="1">
        <v>17</v>
      </c>
      <c r="AB45" s="1">
        <v>0</v>
      </c>
      <c r="AC45" s="1">
        <v>0</v>
      </c>
    </row>
    <row r="46" spans="2:29" x14ac:dyDescent="0.3">
      <c r="B46" s="1">
        <v>28159</v>
      </c>
      <c r="C46" s="1">
        <v>25777</v>
      </c>
      <c r="D46" s="1">
        <v>25777009</v>
      </c>
      <c r="E46" s="1" t="s">
        <v>15</v>
      </c>
      <c r="F46" s="1" t="s">
        <v>72</v>
      </c>
      <c r="G46" s="1" t="s">
        <v>77</v>
      </c>
      <c r="H46" s="1">
        <v>2012</v>
      </c>
      <c r="I46" s="1" t="s">
        <v>74</v>
      </c>
      <c r="J46" s="4">
        <v>1350.02286076</v>
      </c>
      <c r="K46" s="1">
        <v>25</v>
      </c>
      <c r="L46" s="1">
        <v>82161</v>
      </c>
      <c r="M46" s="1">
        <v>300</v>
      </c>
      <c r="N46" s="1">
        <v>210</v>
      </c>
      <c r="O46" s="1">
        <v>10</v>
      </c>
      <c r="P46" s="1">
        <v>310</v>
      </c>
      <c r="Q46" s="1">
        <v>191</v>
      </c>
      <c r="R46" s="1">
        <v>9</v>
      </c>
      <c r="S46" s="1">
        <v>8</v>
      </c>
      <c r="T46" s="1">
        <v>2</v>
      </c>
      <c r="U46" s="4">
        <v>69.569999999999993</v>
      </c>
      <c r="V46" s="1">
        <v>4</v>
      </c>
      <c r="W46" s="1">
        <v>178</v>
      </c>
      <c r="X46" s="1">
        <v>8</v>
      </c>
      <c r="Y46" s="1">
        <v>14</v>
      </c>
      <c r="Z46" s="1">
        <v>160</v>
      </c>
      <c r="AA46" s="1">
        <v>8</v>
      </c>
      <c r="AB46" s="1">
        <v>6</v>
      </c>
      <c r="AC46" s="1">
        <v>2</v>
      </c>
    </row>
    <row r="47" spans="2:29" x14ac:dyDescent="0.3">
      <c r="B47" s="1">
        <v>28167</v>
      </c>
      <c r="C47" s="1">
        <v>25777</v>
      </c>
      <c r="D47" s="1">
        <v>25777011</v>
      </c>
      <c r="E47" s="1" t="s">
        <v>15</v>
      </c>
      <c r="F47" s="1" t="s">
        <v>72</v>
      </c>
      <c r="G47" s="1" t="s">
        <v>73</v>
      </c>
      <c r="H47" s="1">
        <v>2012</v>
      </c>
      <c r="I47" s="1" t="s">
        <v>74</v>
      </c>
      <c r="J47" s="4">
        <v>1874.3232664100001</v>
      </c>
      <c r="K47" s="1">
        <v>25</v>
      </c>
      <c r="L47" s="1">
        <v>82169</v>
      </c>
      <c r="M47" s="1">
        <v>4966</v>
      </c>
      <c r="N47" s="1">
        <v>12</v>
      </c>
      <c r="O47" s="1">
        <v>0</v>
      </c>
      <c r="P47" s="1">
        <v>4966</v>
      </c>
      <c r="Q47" s="1">
        <v>12</v>
      </c>
      <c r="R47" s="1">
        <v>0</v>
      </c>
      <c r="S47" s="1">
        <v>0</v>
      </c>
      <c r="T47" s="1">
        <v>0</v>
      </c>
      <c r="U47" s="4">
        <v>3.57</v>
      </c>
      <c r="V47" s="1">
        <v>0</v>
      </c>
      <c r="W47" s="1">
        <v>9</v>
      </c>
      <c r="X47" s="1">
        <v>0</v>
      </c>
      <c r="Y47" s="1">
        <v>0</v>
      </c>
      <c r="Z47" s="1">
        <v>9</v>
      </c>
      <c r="AA47" s="1">
        <v>0</v>
      </c>
      <c r="AB47" s="1">
        <v>0</v>
      </c>
      <c r="AC47" s="1">
        <v>0</v>
      </c>
    </row>
    <row r="48" spans="2:29" x14ac:dyDescent="0.3">
      <c r="B48" s="1">
        <v>28198</v>
      </c>
      <c r="C48" s="1">
        <v>25769</v>
      </c>
      <c r="D48" s="1">
        <v>25769002</v>
      </c>
      <c r="E48" s="1" t="s">
        <v>15</v>
      </c>
      <c r="F48" s="1" t="s">
        <v>61</v>
      </c>
      <c r="G48" s="1" t="s">
        <v>75</v>
      </c>
      <c r="H48" s="1">
        <v>2010</v>
      </c>
      <c r="I48" s="1" t="s">
        <v>18</v>
      </c>
      <c r="J48" s="4">
        <v>259.085184373</v>
      </c>
      <c r="K48" s="1">
        <v>25</v>
      </c>
      <c r="L48" s="1">
        <v>82200</v>
      </c>
      <c r="M48" s="1">
        <v>243</v>
      </c>
      <c r="N48" s="1">
        <v>175</v>
      </c>
      <c r="O48" s="1">
        <v>7</v>
      </c>
      <c r="P48" s="1">
        <v>243</v>
      </c>
      <c r="Q48" s="1">
        <v>174</v>
      </c>
      <c r="R48" s="1">
        <v>1</v>
      </c>
      <c r="S48" s="1">
        <v>7</v>
      </c>
      <c r="T48" s="1">
        <v>0</v>
      </c>
      <c r="U48" s="4">
        <v>56.08</v>
      </c>
      <c r="V48" s="1">
        <v>0</v>
      </c>
      <c r="W48" s="1">
        <v>150</v>
      </c>
      <c r="X48" s="1">
        <v>5</v>
      </c>
      <c r="Y48" s="1">
        <v>0</v>
      </c>
      <c r="Z48" s="1">
        <v>150</v>
      </c>
      <c r="AA48" s="1">
        <v>0</v>
      </c>
      <c r="AB48" s="1">
        <v>5</v>
      </c>
      <c r="AC48" s="1">
        <v>0</v>
      </c>
    </row>
    <row r="49" spans="2:29" x14ac:dyDescent="0.3">
      <c r="B49" s="1">
        <v>28199</v>
      </c>
      <c r="C49" s="1">
        <v>25769</v>
      </c>
      <c r="D49" s="1">
        <v>25769015</v>
      </c>
      <c r="E49" s="1" t="s">
        <v>15</v>
      </c>
      <c r="F49" s="1" t="s">
        <v>61</v>
      </c>
      <c r="G49" s="1" t="s">
        <v>70</v>
      </c>
      <c r="H49" s="1">
        <v>2010</v>
      </c>
      <c r="I49" s="1" t="s">
        <v>18</v>
      </c>
      <c r="J49" s="4">
        <v>433.94091797200002</v>
      </c>
      <c r="K49" s="1">
        <v>25</v>
      </c>
      <c r="L49" s="1">
        <v>82201</v>
      </c>
      <c r="M49" s="1">
        <v>1186</v>
      </c>
      <c r="N49" s="1">
        <v>18</v>
      </c>
      <c r="O49" s="1">
        <v>0</v>
      </c>
      <c r="P49" s="1">
        <v>1186</v>
      </c>
      <c r="Q49" s="1">
        <v>18</v>
      </c>
      <c r="R49" s="1">
        <v>0</v>
      </c>
      <c r="S49" s="1">
        <v>0</v>
      </c>
      <c r="T49" s="1">
        <v>0</v>
      </c>
      <c r="U49" s="4">
        <v>4.12</v>
      </c>
      <c r="V49" s="1">
        <v>0</v>
      </c>
      <c r="W49" s="1">
        <v>12</v>
      </c>
      <c r="X49" s="1">
        <v>0</v>
      </c>
      <c r="Y49" s="1">
        <v>0</v>
      </c>
      <c r="Z49" s="1">
        <v>12</v>
      </c>
      <c r="AA49" s="1">
        <v>0</v>
      </c>
      <c r="AB49" s="1">
        <v>0</v>
      </c>
      <c r="AC49" s="1">
        <v>0</v>
      </c>
    </row>
    <row r="50" spans="2:29" x14ac:dyDescent="0.3">
      <c r="B50" s="1">
        <v>28200</v>
      </c>
      <c r="C50" s="1">
        <v>25769</v>
      </c>
      <c r="D50" s="1">
        <v>25769001</v>
      </c>
      <c r="E50" s="1" t="s">
        <v>15</v>
      </c>
      <c r="F50" s="1" t="s">
        <v>61</v>
      </c>
      <c r="G50" s="1" t="s">
        <v>71</v>
      </c>
      <c r="H50" s="1">
        <v>2010</v>
      </c>
      <c r="I50" s="1" t="s">
        <v>18</v>
      </c>
      <c r="J50" s="4">
        <v>894.569253237</v>
      </c>
      <c r="K50" s="1">
        <v>25</v>
      </c>
      <c r="L50" s="1">
        <v>82202</v>
      </c>
      <c r="M50" s="1">
        <v>1933</v>
      </c>
      <c r="N50" s="1">
        <v>38</v>
      </c>
      <c r="O50" s="1">
        <v>34</v>
      </c>
      <c r="P50" s="1">
        <v>1935</v>
      </c>
      <c r="Q50" s="1">
        <v>29</v>
      </c>
      <c r="R50" s="1">
        <v>7</v>
      </c>
      <c r="S50" s="1">
        <v>28</v>
      </c>
      <c r="T50" s="1">
        <v>6</v>
      </c>
      <c r="U50" s="4">
        <v>26.5</v>
      </c>
      <c r="V50" s="1">
        <v>10</v>
      </c>
      <c r="W50" s="1">
        <v>35</v>
      </c>
      <c r="X50" s="1">
        <v>28</v>
      </c>
      <c r="Y50" s="1">
        <v>12</v>
      </c>
      <c r="Z50" s="1">
        <v>26</v>
      </c>
      <c r="AA50" s="1">
        <v>7</v>
      </c>
      <c r="AB50" s="1">
        <v>25</v>
      </c>
      <c r="AC50" s="1">
        <v>3</v>
      </c>
    </row>
    <row r="51" spans="2:29" x14ac:dyDescent="0.3">
      <c r="B51" s="1">
        <v>28201</v>
      </c>
      <c r="C51" s="1">
        <v>25769</v>
      </c>
      <c r="D51" s="1">
        <v>25769004</v>
      </c>
      <c r="E51" s="1" t="s">
        <v>15</v>
      </c>
      <c r="F51" s="1" t="s">
        <v>61</v>
      </c>
      <c r="G51" s="1" t="s">
        <v>68</v>
      </c>
      <c r="H51" s="1">
        <v>2010</v>
      </c>
      <c r="I51" s="1" t="s">
        <v>18</v>
      </c>
      <c r="J51" s="4">
        <v>1168.9305847600001</v>
      </c>
      <c r="K51" s="1">
        <v>25</v>
      </c>
      <c r="L51" s="1">
        <v>82203</v>
      </c>
      <c r="M51" s="1">
        <v>2944</v>
      </c>
      <c r="N51" s="1">
        <v>98</v>
      </c>
      <c r="O51" s="1">
        <v>199</v>
      </c>
      <c r="P51" s="1">
        <v>2965</v>
      </c>
      <c r="Q51" s="1">
        <v>35</v>
      </c>
      <c r="R51" s="1">
        <v>57</v>
      </c>
      <c r="S51" s="1">
        <v>67</v>
      </c>
      <c r="T51" s="1">
        <v>117</v>
      </c>
      <c r="U51" s="4">
        <v>107.74</v>
      </c>
      <c r="V51" s="1">
        <v>23</v>
      </c>
      <c r="W51" s="1">
        <v>86</v>
      </c>
      <c r="X51" s="1">
        <v>192</v>
      </c>
      <c r="Y51" s="1">
        <v>43</v>
      </c>
      <c r="Z51" s="1">
        <v>33</v>
      </c>
      <c r="AA51" s="1">
        <v>48</v>
      </c>
      <c r="AB51" s="1">
        <v>65</v>
      </c>
      <c r="AC51" s="1">
        <v>112</v>
      </c>
    </row>
    <row r="52" spans="2:29" x14ac:dyDescent="0.3">
      <c r="B52" s="1">
        <v>28202</v>
      </c>
      <c r="C52" s="1">
        <v>25769</v>
      </c>
      <c r="D52" s="1">
        <v>25769009</v>
      </c>
      <c r="E52" s="1" t="s">
        <v>15</v>
      </c>
      <c r="F52" s="1" t="s">
        <v>61</v>
      </c>
      <c r="G52" s="1" t="s">
        <v>69</v>
      </c>
      <c r="H52" s="1">
        <v>2010</v>
      </c>
      <c r="I52" s="1" t="s">
        <v>18</v>
      </c>
      <c r="J52" s="4">
        <v>717.80508864499996</v>
      </c>
      <c r="K52" s="1">
        <v>25</v>
      </c>
      <c r="L52" s="1">
        <v>82204</v>
      </c>
      <c r="M52" s="1">
        <v>1763</v>
      </c>
      <c r="N52" s="1">
        <v>128</v>
      </c>
      <c r="O52" s="1">
        <v>103</v>
      </c>
      <c r="P52" s="1">
        <v>1776</v>
      </c>
      <c r="Q52" s="1">
        <v>51</v>
      </c>
      <c r="R52" s="1">
        <v>69</v>
      </c>
      <c r="S52" s="1">
        <v>35</v>
      </c>
      <c r="T52" s="1">
        <v>63</v>
      </c>
      <c r="U52" s="4">
        <v>77.010000000000005</v>
      </c>
      <c r="V52" s="1">
        <v>14</v>
      </c>
      <c r="W52" s="1">
        <v>106</v>
      </c>
      <c r="X52" s="1">
        <v>92</v>
      </c>
      <c r="Y52" s="1">
        <v>23</v>
      </c>
      <c r="Z52" s="1">
        <v>37</v>
      </c>
      <c r="AA52" s="1">
        <v>64</v>
      </c>
      <c r="AB52" s="1">
        <v>31</v>
      </c>
      <c r="AC52" s="1">
        <v>57</v>
      </c>
    </row>
    <row r="53" spans="2:29" x14ac:dyDescent="0.3">
      <c r="B53" s="1">
        <v>28203</v>
      </c>
      <c r="C53" s="1">
        <v>25769</v>
      </c>
      <c r="D53" s="1">
        <v>25769008</v>
      </c>
      <c r="E53" s="1" t="s">
        <v>15</v>
      </c>
      <c r="F53" s="1" t="s">
        <v>61</v>
      </c>
      <c r="G53" s="1" t="s">
        <v>66</v>
      </c>
      <c r="H53" s="1">
        <v>2010</v>
      </c>
      <c r="I53" s="1" t="s">
        <v>18</v>
      </c>
      <c r="J53" s="4">
        <v>2404.4459370899999</v>
      </c>
      <c r="K53" s="1">
        <v>25</v>
      </c>
      <c r="L53" s="1">
        <v>82205</v>
      </c>
      <c r="M53" s="1">
        <v>4044</v>
      </c>
      <c r="N53" s="1">
        <v>1301</v>
      </c>
      <c r="O53" s="1">
        <v>565</v>
      </c>
      <c r="P53" s="1">
        <v>4146</v>
      </c>
      <c r="Q53" s="1">
        <v>788</v>
      </c>
      <c r="R53" s="1">
        <v>443</v>
      </c>
      <c r="S53" s="1">
        <v>195</v>
      </c>
      <c r="T53" s="1">
        <v>338</v>
      </c>
      <c r="U53" s="4">
        <v>685.93</v>
      </c>
      <c r="V53" s="1">
        <v>140</v>
      </c>
      <c r="W53" s="1">
        <v>1231</v>
      </c>
      <c r="X53" s="1">
        <v>531</v>
      </c>
      <c r="Y53" s="1">
        <v>238</v>
      </c>
      <c r="Z53" s="1">
        <v>754</v>
      </c>
      <c r="AA53" s="1">
        <v>408</v>
      </c>
      <c r="AB53" s="1">
        <v>182</v>
      </c>
      <c r="AC53" s="1">
        <v>320</v>
      </c>
    </row>
    <row r="54" spans="2:29" x14ac:dyDescent="0.3">
      <c r="B54" s="1">
        <v>28204</v>
      </c>
      <c r="C54" s="1">
        <v>25769</v>
      </c>
      <c r="D54" s="1">
        <v>25769012</v>
      </c>
      <c r="E54" s="1" t="s">
        <v>15</v>
      </c>
      <c r="F54" s="1" t="s">
        <v>61</v>
      </c>
      <c r="G54" s="1" t="s">
        <v>67</v>
      </c>
      <c r="H54" s="1">
        <v>2010</v>
      </c>
      <c r="I54" s="1" t="s">
        <v>18</v>
      </c>
      <c r="J54" s="4">
        <v>769.14153916299995</v>
      </c>
      <c r="K54" s="1">
        <v>25</v>
      </c>
      <c r="L54" s="1">
        <v>82206</v>
      </c>
      <c r="M54" s="1">
        <v>1599</v>
      </c>
      <c r="N54" s="1">
        <v>450</v>
      </c>
      <c r="O54" s="1">
        <v>88</v>
      </c>
      <c r="P54" s="1">
        <v>1641</v>
      </c>
      <c r="Q54" s="1">
        <v>313</v>
      </c>
      <c r="R54" s="1">
        <v>102</v>
      </c>
      <c r="S54" s="1">
        <v>44</v>
      </c>
      <c r="T54" s="1">
        <v>37</v>
      </c>
      <c r="U54" s="4">
        <v>187.7</v>
      </c>
      <c r="V54" s="1">
        <v>30</v>
      </c>
      <c r="W54" s="1">
        <v>407</v>
      </c>
      <c r="X54" s="1">
        <v>82</v>
      </c>
      <c r="Y54" s="1">
        <v>64</v>
      </c>
      <c r="Z54" s="1">
        <v>284</v>
      </c>
      <c r="AA54" s="1">
        <v>96</v>
      </c>
      <c r="AB54" s="1">
        <v>41</v>
      </c>
      <c r="AC54" s="1">
        <v>34</v>
      </c>
    </row>
    <row r="55" spans="2:29" x14ac:dyDescent="0.3">
      <c r="B55" s="1">
        <v>28205</v>
      </c>
      <c r="C55" s="1">
        <v>25769</v>
      </c>
      <c r="D55" s="1">
        <v>25769014</v>
      </c>
      <c r="E55" s="1" t="s">
        <v>15</v>
      </c>
      <c r="F55" s="1" t="s">
        <v>61</v>
      </c>
      <c r="G55" s="1" t="s">
        <v>64</v>
      </c>
      <c r="H55" s="1">
        <v>2010</v>
      </c>
      <c r="I55" s="1" t="s">
        <v>18</v>
      </c>
      <c r="J55" s="4">
        <v>1941.07279182</v>
      </c>
      <c r="K55" s="1">
        <v>25</v>
      </c>
      <c r="L55" s="1">
        <v>82207</v>
      </c>
      <c r="M55" s="1">
        <v>3719</v>
      </c>
      <c r="N55" s="1">
        <v>1536</v>
      </c>
      <c r="O55" s="1">
        <v>141</v>
      </c>
      <c r="P55" s="1">
        <v>3783</v>
      </c>
      <c r="Q55" s="1">
        <v>1294</v>
      </c>
      <c r="R55" s="1">
        <v>187</v>
      </c>
      <c r="S55" s="1">
        <v>58</v>
      </c>
      <c r="T55" s="1">
        <v>74</v>
      </c>
      <c r="U55" s="4">
        <v>584.9</v>
      </c>
      <c r="V55" s="1">
        <v>77</v>
      </c>
      <c r="W55" s="1">
        <v>1424</v>
      </c>
      <c r="X55" s="1">
        <v>126</v>
      </c>
      <c r="Y55" s="1">
        <v>133</v>
      </c>
      <c r="Z55" s="1">
        <v>1216</v>
      </c>
      <c r="AA55" s="1">
        <v>159</v>
      </c>
      <c r="AB55" s="1">
        <v>56</v>
      </c>
      <c r="AC55" s="1">
        <v>63</v>
      </c>
    </row>
    <row r="56" spans="2:29" x14ac:dyDescent="0.3">
      <c r="B56" s="1">
        <v>28206</v>
      </c>
      <c r="C56" s="1">
        <v>25769</v>
      </c>
      <c r="D56" s="1">
        <v>25769006</v>
      </c>
      <c r="E56" s="1" t="s">
        <v>15</v>
      </c>
      <c r="F56" s="1" t="s">
        <v>61</v>
      </c>
      <c r="G56" s="1" t="s">
        <v>65</v>
      </c>
      <c r="H56" s="1">
        <v>2010</v>
      </c>
      <c r="I56" s="1" t="s">
        <v>18</v>
      </c>
      <c r="J56" s="4">
        <v>1522.49156612</v>
      </c>
      <c r="K56" s="1">
        <v>25</v>
      </c>
      <c r="L56" s="1">
        <v>82208</v>
      </c>
      <c r="M56" s="1">
        <v>1010</v>
      </c>
      <c r="N56" s="1">
        <v>2236</v>
      </c>
      <c r="O56" s="1">
        <v>978</v>
      </c>
      <c r="P56" s="1">
        <v>1244</v>
      </c>
      <c r="Q56" s="1">
        <v>1278</v>
      </c>
      <c r="R56" s="1">
        <v>791</v>
      </c>
      <c r="S56" s="1">
        <v>353</v>
      </c>
      <c r="T56" s="1">
        <v>558</v>
      </c>
      <c r="U56" s="4">
        <v>1168.24</v>
      </c>
      <c r="V56" s="1">
        <v>187</v>
      </c>
      <c r="W56" s="1">
        <v>2132</v>
      </c>
      <c r="X56" s="1">
        <v>925</v>
      </c>
      <c r="Y56" s="1">
        <v>407</v>
      </c>
      <c r="Z56" s="1">
        <v>1226</v>
      </c>
      <c r="AA56" s="1">
        <v>749</v>
      </c>
      <c r="AB56" s="1">
        <v>333</v>
      </c>
      <c r="AC56" s="1">
        <v>529</v>
      </c>
    </row>
    <row r="57" spans="2:29" x14ac:dyDescent="0.3">
      <c r="B57" s="1">
        <v>28207</v>
      </c>
      <c r="C57" s="1">
        <v>25769</v>
      </c>
      <c r="D57" s="1">
        <v>25769007</v>
      </c>
      <c r="E57" s="1" t="s">
        <v>15</v>
      </c>
      <c r="F57" s="1" t="s">
        <v>61</v>
      </c>
      <c r="G57" s="1" t="s">
        <v>62</v>
      </c>
      <c r="H57" s="1">
        <v>2010</v>
      </c>
      <c r="I57" s="1" t="s">
        <v>18</v>
      </c>
      <c r="J57" s="4">
        <v>3246.1263202700002</v>
      </c>
      <c r="K57" s="1">
        <v>25</v>
      </c>
      <c r="L57" s="1">
        <v>82209</v>
      </c>
      <c r="M57" s="1">
        <v>3372</v>
      </c>
      <c r="N57" s="1">
        <v>4436</v>
      </c>
      <c r="O57" s="1">
        <v>1208</v>
      </c>
      <c r="P57" s="1">
        <v>3724</v>
      </c>
      <c r="Q57" s="1">
        <v>2926</v>
      </c>
      <c r="R57" s="1">
        <v>1212</v>
      </c>
      <c r="S57" s="1">
        <v>278</v>
      </c>
      <c r="T57" s="1">
        <v>876</v>
      </c>
      <c r="U57" s="4">
        <v>2145.5</v>
      </c>
      <c r="V57" s="1">
        <v>455</v>
      </c>
      <c r="W57" s="1">
        <v>4354</v>
      </c>
      <c r="X57" s="1">
        <v>1146</v>
      </c>
      <c r="Y57" s="1">
        <v>799</v>
      </c>
      <c r="Z57" s="1">
        <v>2868</v>
      </c>
      <c r="AA57" s="1">
        <v>1192</v>
      </c>
      <c r="AB57" s="1">
        <v>265</v>
      </c>
      <c r="AC57" s="1">
        <v>831</v>
      </c>
    </row>
    <row r="58" spans="2:29" x14ac:dyDescent="0.3">
      <c r="B58" s="1">
        <v>28236</v>
      </c>
      <c r="C58" s="1">
        <v>25745</v>
      </c>
      <c r="D58" s="1">
        <v>25745004</v>
      </c>
      <c r="E58" s="1" t="s">
        <v>15</v>
      </c>
      <c r="F58" s="1" t="s">
        <v>58</v>
      </c>
      <c r="G58" s="1" t="s">
        <v>63</v>
      </c>
      <c r="H58" s="1">
        <v>2010</v>
      </c>
      <c r="I58" s="1" t="s">
        <v>18</v>
      </c>
      <c r="J58" s="4">
        <v>1076.3674349600001</v>
      </c>
      <c r="K58" s="1">
        <v>25</v>
      </c>
      <c r="L58" s="1">
        <v>82238</v>
      </c>
      <c r="M58" s="1">
        <v>1731</v>
      </c>
      <c r="N58" s="1">
        <v>224</v>
      </c>
      <c r="O58" s="1">
        <v>3</v>
      </c>
      <c r="P58" s="1">
        <v>1734</v>
      </c>
      <c r="Q58" s="1">
        <v>217</v>
      </c>
      <c r="R58" s="1">
        <v>4</v>
      </c>
      <c r="S58" s="1">
        <v>1</v>
      </c>
      <c r="T58" s="1">
        <v>2</v>
      </c>
      <c r="U58" s="4">
        <v>69.31</v>
      </c>
      <c r="V58" s="1">
        <v>10</v>
      </c>
      <c r="W58" s="1">
        <v>184</v>
      </c>
      <c r="X58" s="1">
        <v>0</v>
      </c>
      <c r="Y58" s="1">
        <v>13</v>
      </c>
      <c r="Z58" s="1">
        <v>179</v>
      </c>
      <c r="AA58" s="1">
        <v>2</v>
      </c>
      <c r="AB58" s="1">
        <v>0</v>
      </c>
      <c r="AC58" s="1">
        <v>0</v>
      </c>
    </row>
    <row r="59" spans="2:29" x14ac:dyDescent="0.3">
      <c r="B59" s="1">
        <v>28240</v>
      </c>
      <c r="C59" s="1">
        <v>25745</v>
      </c>
      <c r="D59" s="1">
        <v>25745009</v>
      </c>
      <c r="E59" s="1" t="s">
        <v>15</v>
      </c>
      <c r="F59" s="1" t="s">
        <v>58</v>
      </c>
      <c r="G59" s="1" t="s">
        <v>59</v>
      </c>
      <c r="H59" s="1">
        <v>2010</v>
      </c>
      <c r="I59" s="1" t="s">
        <v>18</v>
      </c>
      <c r="J59" s="4">
        <v>2452.4563751800001</v>
      </c>
      <c r="K59" s="1">
        <v>25</v>
      </c>
      <c r="L59" s="1">
        <v>82242</v>
      </c>
      <c r="M59" s="1">
        <v>309</v>
      </c>
      <c r="N59" s="1">
        <v>199</v>
      </c>
      <c r="O59" s="1">
        <v>4</v>
      </c>
      <c r="P59" s="1">
        <v>322</v>
      </c>
      <c r="Q59" s="1">
        <v>171</v>
      </c>
      <c r="R59" s="1">
        <v>15</v>
      </c>
      <c r="S59" s="1">
        <v>0</v>
      </c>
      <c r="T59" s="1">
        <v>4</v>
      </c>
      <c r="U59" s="4">
        <v>69.63</v>
      </c>
      <c r="V59" s="1">
        <v>6</v>
      </c>
      <c r="W59" s="1">
        <v>186</v>
      </c>
      <c r="X59" s="1">
        <v>4</v>
      </c>
      <c r="Y59" s="1">
        <v>18</v>
      </c>
      <c r="Z59" s="1">
        <v>163</v>
      </c>
      <c r="AA59" s="1">
        <v>11</v>
      </c>
      <c r="AB59" s="1">
        <v>0</v>
      </c>
      <c r="AC59" s="1">
        <v>4</v>
      </c>
    </row>
    <row r="60" spans="2:29" x14ac:dyDescent="0.3">
      <c r="B60" s="1">
        <v>28340</v>
      </c>
      <c r="C60" s="1">
        <v>25653</v>
      </c>
      <c r="D60" s="1">
        <v>25653026</v>
      </c>
      <c r="E60" s="1" t="s">
        <v>15</v>
      </c>
      <c r="F60" s="1" t="s">
        <v>50</v>
      </c>
      <c r="G60" s="1" t="s">
        <v>60</v>
      </c>
      <c r="H60" s="1">
        <v>2010</v>
      </c>
      <c r="I60" s="1" t="s">
        <v>18</v>
      </c>
      <c r="J60" s="4">
        <v>596.61522174300001</v>
      </c>
      <c r="K60" s="1">
        <v>25</v>
      </c>
      <c r="L60" s="1">
        <v>82342</v>
      </c>
      <c r="M60" s="1">
        <v>144</v>
      </c>
      <c r="N60" s="1">
        <v>999</v>
      </c>
      <c r="O60" s="1">
        <v>512</v>
      </c>
      <c r="P60" s="1">
        <v>224</v>
      </c>
      <c r="Q60" s="1">
        <v>702</v>
      </c>
      <c r="R60" s="1">
        <v>247</v>
      </c>
      <c r="S60" s="1">
        <v>139</v>
      </c>
      <c r="T60" s="1">
        <v>343</v>
      </c>
      <c r="U60" s="4">
        <v>566.73</v>
      </c>
      <c r="V60" s="1">
        <v>81</v>
      </c>
      <c r="W60" s="1">
        <v>984</v>
      </c>
      <c r="X60" s="1">
        <v>505</v>
      </c>
      <c r="Y60" s="1">
        <v>159</v>
      </c>
      <c r="Z60" s="1">
        <v>691</v>
      </c>
      <c r="AA60" s="1">
        <v>245</v>
      </c>
      <c r="AB60" s="1">
        <v>139</v>
      </c>
      <c r="AC60" s="1">
        <v>336</v>
      </c>
    </row>
    <row r="61" spans="2:29" x14ac:dyDescent="0.3">
      <c r="B61" s="1">
        <v>28342</v>
      </c>
      <c r="C61" s="1">
        <v>25653</v>
      </c>
      <c r="D61" s="1">
        <v>25653007</v>
      </c>
      <c r="E61" s="1" t="s">
        <v>15</v>
      </c>
      <c r="F61" s="1" t="s">
        <v>50</v>
      </c>
      <c r="G61" s="1" t="s">
        <v>56</v>
      </c>
      <c r="H61" s="1">
        <v>2010</v>
      </c>
      <c r="I61" s="1" t="s">
        <v>18</v>
      </c>
      <c r="J61" s="4">
        <v>577.25486923899996</v>
      </c>
      <c r="K61" s="1">
        <v>25</v>
      </c>
      <c r="L61" s="1">
        <v>82344</v>
      </c>
      <c r="M61" s="1">
        <v>305</v>
      </c>
      <c r="N61" s="1">
        <v>1145</v>
      </c>
      <c r="O61" s="1">
        <v>152</v>
      </c>
      <c r="P61" s="1">
        <v>367</v>
      </c>
      <c r="Q61" s="1">
        <v>820</v>
      </c>
      <c r="R61" s="1">
        <v>273</v>
      </c>
      <c r="S61" s="1">
        <v>60</v>
      </c>
      <c r="T61" s="1">
        <v>82</v>
      </c>
      <c r="U61" s="4">
        <v>486.14</v>
      </c>
      <c r="V61" s="1">
        <v>73</v>
      </c>
      <c r="W61" s="1">
        <v>1124</v>
      </c>
      <c r="X61" s="1">
        <v>150</v>
      </c>
      <c r="Y61" s="1">
        <v>135</v>
      </c>
      <c r="Z61" s="1">
        <v>804</v>
      </c>
      <c r="AA61" s="1">
        <v>268</v>
      </c>
      <c r="AB61" s="1">
        <v>60</v>
      </c>
      <c r="AC61" s="1">
        <v>80</v>
      </c>
    </row>
    <row r="62" spans="2:29" x14ac:dyDescent="0.3">
      <c r="B62" s="1">
        <v>28343</v>
      </c>
      <c r="C62" s="1">
        <v>25653</v>
      </c>
      <c r="D62" s="1">
        <v>25653011</v>
      </c>
      <c r="E62" s="1" t="s">
        <v>15</v>
      </c>
      <c r="F62" s="1" t="s">
        <v>50</v>
      </c>
      <c r="G62" s="1" t="s">
        <v>57</v>
      </c>
      <c r="H62" s="1">
        <v>2010</v>
      </c>
      <c r="I62" s="1" t="s">
        <v>18</v>
      </c>
      <c r="J62" s="4">
        <v>993.09136080400003</v>
      </c>
      <c r="K62" s="1">
        <v>25</v>
      </c>
      <c r="L62" s="1">
        <v>82345</v>
      </c>
      <c r="M62" s="1">
        <v>2690</v>
      </c>
      <c r="N62" s="1">
        <v>55</v>
      </c>
      <c r="O62" s="1">
        <v>7</v>
      </c>
      <c r="P62" s="1">
        <v>2692</v>
      </c>
      <c r="Q62" s="1">
        <v>50</v>
      </c>
      <c r="R62" s="1">
        <v>3</v>
      </c>
      <c r="S62" s="1">
        <v>3</v>
      </c>
      <c r="T62" s="1">
        <v>4</v>
      </c>
      <c r="U62" s="4">
        <v>12.23</v>
      </c>
      <c r="V62" s="1">
        <v>0</v>
      </c>
      <c r="W62" s="1">
        <v>29</v>
      </c>
      <c r="X62" s="1">
        <v>2</v>
      </c>
      <c r="Y62" s="1">
        <v>2</v>
      </c>
      <c r="Z62" s="1">
        <v>26</v>
      </c>
      <c r="AA62" s="1">
        <v>1</v>
      </c>
      <c r="AB62" s="1">
        <v>0</v>
      </c>
      <c r="AC62" s="1">
        <v>2</v>
      </c>
    </row>
    <row r="63" spans="2:29" x14ac:dyDescent="0.3">
      <c r="B63" s="1">
        <v>28345</v>
      </c>
      <c r="C63" s="1">
        <v>25653</v>
      </c>
      <c r="D63" s="1">
        <v>25653027</v>
      </c>
      <c r="E63" s="1" t="s">
        <v>15</v>
      </c>
      <c r="F63" s="1" t="s">
        <v>50</v>
      </c>
      <c r="G63" s="1" t="s">
        <v>54</v>
      </c>
      <c r="H63" s="1">
        <v>2010</v>
      </c>
      <c r="I63" s="1" t="s">
        <v>18</v>
      </c>
      <c r="J63" s="4">
        <v>1325.3761933400001</v>
      </c>
      <c r="K63" s="1">
        <v>25</v>
      </c>
      <c r="L63" s="1">
        <v>82347</v>
      </c>
      <c r="M63" s="1">
        <v>3623</v>
      </c>
      <c r="N63" s="1">
        <v>57</v>
      </c>
      <c r="O63" s="1">
        <v>6</v>
      </c>
      <c r="P63" s="1">
        <v>3624</v>
      </c>
      <c r="Q63" s="1">
        <v>42</v>
      </c>
      <c r="R63" s="1">
        <v>14</v>
      </c>
      <c r="S63" s="1">
        <v>2</v>
      </c>
      <c r="T63" s="1">
        <v>4</v>
      </c>
      <c r="U63" s="4">
        <v>19.37</v>
      </c>
      <c r="V63" s="1">
        <v>0</v>
      </c>
      <c r="W63" s="1">
        <v>50</v>
      </c>
      <c r="X63" s="1">
        <v>3</v>
      </c>
      <c r="Y63" s="1">
        <v>1</v>
      </c>
      <c r="Z63" s="1">
        <v>37</v>
      </c>
      <c r="AA63" s="1">
        <v>12</v>
      </c>
      <c r="AB63" s="1">
        <v>2</v>
      </c>
      <c r="AC63" s="1">
        <v>1</v>
      </c>
    </row>
    <row r="64" spans="2:29" x14ac:dyDescent="0.3">
      <c r="B64" s="1">
        <v>28351</v>
      </c>
      <c r="C64" s="1">
        <v>25653</v>
      </c>
      <c r="D64" s="1">
        <v>25653001</v>
      </c>
      <c r="E64" s="1" t="s">
        <v>15</v>
      </c>
      <c r="F64" s="1" t="s">
        <v>50</v>
      </c>
      <c r="G64" s="1" t="s">
        <v>55</v>
      </c>
      <c r="H64" s="1">
        <v>2010</v>
      </c>
      <c r="I64" s="1" t="s">
        <v>18</v>
      </c>
      <c r="J64" s="4">
        <v>867.03649624000002</v>
      </c>
      <c r="K64" s="1">
        <v>25</v>
      </c>
      <c r="L64" s="1">
        <v>82353</v>
      </c>
      <c r="M64" s="1">
        <v>2252</v>
      </c>
      <c r="N64" s="1">
        <v>148</v>
      </c>
      <c r="O64" s="1">
        <v>10</v>
      </c>
      <c r="P64" s="1">
        <v>2262</v>
      </c>
      <c r="Q64" s="1">
        <v>100</v>
      </c>
      <c r="R64" s="1">
        <v>39</v>
      </c>
      <c r="S64" s="1">
        <v>6</v>
      </c>
      <c r="T64" s="1">
        <v>3</v>
      </c>
      <c r="U64" s="4">
        <v>46.91</v>
      </c>
      <c r="V64" s="1">
        <v>1</v>
      </c>
      <c r="W64" s="1">
        <v>122</v>
      </c>
      <c r="X64" s="1">
        <v>8</v>
      </c>
      <c r="Y64" s="1">
        <v>9</v>
      </c>
      <c r="Z64" s="1">
        <v>82</v>
      </c>
      <c r="AA64" s="1">
        <v>33</v>
      </c>
      <c r="AB64" s="1">
        <v>6</v>
      </c>
      <c r="AC64" s="1">
        <v>1</v>
      </c>
    </row>
    <row r="65" spans="2:29" x14ac:dyDescent="0.3">
      <c r="B65" s="1">
        <v>28355</v>
      </c>
      <c r="C65" s="1">
        <v>25653</v>
      </c>
      <c r="D65" s="1">
        <v>25653030</v>
      </c>
      <c r="E65" s="1" t="s">
        <v>15</v>
      </c>
      <c r="F65" s="1" t="s">
        <v>50</v>
      </c>
      <c r="G65" s="1" t="s">
        <v>51</v>
      </c>
      <c r="H65" s="1">
        <v>2010</v>
      </c>
      <c r="I65" s="1" t="s">
        <v>18</v>
      </c>
      <c r="J65" s="4">
        <v>1236.45222842</v>
      </c>
      <c r="K65" s="1">
        <v>25</v>
      </c>
      <c r="L65" s="1">
        <v>82357</v>
      </c>
      <c r="M65" s="1">
        <v>2014</v>
      </c>
      <c r="N65" s="1">
        <v>1364</v>
      </c>
      <c r="O65" s="1">
        <v>54</v>
      </c>
      <c r="P65" s="1">
        <v>2079</v>
      </c>
      <c r="Q65" s="1">
        <v>1171</v>
      </c>
      <c r="R65" s="1">
        <v>129</v>
      </c>
      <c r="S65" s="1">
        <v>29</v>
      </c>
      <c r="T65" s="1">
        <v>24</v>
      </c>
      <c r="U65" s="4">
        <v>513</v>
      </c>
      <c r="V65" s="1">
        <v>53</v>
      </c>
      <c r="W65" s="1">
        <v>1320</v>
      </c>
      <c r="X65" s="1">
        <v>48</v>
      </c>
      <c r="Y65" s="1">
        <v>114</v>
      </c>
      <c r="Z65" s="1">
        <v>1139</v>
      </c>
      <c r="AA65" s="1">
        <v>121</v>
      </c>
      <c r="AB65" s="1">
        <v>24</v>
      </c>
      <c r="AC65" s="1">
        <v>23</v>
      </c>
    </row>
    <row r="66" spans="2:29" x14ac:dyDescent="0.3">
      <c r="B66" s="1">
        <v>28671</v>
      </c>
      <c r="C66" s="1">
        <v>25513</v>
      </c>
      <c r="D66" s="1">
        <v>25513053</v>
      </c>
      <c r="E66" s="1" t="s">
        <v>15</v>
      </c>
      <c r="F66" s="1" t="s">
        <v>52</v>
      </c>
      <c r="G66" s="1" t="s">
        <v>53</v>
      </c>
      <c r="H66" s="1">
        <v>2010</v>
      </c>
      <c r="I66" s="1" t="s">
        <v>18</v>
      </c>
      <c r="J66" s="4">
        <v>2067.3842394100002</v>
      </c>
      <c r="K66" s="1">
        <v>25</v>
      </c>
      <c r="L66" s="1">
        <v>82673</v>
      </c>
      <c r="M66" s="1">
        <v>3848</v>
      </c>
      <c r="N66" s="1">
        <v>1738</v>
      </c>
      <c r="O66" s="1">
        <v>148</v>
      </c>
      <c r="P66" s="1">
        <v>3901</v>
      </c>
      <c r="Q66" s="1">
        <v>1541</v>
      </c>
      <c r="R66" s="1">
        <v>154</v>
      </c>
      <c r="S66" s="1">
        <v>26</v>
      </c>
      <c r="T66" s="1">
        <v>112</v>
      </c>
      <c r="U66" s="4">
        <v>669.88</v>
      </c>
      <c r="V66" s="1">
        <v>52</v>
      </c>
      <c r="W66" s="1">
        <v>1663</v>
      </c>
      <c r="X66" s="1">
        <v>136</v>
      </c>
      <c r="Y66" s="1">
        <v>104</v>
      </c>
      <c r="Z66" s="1">
        <v>1477</v>
      </c>
      <c r="AA66" s="1">
        <v>143</v>
      </c>
      <c r="AB66" s="1">
        <v>23</v>
      </c>
      <c r="AC66" s="1">
        <v>104</v>
      </c>
    </row>
    <row r="67" spans="2:29" x14ac:dyDescent="0.3">
      <c r="B67" s="1">
        <v>28672</v>
      </c>
      <c r="C67" s="1">
        <v>25513</v>
      </c>
      <c r="D67" s="1">
        <v>25513008</v>
      </c>
      <c r="E67" s="1" t="s">
        <v>15</v>
      </c>
      <c r="F67" s="1" t="s">
        <v>52</v>
      </c>
      <c r="G67" s="1" t="s">
        <v>117</v>
      </c>
      <c r="H67" s="1">
        <v>2010</v>
      </c>
      <c r="I67" s="1" t="s">
        <v>18</v>
      </c>
      <c r="J67" s="4">
        <v>1582.3476346099999</v>
      </c>
      <c r="K67" s="1">
        <v>25</v>
      </c>
      <c r="L67" s="1">
        <v>82674</v>
      </c>
      <c r="M67" s="1">
        <v>1923</v>
      </c>
      <c r="N67" s="1">
        <v>2067</v>
      </c>
      <c r="O67" s="1">
        <v>404</v>
      </c>
      <c r="P67" s="1">
        <v>2049</v>
      </c>
      <c r="Q67" s="1">
        <v>1630</v>
      </c>
      <c r="R67" s="1">
        <v>328</v>
      </c>
      <c r="S67" s="1">
        <v>53</v>
      </c>
      <c r="T67" s="1">
        <v>334</v>
      </c>
      <c r="U67" s="4">
        <v>886.03</v>
      </c>
      <c r="V67" s="1">
        <v>80</v>
      </c>
      <c r="W67" s="1">
        <v>2009</v>
      </c>
      <c r="X67" s="1">
        <v>365</v>
      </c>
      <c r="Y67" s="1">
        <v>205</v>
      </c>
      <c r="Z67" s="1">
        <v>1585</v>
      </c>
      <c r="AA67" s="1">
        <v>316</v>
      </c>
      <c r="AB67" s="1">
        <v>51</v>
      </c>
      <c r="AC67" s="1">
        <v>297</v>
      </c>
    </row>
    <row r="68" spans="2:29" x14ac:dyDescent="0.3">
      <c r="B68" s="1">
        <v>28680</v>
      </c>
      <c r="C68" s="1">
        <v>25513</v>
      </c>
      <c r="D68" s="1">
        <v>25513011</v>
      </c>
      <c r="E68" s="1" t="s">
        <v>15</v>
      </c>
      <c r="F68" s="1" t="s">
        <v>52</v>
      </c>
      <c r="G68" s="1" t="s">
        <v>118</v>
      </c>
      <c r="H68" s="1">
        <v>2010</v>
      </c>
      <c r="I68" s="1" t="s">
        <v>18</v>
      </c>
      <c r="J68" s="4">
        <v>1306.03355414</v>
      </c>
      <c r="K68" s="1">
        <v>25</v>
      </c>
      <c r="L68" s="1">
        <v>82682</v>
      </c>
      <c r="M68" s="1">
        <v>3389</v>
      </c>
      <c r="N68" s="1">
        <v>235</v>
      </c>
      <c r="O68" s="1">
        <v>0</v>
      </c>
      <c r="P68" s="1">
        <v>3391</v>
      </c>
      <c r="Q68" s="1">
        <v>233</v>
      </c>
      <c r="R68" s="1">
        <v>0</v>
      </c>
      <c r="S68" s="1">
        <v>0</v>
      </c>
      <c r="T68" s="1">
        <v>0</v>
      </c>
      <c r="U68" s="4">
        <v>67.44</v>
      </c>
      <c r="V68" s="1">
        <v>0</v>
      </c>
      <c r="W68" s="1">
        <v>188</v>
      </c>
      <c r="X68" s="1">
        <v>0</v>
      </c>
      <c r="Y68" s="1">
        <v>2</v>
      </c>
      <c r="Z68" s="1">
        <v>186</v>
      </c>
      <c r="AA68" s="1">
        <v>0</v>
      </c>
      <c r="AB68" s="1">
        <v>0</v>
      </c>
      <c r="AC68" s="1">
        <v>0</v>
      </c>
    </row>
    <row r="69" spans="2:29" x14ac:dyDescent="0.3">
      <c r="B69" s="1">
        <v>28693</v>
      </c>
      <c r="C69" s="1">
        <v>25513</v>
      </c>
      <c r="D69" s="1">
        <v>25513040</v>
      </c>
      <c r="E69" s="1" t="s">
        <v>15</v>
      </c>
      <c r="F69" s="1" t="s">
        <v>52</v>
      </c>
      <c r="G69" s="1" t="s">
        <v>115</v>
      </c>
      <c r="H69" s="1">
        <v>2010</v>
      </c>
      <c r="I69" s="1" t="s">
        <v>18</v>
      </c>
      <c r="J69" s="4">
        <v>1483.0194798</v>
      </c>
      <c r="K69" s="1">
        <v>25</v>
      </c>
      <c r="L69" s="1">
        <v>82695</v>
      </c>
      <c r="M69" s="1">
        <v>4090</v>
      </c>
      <c r="N69" s="1">
        <v>30</v>
      </c>
      <c r="O69" s="1">
        <v>0</v>
      </c>
      <c r="P69" s="1">
        <v>4091</v>
      </c>
      <c r="Q69" s="1">
        <v>28</v>
      </c>
      <c r="R69" s="1">
        <v>1</v>
      </c>
      <c r="S69" s="1">
        <v>0</v>
      </c>
      <c r="T69" s="1">
        <v>0</v>
      </c>
      <c r="U69" s="4">
        <v>7.27</v>
      </c>
      <c r="V69" s="1">
        <v>0</v>
      </c>
      <c r="W69" s="1">
        <v>20</v>
      </c>
      <c r="X69" s="1">
        <v>0</v>
      </c>
      <c r="Y69" s="1">
        <v>1</v>
      </c>
      <c r="Z69" s="1">
        <v>19</v>
      </c>
      <c r="AA69" s="1">
        <v>0</v>
      </c>
      <c r="AB69" s="1">
        <v>0</v>
      </c>
      <c r="AC69" s="1">
        <v>0</v>
      </c>
    </row>
    <row r="70" spans="2:29" x14ac:dyDescent="0.3">
      <c r="B70" s="1">
        <v>28708</v>
      </c>
      <c r="C70" s="1">
        <v>25513</v>
      </c>
      <c r="D70" s="1">
        <v>25513013</v>
      </c>
      <c r="E70" s="1" t="s">
        <v>15</v>
      </c>
      <c r="F70" s="1" t="s">
        <v>52</v>
      </c>
      <c r="G70" s="1" t="s">
        <v>116</v>
      </c>
      <c r="H70" s="1">
        <v>2010</v>
      </c>
      <c r="I70" s="1" t="s">
        <v>18</v>
      </c>
      <c r="J70" s="4">
        <v>1877.87802562</v>
      </c>
      <c r="K70" s="1">
        <v>25</v>
      </c>
      <c r="L70" s="1">
        <v>82710</v>
      </c>
      <c r="M70" s="1">
        <v>3452</v>
      </c>
      <c r="N70" s="1">
        <v>1482</v>
      </c>
      <c r="O70" s="1">
        <v>275</v>
      </c>
      <c r="P70" s="1">
        <v>3494</v>
      </c>
      <c r="Q70" s="1">
        <v>1408</v>
      </c>
      <c r="R70" s="1">
        <v>40</v>
      </c>
      <c r="S70" s="1">
        <v>81</v>
      </c>
      <c r="T70" s="1">
        <v>186</v>
      </c>
      <c r="U70" s="4">
        <v>608.44000000000005</v>
      </c>
      <c r="V70" s="1">
        <v>32</v>
      </c>
      <c r="W70" s="1">
        <v>1412</v>
      </c>
      <c r="X70" s="1">
        <v>244</v>
      </c>
      <c r="Y70" s="1">
        <v>72</v>
      </c>
      <c r="Z70" s="1">
        <v>1347</v>
      </c>
      <c r="AA70" s="1">
        <v>33</v>
      </c>
      <c r="AB70" s="1">
        <v>75</v>
      </c>
      <c r="AC70" s="1">
        <v>161</v>
      </c>
    </row>
    <row r="71" spans="2:29" x14ac:dyDescent="0.3">
      <c r="B71" s="1">
        <v>28724</v>
      </c>
      <c r="C71" s="1">
        <v>25513</v>
      </c>
      <c r="D71" s="1">
        <v>25513014</v>
      </c>
      <c r="E71" s="1" t="s">
        <v>15</v>
      </c>
      <c r="F71" s="1" t="s">
        <v>52</v>
      </c>
      <c r="G71" s="1" t="s">
        <v>113</v>
      </c>
      <c r="H71" s="1">
        <v>2010</v>
      </c>
      <c r="I71" s="1" t="s">
        <v>18</v>
      </c>
      <c r="J71" s="4">
        <v>1848.12498704</v>
      </c>
      <c r="K71" s="1">
        <v>25</v>
      </c>
      <c r="L71" s="1">
        <v>82726</v>
      </c>
      <c r="M71" s="1">
        <v>4177</v>
      </c>
      <c r="N71" s="1">
        <v>772</v>
      </c>
      <c r="O71" s="1">
        <v>176</v>
      </c>
      <c r="P71" s="1">
        <v>4208</v>
      </c>
      <c r="Q71" s="1">
        <v>708</v>
      </c>
      <c r="R71" s="1">
        <v>44</v>
      </c>
      <c r="S71" s="1">
        <v>53</v>
      </c>
      <c r="T71" s="1">
        <v>112</v>
      </c>
      <c r="U71" s="4">
        <v>332.59</v>
      </c>
      <c r="V71" s="1">
        <v>29</v>
      </c>
      <c r="W71" s="1">
        <v>719</v>
      </c>
      <c r="X71" s="1">
        <v>169</v>
      </c>
      <c r="Y71" s="1">
        <v>59</v>
      </c>
      <c r="Z71" s="1">
        <v>659</v>
      </c>
      <c r="AA71" s="1">
        <v>41</v>
      </c>
      <c r="AB71" s="1">
        <v>50</v>
      </c>
      <c r="AC71" s="1">
        <v>108</v>
      </c>
    </row>
    <row r="72" spans="2:29" x14ac:dyDescent="0.3">
      <c r="B72" s="1">
        <v>29554</v>
      </c>
      <c r="C72" s="1">
        <v>25154</v>
      </c>
      <c r="D72" s="1">
        <v>25154018</v>
      </c>
      <c r="E72" s="1" t="s">
        <v>15</v>
      </c>
      <c r="F72" s="1" t="s">
        <v>93</v>
      </c>
      <c r="G72" s="1" t="s">
        <v>114</v>
      </c>
      <c r="H72" s="1">
        <v>2012</v>
      </c>
      <c r="I72" s="1" t="s">
        <v>18</v>
      </c>
      <c r="J72" s="4">
        <v>2174.9087895600001</v>
      </c>
      <c r="K72" s="1">
        <v>25</v>
      </c>
      <c r="L72" s="1">
        <v>83556</v>
      </c>
      <c r="M72" s="1">
        <v>1178</v>
      </c>
      <c r="N72" s="1">
        <v>4136</v>
      </c>
      <c r="O72" s="1">
        <v>732</v>
      </c>
      <c r="P72" s="1">
        <v>1423</v>
      </c>
      <c r="Q72" s="1">
        <v>3553</v>
      </c>
      <c r="R72" s="1">
        <v>387</v>
      </c>
      <c r="S72" s="1">
        <v>496</v>
      </c>
      <c r="T72" s="1">
        <v>187</v>
      </c>
      <c r="U72" s="4">
        <v>1794.95</v>
      </c>
      <c r="V72" s="1">
        <v>258</v>
      </c>
      <c r="W72" s="1">
        <v>4031</v>
      </c>
      <c r="X72" s="1">
        <v>702</v>
      </c>
      <c r="Y72" s="1">
        <v>499</v>
      </c>
      <c r="Z72" s="1">
        <v>3466</v>
      </c>
      <c r="AA72" s="1">
        <v>371</v>
      </c>
      <c r="AB72" s="1">
        <v>480</v>
      </c>
      <c r="AC72" s="1">
        <v>175</v>
      </c>
    </row>
    <row r="73" spans="2:29" x14ac:dyDescent="0.3">
      <c r="B73" s="1">
        <v>29555</v>
      </c>
      <c r="C73" s="1">
        <v>25154</v>
      </c>
      <c r="D73" s="1">
        <v>25154005</v>
      </c>
      <c r="E73" s="1" t="s">
        <v>15</v>
      </c>
      <c r="F73" s="1" t="s">
        <v>93</v>
      </c>
      <c r="G73" s="1" t="s">
        <v>90</v>
      </c>
      <c r="H73" s="1">
        <v>2012</v>
      </c>
      <c r="I73" s="1" t="s">
        <v>18</v>
      </c>
      <c r="J73" s="4">
        <v>1969.04988686</v>
      </c>
      <c r="K73" s="1">
        <v>25</v>
      </c>
      <c r="L73" s="1">
        <v>83557</v>
      </c>
      <c r="M73" s="1">
        <v>304</v>
      </c>
      <c r="N73" s="1">
        <v>4349</v>
      </c>
      <c r="O73" s="1">
        <v>815</v>
      </c>
      <c r="P73" s="1">
        <v>668</v>
      </c>
      <c r="Q73" s="1">
        <v>3642</v>
      </c>
      <c r="R73" s="1">
        <v>415</v>
      </c>
      <c r="S73" s="1">
        <v>451</v>
      </c>
      <c r="T73" s="1">
        <v>292</v>
      </c>
      <c r="U73" s="4">
        <v>1965.85</v>
      </c>
      <c r="V73" s="1">
        <v>298</v>
      </c>
      <c r="W73" s="1">
        <v>4346</v>
      </c>
      <c r="X73" s="1">
        <v>813</v>
      </c>
      <c r="Y73" s="1">
        <v>662</v>
      </c>
      <c r="Z73" s="1">
        <v>3642</v>
      </c>
      <c r="AA73" s="1">
        <v>412</v>
      </c>
      <c r="AB73" s="1">
        <v>450</v>
      </c>
      <c r="AC73" s="1">
        <v>291</v>
      </c>
    </row>
    <row r="74" spans="2:29" x14ac:dyDescent="0.3">
      <c r="B74" s="1">
        <v>29556</v>
      </c>
      <c r="C74" s="1">
        <v>25154</v>
      </c>
      <c r="D74" s="1">
        <v>25154009</v>
      </c>
      <c r="E74" s="1" t="s">
        <v>15</v>
      </c>
      <c r="F74" s="1" t="s">
        <v>93</v>
      </c>
      <c r="G74" s="1" t="s">
        <v>112</v>
      </c>
      <c r="H74" s="1">
        <v>2012</v>
      </c>
      <c r="I74" s="1" t="s">
        <v>18</v>
      </c>
      <c r="J74" s="4">
        <v>1306.30694625</v>
      </c>
      <c r="K74" s="1">
        <v>25</v>
      </c>
      <c r="L74" s="1">
        <v>83558</v>
      </c>
      <c r="M74" s="1">
        <v>3206</v>
      </c>
      <c r="N74" s="1">
        <v>412</v>
      </c>
      <c r="O74" s="1">
        <v>9</v>
      </c>
      <c r="P74" s="1">
        <v>3214</v>
      </c>
      <c r="Q74" s="1">
        <v>395</v>
      </c>
      <c r="R74" s="1">
        <v>10</v>
      </c>
      <c r="S74" s="1">
        <v>6</v>
      </c>
      <c r="T74" s="1">
        <v>2</v>
      </c>
      <c r="U74" s="4">
        <v>130.26</v>
      </c>
      <c r="V74" s="1">
        <v>2</v>
      </c>
      <c r="W74" s="1">
        <v>358</v>
      </c>
      <c r="X74" s="1">
        <v>7</v>
      </c>
      <c r="Y74" s="1">
        <v>8</v>
      </c>
      <c r="Z74" s="1">
        <v>344</v>
      </c>
      <c r="AA74" s="1">
        <v>9</v>
      </c>
      <c r="AB74" s="1">
        <v>5</v>
      </c>
      <c r="AC74" s="1">
        <v>1</v>
      </c>
    </row>
    <row r="75" spans="2:29" x14ac:dyDescent="0.3">
      <c r="B75" s="1">
        <v>29558</v>
      </c>
      <c r="C75" s="1">
        <v>25154</v>
      </c>
      <c r="D75" s="1">
        <v>25154013</v>
      </c>
      <c r="E75" s="1" t="s">
        <v>15</v>
      </c>
      <c r="F75" s="1" t="s">
        <v>93</v>
      </c>
      <c r="G75" s="1" t="s">
        <v>32</v>
      </c>
      <c r="H75" s="1">
        <v>2012</v>
      </c>
      <c r="I75" s="1" t="s">
        <v>18</v>
      </c>
      <c r="J75" s="4">
        <v>1734.4603115</v>
      </c>
      <c r="K75" s="1">
        <v>25</v>
      </c>
      <c r="L75" s="1">
        <v>83560</v>
      </c>
      <c r="M75" s="1">
        <v>3329</v>
      </c>
      <c r="N75" s="1">
        <v>1172</v>
      </c>
      <c r="O75" s="1">
        <v>314</v>
      </c>
      <c r="P75" s="1">
        <v>3408</v>
      </c>
      <c r="Q75" s="1">
        <v>986</v>
      </c>
      <c r="R75" s="1">
        <v>122</v>
      </c>
      <c r="S75" s="1">
        <v>259</v>
      </c>
      <c r="T75" s="1">
        <v>40</v>
      </c>
      <c r="U75" s="4">
        <v>540.21</v>
      </c>
      <c r="V75" s="1">
        <v>86</v>
      </c>
      <c r="W75" s="1">
        <v>1107</v>
      </c>
      <c r="X75" s="1">
        <v>294</v>
      </c>
      <c r="Y75" s="1">
        <v>161</v>
      </c>
      <c r="Z75" s="1">
        <v>938</v>
      </c>
      <c r="AA75" s="1">
        <v>109</v>
      </c>
      <c r="AB75" s="1">
        <v>242</v>
      </c>
      <c r="AC75" s="1">
        <v>37</v>
      </c>
    </row>
    <row r="76" spans="2:29" x14ac:dyDescent="0.3">
      <c r="B76" s="1">
        <v>29560</v>
      </c>
      <c r="C76" s="1">
        <v>25154</v>
      </c>
      <c r="D76" s="1">
        <v>25154025</v>
      </c>
      <c r="E76" s="1" t="s">
        <v>15</v>
      </c>
      <c r="F76" s="1" t="s">
        <v>93</v>
      </c>
      <c r="G76" s="1" t="s">
        <v>111</v>
      </c>
      <c r="H76" s="1">
        <v>2012</v>
      </c>
      <c r="I76" s="1" t="s">
        <v>18</v>
      </c>
      <c r="J76" s="4">
        <v>1160.42966843</v>
      </c>
      <c r="K76" s="1">
        <v>25</v>
      </c>
      <c r="L76" s="1">
        <v>83562</v>
      </c>
      <c r="M76" s="1">
        <v>2184</v>
      </c>
      <c r="N76" s="1">
        <v>546</v>
      </c>
      <c r="O76" s="1">
        <v>489</v>
      </c>
      <c r="P76" s="1">
        <v>2241</v>
      </c>
      <c r="Q76" s="1">
        <v>451</v>
      </c>
      <c r="R76" s="1">
        <v>77</v>
      </c>
      <c r="S76" s="1">
        <v>177</v>
      </c>
      <c r="T76" s="1">
        <v>273</v>
      </c>
      <c r="U76" s="4">
        <v>357.73</v>
      </c>
      <c r="V76" s="1">
        <v>35</v>
      </c>
      <c r="W76" s="1">
        <v>519</v>
      </c>
      <c r="X76" s="1">
        <v>438</v>
      </c>
      <c r="Y76" s="1">
        <v>83</v>
      </c>
      <c r="Z76" s="1">
        <v>439</v>
      </c>
      <c r="AA76" s="1">
        <v>64</v>
      </c>
      <c r="AB76" s="1">
        <v>161</v>
      </c>
      <c r="AC76" s="1">
        <v>245</v>
      </c>
    </row>
    <row r="77" spans="2:29" x14ac:dyDescent="0.3">
      <c r="B77" s="1">
        <v>29561</v>
      </c>
      <c r="C77" s="1">
        <v>25154</v>
      </c>
      <c r="D77" s="1">
        <v>25154007</v>
      </c>
      <c r="E77" s="1" t="s">
        <v>15</v>
      </c>
      <c r="F77" s="1" t="s">
        <v>93</v>
      </c>
      <c r="G77" s="1" t="s">
        <v>109</v>
      </c>
      <c r="H77" s="1">
        <v>2012</v>
      </c>
      <c r="I77" s="1" t="s">
        <v>18</v>
      </c>
      <c r="J77" s="4">
        <v>900.103994758</v>
      </c>
      <c r="K77" s="1">
        <v>25</v>
      </c>
      <c r="L77" s="1">
        <v>83563</v>
      </c>
      <c r="M77" s="1">
        <v>2184</v>
      </c>
      <c r="N77" s="1">
        <v>288</v>
      </c>
      <c r="O77" s="1">
        <v>30</v>
      </c>
      <c r="P77" s="1">
        <v>2192</v>
      </c>
      <c r="Q77" s="1">
        <v>265</v>
      </c>
      <c r="R77" s="1">
        <v>16</v>
      </c>
      <c r="S77" s="1">
        <v>9</v>
      </c>
      <c r="T77" s="1">
        <v>20</v>
      </c>
      <c r="U77" s="4">
        <v>91.65</v>
      </c>
      <c r="V77" s="1">
        <v>2</v>
      </c>
      <c r="W77" s="1">
        <v>230</v>
      </c>
      <c r="X77" s="1">
        <v>20</v>
      </c>
      <c r="Y77" s="1">
        <v>9</v>
      </c>
      <c r="Z77" s="1">
        <v>210</v>
      </c>
      <c r="AA77" s="1">
        <v>14</v>
      </c>
      <c r="AB77" s="1">
        <v>5</v>
      </c>
      <c r="AC77" s="1">
        <v>14</v>
      </c>
    </row>
    <row r="78" spans="2:29" x14ac:dyDescent="0.3">
      <c r="B78" s="1">
        <v>29564</v>
      </c>
      <c r="C78" s="1">
        <v>25154</v>
      </c>
      <c r="D78" s="1">
        <v>25154001</v>
      </c>
      <c r="E78" s="1" t="s">
        <v>15</v>
      </c>
      <c r="F78" s="1" t="s">
        <v>93</v>
      </c>
      <c r="G78" s="1" t="s">
        <v>110</v>
      </c>
      <c r="H78" s="1">
        <v>2012</v>
      </c>
      <c r="I78" s="1" t="s">
        <v>18</v>
      </c>
      <c r="J78" s="4">
        <v>978.79275426200002</v>
      </c>
      <c r="K78" s="1">
        <v>25</v>
      </c>
      <c r="L78" s="1">
        <v>83566</v>
      </c>
      <c r="M78" s="1">
        <v>2377</v>
      </c>
      <c r="N78" s="1">
        <v>145</v>
      </c>
      <c r="O78" s="1">
        <v>214</v>
      </c>
      <c r="P78" s="1">
        <v>2399</v>
      </c>
      <c r="Q78" s="1">
        <v>90</v>
      </c>
      <c r="R78" s="1">
        <v>45</v>
      </c>
      <c r="S78" s="1">
        <v>94</v>
      </c>
      <c r="T78" s="1">
        <v>108</v>
      </c>
      <c r="U78" s="4">
        <v>120.67</v>
      </c>
      <c r="V78" s="1">
        <v>14</v>
      </c>
      <c r="W78" s="1">
        <v>131</v>
      </c>
      <c r="X78" s="1">
        <v>194</v>
      </c>
      <c r="Y78" s="1">
        <v>35</v>
      </c>
      <c r="Z78" s="1">
        <v>84</v>
      </c>
      <c r="AA78" s="1">
        <v>37</v>
      </c>
      <c r="AB78" s="1">
        <v>90</v>
      </c>
      <c r="AC78" s="1">
        <v>93</v>
      </c>
    </row>
    <row r="79" spans="2:29" x14ac:dyDescent="0.3">
      <c r="B79" s="1">
        <v>29565</v>
      </c>
      <c r="C79" s="1">
        <v>25154</v>
      </c>
      <c r="D79" s="1">
        <v>25154014</v>
      </c>
      <c r="E79" s="1" t="s">
        <v>15</v>
      </c>
      <c r="F79" s="1" t="s">
        <v>93</v>
      </c>
      <c r="G79" s="1" t="s">
        <v>107</v>
      </c>
      <c r="H79" s="1">
        <v>2012</v>
      </c>
      <c r="I79" s="1" t="s">
        <v>18</v>
      </c>
      <c r="J79" s="4">
        <v>1573.13249746</v>
      </c>
      <c r="K79" s="1">
        <v>25</v>
      </c>
      <c r="L79" s="1">
        <v>83567</v>
      </c>
      <c r="M79" s="1">
        <v>1098</v>
      </c>
      <c r="N79" s="1">
        <v>2104</v>
      </c>
      <c r="O79" s="1">
        <v>1157</v>
      </c>
      <c r="P79" s="1">
        <v>1303</v>
      </c>
      <c r="Q79" s="1">
        <v>1633</v>
      </c>
      <c r="R79" s="1">
        <v>331</v>
      </c>
      <c r="S79" s="1">
        <v>405</v>
      </c>
      <c r="T79" s="1">
        <v>687</v>
      </c>
      <c r="U79" s="4">
        <v>1197.4000000000001</v>
      </c>
      <c r="V79" s="1">
        <v>198</v>
      </c>
      <c r="W79" s="1">
        <v>2021</v>
      </c>
      <c r="X79" s="1">
        <v>1105</v>
      </c>
      <c r="Y79" s="1">
        <v>400</v>
      </c>
      <c r="Z79" s="1">
        <v>1562</v>
      </c>
      <c r="AA79" s="1">
        <v>322</v>
      </c>
      <c r="AB79" s="1">
        <v>390</v>
      </c>
      <c r="AC79" s="1">
        <v>650</v>
      </c>
    </row>
    <row r="80" spans="2:29" x14ac:dyDescent="0.3">
      <c r="B80" s="1">
        <v>29566</v>
      </c>
      <c r="C80" s="1">
        <v>25154</v>
      </c>
      <c r="D80" s="1">
        <v>25154026</v>
      </c>
      <c r="E80" s="1" t="s">
        <v>15</v>
      </c>
      <c r="F80" s="1" t="s">
        <v>93</v>
      </c>
      <c r="G80" s="1" t="s">
        <v>108</v>
      </c>
      <c r="H80" s="1">
        <v>2012</v>
      </c>
      <c r="I80" s="1" t="s">
        <v>18</v>
      </c>
      <c r="J80" s="4">
        <v>704.65422044900004</v>
      </c>
      <c r="K80" s="1">
        <v>25</v>
      </c>
      <c r="L80" s="1">
        <v>83568</v>
      </c>
      <c r="M80" s="1">
        <v>1907</v>
      </c>
      <c r="N80" s="1">
        <v>34</v>
      </c>
      <c r="O80" s="1">
        <v>7</v>
      </c>
      <c r="P80" s="1">
        <v>1909</v>
      </c>
      <c r="Q80" s="1">
        <v>27</v>
      </c>
      <c r="R80" s="1">
        <v>5</v>
      </c>
      <c r="S80" s="1">
        <v>7</v>
      </c>
      <c r="T80" s="1">
        <v>0</v>
      </c>
      <c r="U80" s="4">
        <v>10.74</v>
      </c>
      <c r="V80" s="1">
        <v>0</v>
      </c>
      <c r="W80" s="1">
        <v>26</v>
      </c>
      <c r="X80" s="1">
        <v>3</v>
      </c>
      <c r="Y80" s="1">
        <v>2</v>
      </c>
      <c r="Z80" s="1">
        <v>21</v>
      </c>
      <c r="AA80" s="1">
        <v>3</v>
      </c>
      <c r="AB80" s="1">
        <v>3</v>
      </c>
      <c r="AC80" s="1">
        <v>0</v>
      </c>
    </row>
    <row r="81" spans="2:29" x14ac:dyDescent="0.3">
      <c r="B81" s="1">
        <v>29567</v>
      </c>
      <c r="C81" s="1">
        <v>25154</v>
      </c>
      <c r="D81" s="1">
        <v>25154010</v>
      </c>
      <c r="E81" s="1" t="s">
        <v>15</v>
      </c>
      <c r="F81" s="1" t="s">
        <v>93</v>
      </c>
      <c r="G81" s="1" t="s">
        <v>105</v>
      </c>
      <c r="H81" s="1">
        <v>2012</v>
      </c>
      <c r="I81" s="1" t="s">
        <v>18</v>
      </c>
      <c r="J81" s="4">
        <v>2145.02773837</v>
      </c>
      <c r="K81" s="1">
        <v>25</v>
      </c>
      <c r="L81" s="1">
        <v>83569</v>
      </c>
      <c r="M81" s="1">
        <v>3137</v>
      </c>
      <c r="N81" s="1">
        <v>2593</v>
      </c>
      <c r="O81" s="1">
        <v>225</v>
      </c>
      <c r="P81" s="1">
        <v>3269</v>
      </c>
      <c r="Q81" s="1">
        <v>2238</v>
      </c>
      <c r="R81" s="1">
        <v>235</v>
      </c>
      <c r="S81" s="1">
        <v>64</v>
      </c>
      <c r="T81" s="1">
        <v>149</v>
      </c>
      <c r="U81" s="4">
        <v>1043.2</v>
      </c>
      <c r="V81" s="1">
        <v>113</v>
      </c>
      <c r="W81" s="1">
        <v>2581</v>
      </c>
      <c r="X81" s="1">
        <v>207</v>
      </c>
      <c r="Y81" s="1">
        <v>245</v>
      </c>
      <c r="Z81" s="1">
        <v>2228</v>
      </c>
      <c r="AA81" s="1">
        <v>233</v>
      </c>
      <c r="AB81" s="1">
        <v>63</v>
      </c>
      <c r="AC81" s="1">
        <v>132</v>
      </c>
    </row>
    <row r="82" spans="2:29" x14ac:dyDescent="0.3">
      <c r="B82" s="1">
        <v>29568</v>
      </c>
      <c r="C82" s="1">
        <v>25154</v>
      </c>
      <c r="D82" s="1">
        <v>25154016</v>
      </c>
      <c r="E82" s="1" t="s">
        <v>15</v>
      </c>
      <c r="F82" s="1" t="s">
        <v>93</v>
      </c>
      <c r="G82" s="1" t="s">
        <v>106</v>
      </c>
      <c r="H82" s="1">
        <v>2012</v>
      </c>
      <c r="I82" s="1" t="s">
        <v>18</v>
      </c>
      <c r="J82" s="4">
        <v>842.95652037399998</v>
      </c>
      <c r="K82" s="1">
        <v>25</v>
      </c>
      <c r="L82" s="1">
        <v>83570</v>
      </c>
      <c r="M82" s="1">
        <v>1327</v>
      </c>
      <c r="N82" s="1">
        <v>295</v>
      </c>
      <c r="O82" s="1">
        <v>721</v>
      </c>
      <c r="P82" s="1">
        <v>1406</v>
      </c>
      <c r="Q82" s="1">
        <v>187</v>
      </c>
      <c r="R82" s="1">
        <v>87</v>
      </c>
      <c r="S82" s="1">
        <v>246</v>
      </c>
      <c r="T82" s="1">
        <v>417</v>
      </c>
      <c r="U82" s="4">
        <v>353.74</v>
      </c>
      <c r="V82" s="1">
        <v>46</v>
      </c>
      <c r="W82" s="1">
        <v>263</v>
      </c>
      <c r="X82" s="1">
        <v>667</v>
      </c>
      <c r="Y82" s="1">
        <v>116</v>
      </c>
      <c r="Z82" s="1">
        <v>162</v>
      </c>
      <c r="AA82" s="1">
        <v>83</v>
      </c>
      <c r="AB82" s="1">
        <v>232</v>
      </c>
      <c r="AC82" s="1">
        <v>383</v>
      </c>
    </row>
    <row r="83" spans="2:29" x14ac:dyDescent="0.3">
      <c r="B83" s="1">
        <v>29569</v>
      </c>
      <c r="C83" s="1">
        <v>25154</v>
      </c>
      <c r="D83" s="1">
        <v>25154004</v>
      </c>
      <c r="E83" s="1" t="s">
        <v>15</v>
      </c>
      <c r="F83" s="1" t="s">
        <v>93</v>
      </c>
      <c r="G83" s="1" t="s">
        <v>103</v>
      </c>
      <c r="H83" s="1">
        <v>2012</v>
      </c>
      <c r="I83" s="1" t="s">
        <v>18</v>
      </c>
      <c r="J83" s="4">
        <v>2267.37088967</v>
      </c>
      <c r="K83" s="1">
        <v>25</v>
      </c>
      <c r="L83" s="1">
        <v>83571</v>
      </c>
      <c r="M83" s="1">
        <v>5619</v>
      </c>
      <c r="N83" s="1">
        <v>670</v>
      </c>
      <c r="O83" s="1">
        <v>7</v>
      </c>
      <c r="P83" s="1">
        <v>5667</v>
      </c>
      <c r="Q83" s="1">
        <v>593</v>
      </c>
      <c r="R83" s="1">
        <v>29</v>
      </c>
      <c r="S83" s="1">
        <v>2</v>
      </c>
      <c r="T83" s="1">
        <v>5</v>
      </c>
      <c r="U83" s="4">
        <v>237.42</v>
      </c>
      <c r="V83" s="1">
        <v>45</v>
      </c>
      <c r="W83" s="1">
        <v>609</v>
      </c>
      <c r="X83" s="1">
        <v>6</v>
      </c>
      <c r="Y83" s="1">
        <v>92</v>
      </c>
      <c r="Z83" s="1">
        <v>537</v>
      </c>
      <c r="AA83" s="1">
        <v>25</v>
      </c>
      <c r="AB83" s="1">
        <v>2</v>
      </c>
      <c r="AC83" s="1">
        <v>4</v>
      </c>
    </row>
    <row r="84" spans="2:29" x14ac:dyDescent="0.3">
      <c r="B84" s="1">
        <v>29570</v>
      </c>
      <c r="C84" s="1">
        <v>25154</v>
      </c>
      <c r="D84" s="1">
        <v>25154006</v>
      </c>
      <c r="E84" s="1" t="s">
        <v>15</v>
      </c>
      <c r="F84" s="1" t="s">
        <v>93</v>
      </c>
      <c r="G84" s="1" t="s">
        <v>104</v>
      </c>
      <c r="H84" s="1">
        <v>2012</v>
      </c>
      <c r="I84" s="1" t="s">
        <v>18</v>
      </c>
      <c r="J84" s="4">
        <v>1546.2658002999999</v>
      </c>
      <c r="K84" s="1">
        <v>25</v>
      </c>
      <c r="L84" s="1">
        <v>83572</v>
      </c>
      <c r="M84" s="1">
        <v>3059</v>
      </c>
      <c r="N84" s="1">
        <v>860</v>
      </c>
      <c r="O84" s="1">
        <v>377</v>
      </c>
      <c r="P84" s="1">
        <v>3140</v>
      </c>
      <c r="Q84" s="1">
        <v>658</v>
      </c>
      <c r="R84" s="1">
        <v>144</v>
      </c>
      <c r="S84" s="1">
        <v>215</v>
      </c>
      <c r="T84" s="1">
        <v>139</v>
      </c>
      <c r="U84" s="4">
        <v>423.54</v>
      </c>
      <c r="V84" s="1">
        <v>41</v>
      </c>
      <c r="W84" s="1">
        <v>796</v>
      </c>
      <c r="X84" s="1">
        <v>333</v>
      </c>
      <c r="Y84" s="1">
        <v>116</v>
      </c>
      <c r="Z84" s="1">
        <v>607</v>
      </c>
      <c r="AA84" s="1">
        <v>134</v>
      </c>
      <c r="AB84" s="1">
        <v>192</v>
      </c>
      <c r="AC84" s="1">
        <v>121</v>
      </c>
    </row>
    <row r="85" spans="2:29" x14ac:dyDescent="0.3">
      <c r="B85" s="1">
        <v>29571</v>
      </c>
      <c r="C85" s="1">
        <v>25154</v>
      </c>
      <c r="D85" s="1">
        <v>25154002</v>
      </c>
      <c r="E85" s="1" t="s">
        <v>15</v>
      </c>
      <c r="F85" s="1" t="s">
        <v>93</v>
      </c>
      <c r="G85" s="1" t="s">
        <v>101</v>
      </c>
      <c r="H85" s="1">
        <v>2012</v>
      </c>
      <c r="I85" s="1" t="s">
        <v>18</v>
      </c>
      <c r="J85" s="4">
        <v>1249.2963529799999</v>
      </c>
      <c r="K85" s="1">
        <v>25</v>
      </c>
      <c r="L85" s="1">
        <v>83573</v>
      </c>
      <c r="M85" s="1">
        <v>2432</v>
      </c>
      <c r="N85" s="1">
        <v>651</v>
      </c>
      <c r="O85" s="1">
        <v>386</v>
      </c>
      <c r="P85" s="1">
        <v>2502</v>
      </c>
      <c r="Q85" s="1">
        <v>471</v>
      </c>
      <c r="R85" s="1">
        <v>142</v>
      </c>
      <c r="S85" s="1">
        <v>149</v>
      </c>
      <c r="T85" s="1">
        <v>205</v>
      </c>
      <c r="U85" s="4">
        <v>368.22</v>
      </c>
      <c r="V85" s="1">
        <v>62</v>
      </c>
      <c r="W85" s="1">
        <v>603</v>
      </c>
      <c r="X85" s="1">
        <v>358</v>
      </c>
      <c r="Y85" s="1">
        <v>125</v>
      </c>
      <c r="Z85" s="1">
        <v>432</v>
      </c>
      <c r="AA85" s="1">
        <v>136</v>
      </c>
      <c r="AB85" s="1">
        <v>140</v>
      </c>
      <c r="AC85" s="1">
        <v>190</v>
      </c>
    </row>
    <row r="86" spans="2:29" x14ac:dyDescent="0.3">
      <c r="B86" s="1">
        <v>29572</v>
      </c>
      <c r="C86" s="1">
        <v>25154</v>
      </c>
      <c r="D86" s="1">
        <v>25154019</v>
      </c>
      <c r="E86" s="1" t="s">
        <v>15</v>
      </c>
      <c r="F86" s="1" t="s">
        <v>93</v>
      </c>
      <c r="G86" s="1" t="s">
        <v>102</v>
      </c>
      <c r="H86" s="1">
        <v>2012</v>
      </c>
      <c r="I86" s="1" t="s">
        <v>18</v>
      </c>
      <c r="J86" s="4">
        <v>655.55742529199995</v>
      </c>
      <c r="K86" s="1">
        <v>25</v>
      </c>
      <c r="L86" s="1">
        <v>83574</v>
      </c>
      <c r="M86" s="1">
        <v>1211</v>
      </c>
      <c r="N86" s="1">
        <v>495</v>
      </c>
      <c r="O86" s="1">
        <v>113</v>
      </c>
      <c r="P86" s="1">
        <v>1229</v>
      </c>
      <c r="Q86" s="1">
        <v>456</v>
      </c>
      <c r="R86" s="1">
        <v>24</v>
      </c>
      <c r="S86" s="1">
        <v>85</v>
      </c>
      <c r="T86" s="1">
        <v>25</v>
      </c>
      <c r="U86" s="4">
        <v>204.38</v>
      </c>
      <c r="V86" s="1">
        <v>15</v>
      </c>
      <c r="W86" s="1">
        <v>444</v>
      </c>
      <c r="X86" s="1">
        <v>109</v>
      </c>
      <c r="Y86" s="1">
        <v>33</v>
      </c>
      <c r="Z86" s="1">
        <v>408</v>
      </c>
      <c r="AA86" s="1">
        <v>21</v>
      </c>
      <c r="AB86" s="1">
        <v>82</v>
      </c>
      <c r="AC86" s="1">
        <v>24</v>
      </c>
    </row>
    <row r="87" spans="2:29" x14ac:dyDescent="0.3">
      <c r="B87" s="1">
        <v>29573</v>
      </c>
      <c r="C87" s="1">
        <v>25154</v>
      </c>
      <c r="D87" s="1">
        <v>25154015</v>
      </c>
      <c r="E87" s="1" t="s">
        <v>15</v>
      </c>
      <c r="F87" s="1" t="s">
        <v>93</v>
      </c>
      <c r="G87" s="1" t="s">
        <v>99</v>
      </c>
      <c r="H87" s="1">
        <v>2012</v>
      </c>
      <c r="I87" s="1" t="s">
        <v>18</v>
      </c>
      <c r="J87" s="4">
        <v>792.01180975700004</v>
      </c>
      <c r="K87" s="1">
        <v>25</v>
      </c>
      <c r="L87" s="1">
        <v>83575</v>
      </c>
      <c r="M87" s="1">
        <v>2140</v>
      </c>
      <c r="N87" s="1">
        <v>43</v>
      </c>
      <c r="O87" s="1">
        <v>4</v>
      </c>
      <c r="P87" s="1">
        <v>2146</v>
      </c>
      <c r="Q87" s="1">
        <v>32</v>
      </c>
      <c r="R87" s="1">
        <v>5</v>
      </c>
      <c r="S87" s="1">
        <v>1</v>
      </c>
      <c r="T87" s="1">
        <v>3</v>
      </c>
      <c r="U87" s="4">
        <v>11.76</v>
      </c>
      <c r="V87" s="1">
        <v>2</v>
      </c>
      <c r="W87" s="1">
        <v>26</v>
      </c>
      <c r="X87" s="1">
        <v>2</v>
      </c>
      <c r="Y87" s="1">
        <v>7</v>
      </c>
      <c r="Z87" s="1">
        <v>20</v>
      </c>
      <c r="AA87" s="1">
        <v>1</v>
      </c>
      <c r="AB87" s="1">
        <v>1</v>
      </c>
      <c r="AC87" s="1">
        <v>1</v>
      </c>
    </row>
    <row r="88" spans="2:29" x14ac:dyDescent="0.3">
      <c r="B88" s="1">
        <v>29574</v>
      </c>
      <c r="C88" s="1">
        <v>25154</v>
      </c>
      <c r="D88" s="1">
        <v>25154023</v>
      </c>
      <c r="E88" s="1" t="s">
        <v>15</v>
      </c>
      <c r="F88" s="1" t="s">
        <v>93</v>
      </c>
      <c r="G88" s="1" t="s">
        <v>100</v>
      </c>
      <c r="H88" s="1">
        <v>2012</v>
      </c>
      <c r="I88" s="1" t="s">
        <v>18</v>
      </c>
      <c r="J88" s="4">
        <v>839.19584862299996</v>
      </c>
      <c r="K88" s="1">
        <v>25</v>
      </c>
      <c r="L88" s="1">
        <v>83576</v>
      </c>
      <c r="M88" s="1">
        <v>1384</v>
      </c>
      <c r="N88" s="1">
        <v>696</v>
      </c>
      <c r="O88" s="1">
        <v>250</v>
      </c>
      <c r="P88" s="1">
        <v>1434</v>
      </c>
      <c r="Q88" s="1">
        <v>578</v>
      </c>
      <c r="R88" s="1">
        <v>85</v>
      </c>
      <c r="S88" s="1">
        <v>97</v>
      </c>
      <c r="T88" s="1">
        <v>136</v>
      </c>
      <c r="U88" s="4">
        <v>333.17</v>
      </c>
      <c r="V88" s="1">
        <v>27</v>
      </c>
      <c r="W88" s="1">
        <v>651</v>
      </c>
      <c r="X88" s="1">
        <v>243</v>
      </c>
      <c r="Y88" s="1">
        <v>76</v>
      </c>
      <c r="Z88" s="1">
        <v>538</v>
      </c>
      <c r="AA88" s="1">
        <v>81</v>
      </c>
      <c r="AB88" s="1">
        <v>93</v>
      </c>
      <c r="AC88" s="1">
        <v>133</v>
      </c>
    </row>
    <row r="89" spans="2:29" x14ac:dyDescent="0.3">
      <c r="B89" s="1">
        <v>29575</v>
      </c>
      <c r="C89" s="1">
        <v>25154</v>
      </c>
      <c r="D89" s="1">
        <v>25154017</v>
      </c>
      <c r="E89" s="1" t="s">
        <v>15</v>
      </c>
      <c r="F89" s="1" t="s">
        <v>93</v>
      </c>
      <c r="G89" s="1" t="s">
        <v>97</v>
      </c>
      <c r="H89" s="1">
        <v>2012</v>
      </c>
      <c r="I89" s="1" t="s">
        <v>18</v>
      </c>
      <c r="J89" s="4">
        <v>1920.91906823</v>
      </c>
      <c r="K89" s="1">
        <v>25</v>
      </c>
      <c r="L89" s="1">
        <v>83577</v>
      </c>
      <c r="M89" s="1">
        <v>5024</v>
      </c>
      <c r="N89" s="1">
        <v>311</v>
      </c>
      <c r="O89" s="1">
        <v>3</v>
      </c>
      <c r="P89" s="1">
        <v>5034</v>
      </c>
      <c r="Q89" s="1">
        <v>294</v>
      </c>
      <c r="R89" s="1">
        <v>7</v>
      </c>
      <c r="S89" s="1">
        <v>3</v>
      </c>
      <c r="T89" s="1">
        <v>0</v>
      </c>
      <c r="U89" s="4">
        <v>98.41</v>
      </c>
      <c r="V89" s="1">
        <v>9</v>
      </c>
      <c r="W89" s="1">
        <v>267</v>
      </c>
      <c r="X89" s="1">
        <v>2</v>
      </c>
      <c r="Y89" s="1">
        <v>19</v>
      </c>
      <c r="Z89" s="1">
        <v>252</v>
      </c>
      <c r="AA89" s="1">
        <v>5</v>
      </c>
      <c r="AB89" s="1">
        <v>2</v>
      </c>
      <c r="AC89" s="1">
        <v>0</v>
      </c>
    </row>
    <row r="90" spans="2:29" x14ac:dyDescent="0.3">
      <c r="B90" s="1">
        <v>29576</v>
      </c>
      <c r="C90" s="1">
        <v>25154</v>
      </c>
      <c r="D90" s="1">
        <v>25154024</v>
      </c>
      <c r="E90" s="1" t="s">
        <v>15</v>
      </c>
      <c r="F90" s="1" t="s">
        <v>93</v>
      </c>
      <c r="G90" s="1" t="s">
        <v>98</v>
      </c>
      <c r="H90" s="1">
        <v>2012</v>
      </c>
      <c r="I90" s="1" t="s">
        <v>18</v>
      </c>
      <c r="J90" s="4">
        <v>811.77357700899995</v>
      </c>
      <c r="K90" s="1">
        <v>25</v>
      </c>
      <c r="L90" s="1">
        <v>83578</v>
      </c>
      <c r="M90" s="1">
        <v>957</v>
      </c>
      <c r="N90" s="1">
        <v>965</v>
      </c>
      <c r="O90" s="1">
        <v>337</v>
      </c>
      <c r="P90" s="1">
        <v>1044</v>
      </c>
      <c r="Q90" s="1">
        <v>797</v>
      </c>
      <c r="R90" s="1">
        <v>105</v>
      </c>
      <c r="S90" s="1">
        <v>246</v>
      </c>
      <c r="T90" s="1">
        <v>67</v>
      </c>
      <c r="U90" s="4">
        <v>490.91</v>
      </c>
      <c r="V90" s="1">
        <v>96</v>
      </c>
      <c r="W90" s="1">
        <v>942</v>
      </c>
      <c r="X90" s="1">
        <v>331</v>
      </c>
      <c r="Y90" s="1">
        <v>182</v>
      </c>
      <c r="Z90" s="1">
        <v>776</v>
      </c>
      <c r="AA90" s="1">
        <v>104</v>
      </c>
      <c r="AB90" s="1">
        <v>240</v>
      </c>
      <c r="AC90" s="1">
        <v>67</v>
      </c>
    </row>
    <row r="91" spans="2:29" x14ac:dyDescent="0.3">
      <c r="B91" s="1">
        <v>29577</v>
      </c>
      <c r="C91" s="1">
        <v>25154</v>
      </c>
      <c r="D91" s="1">
        <v>25154021</v>
      </c>
      <c r="E91" s="1" t="s">
        <v>15</v>
      </c>
      <c r="F91" s="1" t="s">
        <v>93</v>
      </c>
      <c r="G91" s="1" t="s">
        <v>30</v>
      </c>
      <c r="H91" s="1">
        <v>2012</v>
      </c>
      <c r="I91" s="1" t="s">
        <v>18</v>
      </c>
      <c r="J91" s="4">
        <v>867.42158573899997</v>
      </c>
      <c r="K91" s="1">
        <v>25</v>
      </c>
      <c r="L91" s="1">
        <v>83579</v>
      </c>
      <c r="M91" s="1">
        <v>2277</v>
      </c>
      <c r="N91" s="1">
        <v>128</v>
      </c>
      <c r="O91" s="1">
        <v>1</v>
      </c>
      <c r="P91" s="1">
        <v>2277</v>
      </c>
      <c r="Q91" s="1">
        <v>128</v>
      </c>
      <c r="R91" s="1">
        <v>0</v>
      </c>
      <c r="S91" s="1">
        <v>1</v>
      </c>
      <c r="T91" s="1">
        <v>0</v>
      </c>
      <c r="U91" s="4">
        <v>35.83</v>
      </c>
      <c r="V91" s="1">
        <v>1</v>
      </c>
      <c r="W91" s="1">
        <v>98</v>
      </c>
      <c r="X91" s="1">
        <v>1</v>
      </c>
      <c r="Y91" s="1">
        <v>1</v>
      </c>
      <c r="Z91" s="1">
        <v>98</v>
      </c>
      <c r="AA91" s="1">
        <v>0</v>
      </c>
      <c r="AB91" s="1">
        <v>1</v>
      </c>
      <c r="AC91" s="1">
        <v>0</v>
      </c>
    </row>
    <row r="92" spans="2:29" x14ac:dyDescent="0.3">
      <c r="B92" s="1">
        <v>29578</v>
      </c>
      <c r="C92" s="1">
        <v>25154</v>
      </c>
      <c r="D92" s="1">
        <v>25154022</v>
      </c>
      <c r="E92" s="1" t="s">
        <v>15</v>
      </c>
      <c r="F92" s="1" t="s">
        <v>93</v>
      </c>
      <c r="G92" s="1" t="s">
        <v>96</v>
      </c>
      <c r="H92" s="1">
        <v>2012</v>
      </c>
      <c r="I92" s="1" t="s">
        <v>18</v>
      </c>
      <c r="J92" s="4">
        <v>1153.36018975</v>
      </c>
      <c r="K92" s="1">
        <v>25</v>
      </c>
      <c r="L92" s="1">
        <v>83580</v>
      </c>
      <c r="M92" s="1">
        <v>2752</v>
      </c>
      <c r="N92" s="1">
        <v>427</v>
      </c>
      <c r="O92" s="1">
        <v>24</v>
      </c>
      <c r="P92" s="1">
        <v>2758</v>
      </c>
      <c r="Q92" s="1">
        <v>416</v>
      </c>
      <c r="R92" s="1">
        <v>6</v>
      </c>
      <c r="S92" s="1">
        <v>20</v>
      </c>
      <c r="T92" s="1">
        <v>3</v>
      </c>
      <c r="U92" s="4">
        <v>134.24</v>
      </c>
      <c r="V92" s="1">
        <v>5</v>
      </c>
      <c r="W92" s="1">
        <v>360</v>
      </c>
      <c r="X92" s="1">
        <v>9</v>
      </c>
      <c r="Y92" s="1">
        <v>10</v>
      </c>
      <c r="Z92" s="1">
        <v>352</v>
      </c>
      <c r="AA92" s="1">
        <v>3</v>
      </c>
      <c r="AB92" s="1">
        <v>9</v>
      </c>
      <c r="AC92" s="1">
        <v>0</v>
      </c>
    </row>
    <row r="93" spans="2:29" x14ac:dyDescent="0.3">
      <c r="B93" s="1">
        <v>29579</v>
      </c>
      <c r="C93" s="1">
        <v>25154</v>
      </c>
      <c r="D93" s="1">
        <v>25154020</v>
      </c>
      <c r="E93" s="1" t="s">
        <v>15</v>
      </c>
      <c r="F93" s="1" t="s">
        <v>93</v>
      </c>
      <c r="G93" s="1" t="s">
        <v>94</v>
      </c>
      <c r="H93" s="1">
        <v>2012</v>
      </c>
      <c r="I93" s="1" t="s">
        <v>18</v>
      </c>
      <c r="J93" s="4">
        <v>571.98486900600005</v>
      </c>
      <c r="K93" s="1">
        <v>25</v>
      </c>
      <c r="L93" s="1">
        <v>83581</v>
      </c>
      <c r="M93" s="1">
        <v>1199</v>
      </c>
      <c r="N93" s="1">
        <v>304</v>
      </c>
      <c r="O93" s="1">
        <v>84</v>
      </c>
      <c r="P93" s="1">
        <v>1223</v>
      </c>
      <c r="Q93" s="1">
        <v>266</v>
      </c>
      <c r="R93" s="1">
        <v>21</v>
      </c>
      <c r="S93" s="1">
        <v>32</v>
      </c>
      <c r="T93" s="1">
        <v>45</v>
      </c>
      <c r="U93" s="4">
        <v>118.79</v>
      </c>
      <c r="V93" s="1">
        <v>14</v>
      </c>
      <c r="W93" s="1">
        <v>263</v>
      </c>
      <c r="X93" s="1">
        <v>54</v>
      </c>
      <c r="Y93" s="1">
        <v>32</v>
      </c>
      <c r="Z93" s="1">
        <v>232</v>
      </c>
      <c r="AA93" s="1">
        <v>16</v>
      </c>
      <c r="AB93" s="1">
        <v>20</v>
      </c>
      <c r="AC93" s="1">
        <v>31</v>
      </c>
    </row>
    <row r="94" spans="2:29" x14ac:dyDescent="0.3">
      <c r="B94" s="1">
        <v>29687</v>
      </c>
      <c r="C94" s="1">
        <v>25200</v>
      </c>
      <c r="D94" s="1">
        <v>25200009</v>
      </c>
      <c r="E94" s="1" t="s">
        <v>15</v>
      </c>
      <c r="F94" s="1" t="s">
        <v>89</v>
      </c>
      <c r="G94" s="1" t="s">
        <v>95</v>
      </c>
      <c r="H94" s="1">
        <v>2010</v>
      </c>
      <c r="I94" s="1" t="s">
        <v>18</v>
      </c>
      <c r="J94" s="4">
        <v>2313.7652188500001</v>
      </c>
      <c r="K94" s="1">
        <v>25</v>
      </c>
      <c r="L94" s="1">
        <v>83689</v>
      </c>
      <c r="M94" s="1">
        <v>5335</v>
      </c>
      <c r="N94" s="1">
        <v>868</v>
      </c>
      <c r="O94" s="1">
        <v>230</v>
      </c>
      <c r="P94" s="1">
        <v>5369</v>
      </c>
      <c r="Q94" s="1">
        <v>779</v>
      </c>
      <c r="R94" s="1">
        <v>67</v>
      </c>
      <c r="S94" s="1">
        <v>113</v>
      </c>
      <c r="T94" s="1">
        <v>105</v>
      </c>
      <c r="U94" s="4">
        <v>369.63</v>
      </c>
      <c r="V94" s="1">
        <v>20</v>
      </c>
      <c r="W94" s="1">
        <v>817</v>
      </c>
      <c r="X94" s="1">
        <v>199</v>
      </c>
      <c r="Y94" s="1">
        <v>52</v>
      </c>
      <c r="Z94" s="1">
        <v>735</v>
      </c>
      <c r="AA94" s="1">
        <v>60</v>
      </c>
      <c r="AB94" s="1">
        <v>98</v>
      </c>
      <c r="AC94" s="1">
        <v>91</v>
      </c>
    </row>
    <row r="95" spans="2:29" x14ac:dyDescent="0.3">
      <c r="B95" s="1">
        <v>29689</v>
      </c>
      <c r="C95" s="1">
        <v>25200</v>
      </c>
      <c r="D95" s="1">
        <v>25200006</v>
      </c>
      <c r="E95" s="1" t="s">
        <v>15</v>
      </c>
      <c r="F95" s="1" t="s">
        <v>89</v>
      </c>
      <c r="G95" s="1" t="s">
        <v>92</v>
      </c>
      <c r="H95" s="1">
        <v>2010</v>
      </c>
      <c r="I95" s="1" t="s">
        <v>18</v>
      </c>
      <c r="J95" s="4">
        <v>1026.5460682800001</v>
      </c>
      <c r="K95" s="1">
        <v>25</v>
      </c>
      <c r="L95" s="1">
        <v>83691</v>
      </c>
      <c r="M95" s="1">
        <v>2731</v>
      </c>
      <c r="N95" s="1">
        <v>114</v>
      </c>
      <c r="O95" s="1">
        <v>4</v>
      </c>
      <c r="P95" s="1">
        <v>2731</v>
      </c>
      <c r="Q95" s="1">
        <v>113</v>
      </c>
      <c r="R95" s="1">
        <v>1</v>
      </c>
      <c r="S95" s="1">
        <v>4</v>
      </c>
      <c r="T95" s="1">
        <v>0</v>
      </c>
      <c r="U95" s="4">
        <v>36.51</v>
      </c>
      <c r="V95" s="1">
        <v>0</v>
      </c>
      <c r="W95" s="1">
        <v>98</v>
      </c>
      <c r="X95" s="1">
        <v>4</v>
      </c>
      <c r="Y95" s="1">
        <v>0</v>
      </c>
      <c r="Z95" s="1">
        <v>97</v>
      </c>
      <c r="AA95" s="1">
        <v>1</v>
      </c>
      <c r="AB95" s="1">
        <v>4</v>
      </c>
      <c r="AC95" s="1">
        <v>0</v>
      </c>
    </row>
    <row r="96" spans="2:29" x14ac:dyDescent="0.3">
      <c r="B96" s="1">
        <v>29690</v>
      </c>
      <c r="C96" s="1">
        <v>25200</v>
      </c>
      <c r="D96" s="1">
        <v>25200001</v>
      </c>
      <c r="E96" s="1" t="s">
        <v>15</v>
      </c>
      <c r="F96" s="1" t="s">
        <v>89</v>
      </c>
      <c r="G96" s="1" t="s">
        <v>56</v>
      </c>
      <c r="H96" s="1">
        <v>2010</v>
      </c>
      <c r="I96" s="1" t="s">
        <v>18</v>
      </c>
      <c r="J96" s="4">
        <v>932.64722487100005</v>
      </c>
      <c r="K96" s="1">
        <v>25</v>
      </c>
      <c r="L96" s="1">
        <v>83692</v>
      </c>
      <c r="M96" s="1">
        <v>1972</v>
      </c>
      <c r="N96" s="1">
        <v>529</v>
      </c>
      <c r="O96" s="1">
        <v>91</v>
      </c>
      <c r="P96" s="1">
        <v>1986</v>
      </c>
      <c r="Q96" s="1">
        <v>497</v>
      </c>
      <c r="R96" s="1">
        <v>20</v>
      </c>
      <c r="S96" s="1">
        <v>77</v>
      </c>
      <c r="T96" s="1">
        <v>12</v>
      </c>
      <c r="U96" s="4">
        <v>210.6</v>
      </c>
      <c r="V96" s="1">
        <v>14</v>
      </c>
      <c r="W96" s="1">
        <v>491</v>
      </c>
      <c r="X96" s="1">
        <v>82</v>
      </c>
      <c r="Y96" s="1">
        <v>27</v>
      </c>
      <c r="Z96" s="1">
        <v>461</v>
      </c>
      <c r="AA96" s="1">
        <v>19</v>
      </c>
      <c r="AB96" s="1">
        <v>69</v>
      </c>
      <c r="AC96" s="1">
        <v>11</v>
      </c>
    </row>
    <row r="97" spans="2:29" x14ac:dyDescent="0.3">
      <c r="B97" s="1">
        <v>29691</v>
      </c>
      <c r="C97" s="1">
        <v>25200</v>
      </c>
      <c r="D97" s="1">
        <v>25200002</v>
      </c>
      <c r="E97" s="1" t="s">
        <v>15</v>
      </c>
      <c r="F97" s="1" t="s">
        <v>89</v>
      </c>
      <c r="G97" s="1" t="s">
        <v>90</v>
      </c>
      <c r="H97" s="1">
        <v>2010</v>
      </c>
      <c r="I97" s="1" t="s">
        <v>18</v>
      </c>
      <c r="J97" s="4">
        <v>1149.60054208</v>
      </c>
      <c r="K97" s="1">
        <v>25</v>
      </c>
      <c r="L97" s="1">
        <v>83693</v>
      </c>
      <c r="M97" s="1">
        <v>2905</v>
      </c>
      <c r="N97" s="1">
        <v>228</v>
      </c>
      <c r="O97" s="1">
        <v>58</v>
      </c>
      <c r="P97" s="1">
        <v>2919</v>
      </c>
      <c r="Q97" s="1">
        <v>180</v>
      </c>
      <c r="R97" s="1">
        <v>38</v>
      </c>
      <c r="S97" s="1">
        <v>46</v>
      </c>
      <c r="T97" s="1">
        <v>8</v>
      </c>
      <c r="U97" s="4">
        <v>101.6</v>
      </c>
      <c r="V97" s="1">
        <v>21</v>
      </c>
      <c r="W97" s="1">
        <v>206</v>
      </c>
      <c r="X97" s="1">
        <v>54</v>
      </c>
      <c r="Y97" s="1">
        <v>34</v>
      </c>
      <c r="Z97" s="1">
        <v>166</v>
      </c>
      <c r="AA97" s="1">
        <v>30</v>
      </c>
      <c r="AB97" s="1">
        <v>45</v>
      </c>
      <c r="AC97" s="1">
        <v>6</v>
      </c>
    </row>
    <row r="98" spans="2:29" x14ac:dyDescent="0.3">
      <c r="B98" s="1">
        <v>29692</v>
      </c>
      <c r="C98" s="1">
        <v>25200</v>
      </c>
      <c r="D98" s="1">
        <v>25200007</v>
      </c>
      <c r="E98" s="1" t="s">
        <v>15</v>
      </c>
      <c r="F98" s="1" t="s">
        <v>89</v>
      </c>
      <c r="G98" s="1" t="s">
        <v>91</v>
      </c>
      <c r="H98" s="1">
        <v>2010</v>
      </c>
      <c r="I98" s="1" t="s">
        <v>18</v>
      </c>
      <c r="J98" s="4">
        <v>2198.4521891200002</v>
      </c>
      <c r="K98" s="1">
        <v>25</v>
      </c>
      <c r="L98" s="1">
        <v>83694</v>
      </c>
      <c r="M98" s="1">
        <v>4373</v>
      </c>
      <c r="N98" s="1">
        <v>1141</v>
      </c>
      <c r="O98" s="1">
        <v>592</v>
      </c>
      <c r="P98" s="1">
        <v>4487</v>
      </c>
      <c r="Q98" s="1">
        <v>667</v>
      </c>
      <c r="R98" s="1">
        <v>393</v>
      </c>
      <c r="S98" s="1">
        <v>98</v>
      </c>
      <c r="T98" s="1">
        <v>461</v>
      </c>
      <c r="U98" s="4">
        <v>630.89</v>
      </c>
      <c r="V98" s="1">
        <v>104</v>
      </c>
      <c r="W98" s="1">
        <v>1084</v>
      </c>
      <c r="X98" s="1">
        <v>569</v>
      </c>
      <c r="Y98" s="1">
        <v>215</v>
      </c>
      <c r="Z98" s="1">
        <v>634</v>
      </c>
      <c r="AA98" s="1">
        <v>371</v>
      </c>
      <c r="AB98" s="1">
        <v>95</v>
      </c>
      <c r="AC98" s="1">
        <v>442</v>
      </c>
    </row>
    <row r="99" spans="2:29" x14ac:dyDescent="0.3">
      <c r="B99" s="1">
        <v>29693</v>
      </c>
      <c r="C99" s="1">
        <v>25200</v>
      </c>
      <c r="D99" s="1">
        <v>25200005</v>
      </c>
      <c r="E99" s="1" t="s">
        <v>15</v>
      </c>
      <c r="F99" s="1" t="s">
        <v>89</v>
      </c>
      <c r="G99" s="1" t="s">
        <v>26</v>
      </c>
      <c r="H99" s="1">
        <v>2010</v>
      </c>
      <c r="I99" s="1" t="s">
        <v>18</v>
      </c>
      <c r="J99" s="4">
        <v>2195.32900397</v>
      </c>
      <c r="K99" s="1">
        <v>25</v>
      </c>
      <c r="L99" s="1">
        <v>83695</v>
      </c>
      <c r="M99" s="1">
        <v>675</v>
      </c>
      <c r="N99" s="1">
        <v>3277</v>
      </c>
      <c r="O99" s="1">
        <v>2141</v>
      </c>
      <c r="P99" s="1">
        <v>1068</v>
      </c>
      <c r="Q99" s="1">
        <v>1822</v>
      </c>
      <c r="R99" s="1">
        <v>1185</v>
      </c>
      <c r="S99" s="1">
        <v>566</v>
      </c>
      <c r="T99" s="1">
        <v>1452</v>
      </c>
      <c r="U99" s="4">
        <v>2046.15</v>
      </c>
      <c r="V99" s="1">
        <v>348</v>
      </c>
      <c r="W99" s="1">
        <v>3222</v>
      </c>
      <c r="X99" s="1">
        <v>2106</v>
      </c>
      <c r="Y99" s="1">
        <v>736</v>
      </c>
      <c r="Z99" s="1">
        <v>1794</v>
      </c>
      <c r="AA99" s="1">
        <v>1160</v>
      </c>
      <c r="AB99" s="1">
        <v>556</v>
      </c>
      <c r="AC99" s="1">
        <v>1430</v>
      </c>
    </row>
    <row r="100" spans="2:29" x14ac:dyDescent="0.3">
      <c r="B100" s="1">
        <v>29703</v>
      </c>
      <c r="C100" s="1">
        <v>25224</v>
      </c>
      <c r="D100" s="1">
        <v>25224001</v>
      </c>
      <c r="E100" s="1" t="s">
        <v>15</v>
      </c>
      <c r="F100" s="1" t="s">
        <v>122</v>
      </c>
      <c r="G100" s="1" t="s">
        <v>126</v>
      </c>
      <c r="H100" s="1">
        <v>2010</v>
      </c>
      <c r="I100" s="1" t="s">
        <v>18</v>
      </c>
      <c r="J100" s="4">
        <v>1154.36804306</v>
      </c>
      <c r="K100" s="1">
        <v>25</v>
      </c>
      <c r="L100" s="1">
        <v>83705</v>
      </c>
      <c r="M100" s="1">
        <v>3127</v>
      </c>
      <c r="N100" s="1">
        <v>57</v>
      </c>
      <c r="O100" s="1">
        <v>24</v>
      </c>
      <c r="P100" s="1">
        <v>3132</v>
      </c>
      <c r="Q100" s="1">
        <v>50</v>
      </c>
      <c r="R100" s="1">
        <v>2</v>
      </c>
      <c r="S100" s="1">
        <v>16</v>
      </c>
      <c r="T100" s="1">
        <v>8</v>
      </c>
      <c r="U100" s="4">
        <v>18.38</v>
      </c>
      <c r="V100" s="1">
        <v>2</v>
      </c>
      <c r="W100" s="1">
        <v>37</v>
      </c>
      <c r="X100" s="1">
        <v>13</v>
      </c>
      <c r="Y100" s="1">
        <v>5</v>
      </c>
      <c r="Z100" s="1">
        <v>33</v>
      </c>
      <c r="AA100" s="1">
        <v>1</v>
      </c>
      <c r="AB100" s="1">
        <v>10</v>
      </c>
      <c r="AC100" s="1">
        <v>3</v>
      </c>
    </row>
    <row r="101" spans="2:29" x14ac:dyDescent="0.3">
      <c r="B101" s="1">
        <v>29705</v>
      </c>
      <c r="C101" s="1">
        <v>25224</v>
      </c>
      <c r="D101" s="1">
        <v>25224016</v>
      </c>
      <c r="E101" s="1" t="s">
        <v>15</v>
      </c>
      <c r="F101" s="1" t="s">
        <v>122</v>
      </c>
      <c r="G101" s="1" t="s">
        <v>124</v>
      </c>
      <c r="H101" s="1">
        <v>2010</v>
      </c>
      <c r="I101" s="1" t="s">
        <v>18</v>
      </c>
      <c r="J101" s="4">
        <v>739.49031862699997</v>
      </c>
      <c r="K101" s="1">
        <v>25</v>
      </c>
      <c r="L101" s="1">
        <v>83707</v>
      </c>
      <c r="M101" s="1">
        <v>1766</v>
      </c>
      <c r="N101" s="1">
        <v>273</v>
      </c>
      <c r="O101" s="1">
        <v>16</v>
      </c>
      <c r="P101" s="1">
        <v>1779</v>
      </c>
      <c r="Q101" s="1">
        <v>243</v>
      </c>
      <c r="R101" s="1">
        <v>18</v>
      </c>
      <c r="S101" s="1">
        <v>11</v>
      </c>
      <c r="T101" s="1">
        <v>4</v>
      </c>
      <c r="U101" s="4">
        <v>94.16</v>
      </c>
      <c r="V101" s="1">
        <v>16</v>
      </c>
      <c r="W101" s="1">
        <v>234</v>
      </c>
      <c r="X101" s="1">
        <v>13</v>
      </c>
      <c r="Y101" s="1">
        <v>26</v>
      </c>
      <c r="Z101" s="1">
        <v>210</v>
      </c>
      <c r="AA101" s="1">
        <v>15</v>
      </c>
      <c r="AB101" s="1">
        <v>8</v>
      </c>
      <c r="AC101" s="1">
        <v>4</v>
      </c>
    </row>
    <row r="102" spans="2:29" x14ac:dyDescent="0.3">
      <c r="B102" s="1">
        <v>29708</v>
      </c>
      <c r="C102" s="1">
        <v>25224</v>
      </c>
      <c r="D102" s="1">
        <v>25224006</v>
      </c>
      <c r="E102" s="1" t="s">
        <v>15</v>
      </c>
      <c r="F102" s="1" t="s">
        <v>122</v>
      </c>
      <c r="G102" s="1" t="s">
        <v>125</v>
      </c>
      <c r="H102" s="1">
        <v>2010</v>
      </c>
      <c r="I102" s="1" t="s">
        <v>18</v>
      </c>
      <c r="J102" s="4">
        <v>889.33733091600004</v>
      </c>
      <c r="K102" s="1">
        <v>25</v>
      </c>
      <c r="L102" s="1">
        <v>83710</v>
      </c>
      <c r="M102" s="1">
        <v>2021</v>
      </c>
      <c r="N102" s="1">
        <v>1</v>
      </c>
      <c r="O102" s="1">
        <v>0</v>
      </c>
      <c r="P102" s="1">
        <v>2021</v>
      </c>
      <c r="Q102" s="1">
        <v>1</v>
      </c>
      <c r="R102" s="1">
        <v>0</v>
      </c>
      <c r="S102" s="1">
        <v>0</v>
      </c>
      <c r="T102" s="1">
        <v>0</v>
      </c>
      <c r="U102" s="4">
        <v>0.03</v>
      </c>
      <c r="V102" s="1">
        <v>1</v>
      </c>
      <c r="W102" s="1">
        <v>1</v>
      </c>
      <c r="X102" s="1">
        <v>0</v>
      </c>
      <c r="Y102" s="1">
        <v>2</v>
      </c>
      <c r="Z102" s="1">
        <v>0</v>
      </c>
      <c r="AA102" s="1">
        <v>0</v>
      </c>
      <c r="AB102" s="1">
        <v>0</v>
      </c>
      <c r="AC102" s="1">
        <v>0</v>
      </c>
    </row>
    <row r="103" spans="2:29" x14ac:dyDescent="0.3">
      <c r="B103" s="1">
        <v>29712</v>
      </c>
      <c r="C103" s="1">
        <v>25224</v>
      </c>
      <c r="D103" s="1">
        <v>25224018</v>
      </c>
      <c r="E103" s="1" t="s">
        <v>15</v>
      </c>
      <c r="F103" s="1" t="s">
        <v>122</v>
      </c>
      <c r="G103" s="1" t="s">
        <v>25</v>
      </c>
      <c r="H103" s="1">
        <v>2010</v>
      </c>
      <c r="I103" s="1" t="s">
        <v>18</v>
      </c>
      <c r="J103" s="4">
        <v>1245.32670755</v>
      </c>
      <c r="K103" s="1">
        <v>25</v>
      </c>
      <c r="L103" s="1">
        <v>83714</v>
      </c>
      <c r="M103" s="1">
        <v>3199</v>
      </c>
      <c r="N103" s="1">
        <v>178</v>
      </c>
      <c r="O103" s="1">
        <v>4</v>
      </c>
      <c r="P103" s="1">
        <v>3227</v>
      </c>
      <c r="Q103" s="1">
        <v>104</v>
      </c>
      <c r="R103" s="1">
        <v>46</v>
      </c>
      <c r="S103" s="1">
        <v>3</v>
      </c>
      <c r="T103" s="1">
        <v>1</v>
      </c>
      <c r="U103" s="4">
        <v>58.25</v>
      </c>
      <c r="V103" s="1">
        <v>10</v>
      </c>
      <c r="W103" s="1">
        <v>148</v>
      </c>
      <c r="X103" s="1">
        <v>1</v>
      </c>
      <c r="Y103" s="1">
        <v>34</v>
      </c>
      <c r="Z103" s="1">
        <v>85</v>
      </c>
      <c r="AA103" s="1">
        <v>39</v>
      </c>
      <c r="AB103" s="1">
        <v>1</v>
      </c>
      <c r="AC103" s="1">
        <v>0</v>
      </c>
    </row>
    <row r="104" spans="2:29" x14ac:dyDescent="0.3">
      <c r="B104" s="1">
        <v>29882</v>
      </c>
      <c r="C104" s="1">
        <v>25288</v>
      </c>
      <c r="D104" s="1">
        <v>25288004</v>
      </c>
      <c r="E104" s="1" t="s">
        <v>15</v>
      </c>
      <c r="F104" s="1" t="s">
        <v>119</v>
      </c>
      <c r="G104" s="1" t="s">
        <v>123</v>
      </c>
      <c r="H104" s="1">
        <v>2010</v>
      </c>
      <c r="I104" s="1" t="s">
        <v>18</v>
      </c>
      <c r="J104" s="4">
        <v>1846.11649599</v>
      </c>
      <c r="K104" s="1">
        <v>25</v>
      </c>
      <c r="L104" s="1">
        <v>83884</v>
      </c>
      <c r="M104" s="1">
        <v>2473</v>
      </c>
      <c r="N104" s="1">
        <v>42</v>
      </c>
      <c r="O104" s="1">
        <v>17</v>
      </c>
      <c r="P104" s="1">
        <v>2475</v>
      </c>
      <c r="Q104" s="1">
        <v>39</v>
      </c>
      <c r="R104" s="1">
        <v>2</v>
      </c>
      <c r="S104" s="1">
        <v>15</v>
      </c>
      <c r="T104" s="1">
        <v>1</v>
      </c>
      <c r="U104" s="4">
        <v>18.62</v>
      </c>
      <c r="V104" s="1">
        <v>4</v>
      </c>
      <c r="W104" s="1">
        <v>36</v>
      </c>
      <c r="X104" s="1">
        <v>14</v>
      </c>
      <c r="Y104" s="1">
        <v>5</v>
      </c>
      <c r="Z104" s="1">
        <v>34</v>
      </c>
      <c r="AA104" s="1">
        <v>2</v>
      </c>
      <c r="AB104" s="1">
        <v>12</v>
      </c>
      <c r="AC104" s="1">
        <v>1</v>
      </c>
    </row>
    <row r="105" spans="2:29" x14ac:dyDescent="0.3">
      <c r="B105" s="1">
        <v>29884</v>
      </c>
      <c r="C105" s="1">
        <v>25288</v>
      </c>
      <c r="D105" s="1">
        <v>25288002</v>
      </c>
      <c r="E105" s="1" t="s">
        <v>15</v>
      </c>
      <c r="F105" s="1" t="s">
        <v>119</v>
      </c>
      <c r="G105" s="1" t="s">
        <v>120</v>
      </c>
      <c r="H105" s="1">
        <v>2010</v>
      </c>
      <c r="I105" s="1" t="s">
        <v>18</v>
      </c>
      <c r="J105" s="4">
        <v>1215.2570264599999</v>
      </c>
      <c r="K105" s="1">
        <v>25</v>
      </c>
      <c r="L105" s="1">
        <v>83886</v>
      </c>
      <c r="M105" s="1">
        <v>465</v>
      </c>
      <c r="N105" s="1">
        <v>109</v>
      </c>
      <c r="O105" s="1">
        <v>19</v>
      </c>
      <c r="P105" s="1">
        <v>473</v>
      </c>
      <c r="Q105" s="1">
        <v>75</v>
      </c>
      <c r="R105" s="1">
        <v>27</v>
      </c>
      <c r="S105" s="1">
        <v>9</v>
      </c>
      <c r="T105" s="1">
        <v>9</v>
      </c>
      <c r="U105" s="4">
        <v>38.11</v>
      </c>
      <c r="V105" s="1">
        <v>8</v>
      </c>
      <c r="W105" s="1">
        <v>87</v>
      </c>
      <c r="X105" s="1">
        <v>12</v>
      </c>
      <c r="Y105" s="1">
        <v>12</v>
      </c>
      <c r="Z105" s="1">
        <v>69</v>
      </c>
      <c r="AA105" s="1">
        <v>15</v>
      </c>
      <c r="AB105" s="1">
        <v>8</v>
      </c>
      <c r="AC105" s="1">
        <v>3</v>
      </c>
    </row>
    <row r="106" spans="2:29" x14ac:dyDescent="0.3">
      <c r="B106" s="1">
        <v>29886</v>
      </c>
      <c r="C106" s="1">
        <v>25288</v>
      </c>
      <c r="D106" s="1">
        <v>25288001</v>
      </c>
      <c r="E106" s="1" t="s">
        <v>15</v>
      </c>
      <c r="F106" s="1" t="s">
        <v>119</v>
      </c>
      <c r="G106" s="1" t="s">
        <v>121</v>
      </c>
      <c r="H106" s="1">
        <v>2010</v>
      </c>
      <c r="I106" s="1" t="s">
        <v>18</v>
      </c>
      <c r="J106" s="4">
        <v>1133.5181344800001</v>
      </c>
      <c r="K106" s="1">
        <v>25</v>
      </c>
      <c r="L106" s="1">
        <v>83888</v>
      </c>
      <c r="M106" s="1">
        <v>2254</v>
      </c>
      <c r="N106" s="1">
        <v>198</v>
      </c>
      <c r="O106" s="1">
        <v>5</v>
      </c>
      <c r="P106" s="1">
        <v>2272</v>
      </c>
      <c r="Q106" s="1">
        <v>158</v>
      </c>
      <c r="R106" s="1">
        <v>22</v>
      </c>
      <c r="S106" s="1">
        <v>4</v>
      </c>
      <c r="T106" s="1">
        <v>1</v>
      </c>
      <c r="U106" s="4">
        <v>58.14</v>
      </c>
      <c r="V106" s="1">
        <v>5</v>
      </c>
      <c r="W106" s="1">
        <v>152</v>
      </c>
      <c r="X106" s="1">
        <v>3</v>
      </c>
      <c r="Y106" s="1">
        <v>19</v>
      </c>
      <c r="Z106" s="1">
        <v>127</v>
      </c>
      <c r="AA106" s="1">
        <v>11</v>
      </c>
      <c r="AB106" s="1">
        <v>3</v>
      </c>
      <c r="AC106" s="1">
        <v>0</v>
      </c>
    </row>
  </sheetData>
  <autoFilter ref="B3:AC3" xr:uid="{922CAC94-6DCB-4680-8152-70DA6F260C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A52A-B2E4-4F1C-B885-DF8D445AEEE5}">
  <dimension ref="B2:BA105"/>
  <sheetViews>
    <sheetView topLeftCell="AD68" workbookViewId="0">
      <selection activeCell="AH3" sqref="AH3:BA105"/>
    </sheetView>
  </sheetViews>
  <sheetFormatPr baseColWidth="10" defaultColWidth="30.5546875" defaultRowHeight="14.4" x14ac:dyDescent="0.3"/>
  <cols>
    <col min="1" max="1" width="6.109375" customWidth="1"/>
    <col min="2" max="2" width="9" bestFit="1" customWidth="1"/>
    <col min="3" max="3" width="10.21875" bestFit="1" customWidth="1"/>
    <col min="4" max="4" width="11.88671875" bestFit="1" customWidth="1"/>
    <col min="5" max="5" width="15" bestFit="1" customWidth="1"/>
    <col min="6" max="6" width="26.6640625" bestFit="1" customWidth="1"/>
    <col min="7" max="7" width="20.88671875" customWidth="1"/>
    <col min="8" max="8" width="9" bestFit="1" customWidth="1"/>
    <col min="9" max="9" width="10.2187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2.109375" bestFit="1" customWidth="1"/>
    <col min="14" max="15" width="7.88671875" bestFit="1" customWidth="1"/>
    <col min="16" max="16" width="11.5546875" bestFit="1" customWidth="1"/>
    <col min="17" max="33" width="10.77734375" bestFit="1" customWidth="1"/>
    <col min="34" max="34" width="11.5546875" bestFit="1" customWidth="1"/>
    <col min="35" max="36" width="9.6640625" bestFit="1" customWidth="1"/>
    <col min="37" max="37" width="11.5546875" bestFit="1" customWidth="1"/>
    <col min="38" max="53" width="10.6640625" bestFit="1" customWidth="1"/>
  </cols>
  <sheetData>
    <row r="2" spans="2:5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162</v>
      </c>
      <c r="R2" s="1" t="s">
        <v>163</v>
      </c>
      <c r="S2" s="1" t="s">
        <v>164</v>
      </c>
      <c r="T2" s="1" t="s">
        <v>165</v>
      </c>
      <c r="U2" s="1" t="s">
        <v>166</v>
      </c>
      <c r="V2" s="1" t="s">
        <v>167</v>
      </c>
      <c r="W2" s="1" t="s">
        <v>168</v>
      </c>
      <c r="X2" s="1" t="s">
        <v>169</v>
      </c>
      <c r="Y2" s="1" t="s">
        <v>170</v>
      </c>
      <c r="Z2" s="1" t="s">
        <v>171</v>
      </c>
      <c r="AA2" s="1" t="s">
        <v>172</v>
      </c>
      <c r="AB2" s="1" t="s">
        <v>173</v>
      </c>
      <c r="AC2" s="1" t="s">
        <v>174</v>
      </c>
      <c r="AD2" s="1" t="s">
        <v>175</v>
      </c>
      <c r="AE2" s="1" t="s">
        <v>176</v>
      </c>
      <c r="AF2" s="1" t="s">
        <v>177</v>
      </c>
      <c r="AG2" s="1" t="s">
        <v>135</v>
      </c>
      <c r="AH2" s="1" t="s">
        <v>248</v>
      </c>
      <c r="AI2" s="1" t="s">
        <v>249</v>
      </c>
      <c r="AJ2" s="1" t="s">
        <v>250</v>
      </c>
      <c r="AK2" s="1" t="s">
        <v>251</v>
      </c>
      <c r="AL2" s="1" t="s">
        <v>256</v>
      </c>
      <c r="AM2" s="1" t="s">
        <v>257</v>
      </c>
      <c r="AN2" s="1" t="s">
        <v>258</v>
      </c>
      <c r="AO2" s="1" t="s">
        <v>259</v>
      </c>
      <c r="AP2" s="1" t="s">
        <v>260</v>
      </c>
      <c r="AQ2" s="1" t="s">
        <v>261</v>
      </c>
      <c r="AR2" s="1" t="s">
        <v>262</v>
      </c>
      <c r="AS2" s="1" t="s">
        <v>263</v>
      </c>
      <c r="AT2" s="1" t="s">
        <v>264</v>
      </c>
      <c r="AU2" s="1" t="s">
        <v>265</v>
      </c>
      <c r="AV2" s="1" t="s">
        <v>266</v>
      </c>
      <c r="AW2" s="1" t="s">
        <v>267</v>
      </c>
      <c r="AX2" s="1" t="s">
        <v>268</v>
      </c>
      <c r="AY2" s="1" t="s">
        <v>269</v>
      </c>
      <c r="AZ2" s="1" t="s">
        <v>270</v>
      </c>
      <c r="BA2" s="1" t="s">
        <v>271</v>
      </c>
    </row>
    <row r="3" spans="2:53" x14ac:dyDescent="0.3">
      <c r="B3" s="1">
        <v>18045</v>
      </c>
      <c r="C3" s="1">
        <v>15109</v>
      </c>
      <c r="D3" s="1">
        <v>15109013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18</v>
      </c>
      <c r="J3" s="4">
        <v>1460.2372175400001</v>
      </c>
      <c r="K3" s="1">
        <v>15</v>
      </c>
      <c r="L3" s="1">
        <v>72044</v>
      </c>
      <c r="M3" s="1">
        <v>15806</v>
      </c>
      <c r="N3" s="1">
        <v>316</v>
      </c>
      <c r="O3" s="1">
        <v>100</v>
      </c>
      <c r="P3" s="1">
        <v>16043</v>
      </c>
      <c r="Q3" s="1">
        <v>65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</v>
      </c>
      <c r="AC3" s="1">
        <v>4</v>
      </c>
      <c r="AD3" s="1">
        <v>8</v>
      </c>
      <c r="AE3" s="1">
        <v>0</v>
      </c>
      <c r="AF3" s="1">
        <v>90</v>
      </c>
      <c r="AG3" s="1">
        <v>32.6</v>
      </c>
      <c r="AH3" s="1">
        <v>4</v>
      </c>
      <c r="AI3" s="1">
        <v>278</v>
      </c>
      <c r="AJ3" s="1">
        <v>80</v>
      </c>
      <c r="AK3" s="1">
        <v>235</v>
      </c>
      <c r="AL3" s="1">
        <v>52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</v>
      </c>
      <c r="AX3" s="1">
        <v>0</v>
      </c>
      <c r="AY3" s="1">
        <v>1</v>
      </c>
      <c r="AZ3" s="1">
        <v>0</v>
      </c>
      <c r="BA3" s="1">
        <v>68</v>
      </c>
    </row>
    <row r="4" spans="2:53" x14ac:dyDescent="0.3">
      <c r="B4" s="1">
        <v>27580</v>
      </c>
      <c r="C4" s="1">
        <v>25899</v>
      </c>
      <c r="D4" s="1">
        <v>25899010</v>
      </c>
      <c r="E4" s="1" t="s">
        <v>15</v>
      </c>
      <c r="F4" s="1" t="s">
        <v>40</v>
      </c>
      <c r="G4" s="1" t="s">
        <v>45</v>
      </c>
      <c r="H4" s="1">
        <v>2010</v>
      </c>
      <c r="I4" s="1" t="s">
        <v>18</v>
      </c>
      <c r="J4" s="4">
        <v>1044.3875950500001</v>
      </c>
      <c r="K4" s="1">
        <v>25</v>
      </c>
      <c r="L4" s="1">
        <v>81582</v>
      </c>
      <c r="M4" s="1">
        <v>10149</v>
      </c>
      <c r="N4" s="1">
        <v>1241</v>
      </c>
      <c r="O4" s="1">
        <v>203</v>
      </c>
      <c r="P4" s="1">
        <v>10035</v>
      </c>
      <c r="Q4" s="1">
        <v>1188</v>
      </c>
      <c r="R4" s="1">
        <v>15</v>
      </c>
      <c r="S4" s="1">
        <v>8</v>
      </c>
      <c r="T4" s="1">
        <v>12</v>
      </c>
      <c r="U4" s="1">
        <v>20</v>
      </c>
      <c r="V4" s="1">
        <v>0</v>
      </c>
      <c r="W4" s="1">
        <v>8</v>
      </c>
      <c r="X4" s="1">
        <v>52</v>
      </c>
      <c r="Y4" s="1">
        <v>8</v>
      </c>
      <c r="Z4" s="1">
        <v>0</v>
      </c>
      <c r="AA4" s="1">
        <v>0</v>
      </c>
      <c r="AB4" s="1">
        <v>2</v>
      </c>
      <c r="AC4" s="1">
        <v>20</v>
      </c>
      <c r="AD4" s="1">
        <v>0</v>
      </c>
      <c r="AE4" s="1">
        <v>0</v>
      </c>
      <c r="AF4" s="1">
        <v>224</v>
      </c>
      <c r="AG4" s="1">
        <v>128.82</v>
      </c>
      <c r="AH4" s="1">
        <v>48</v>
      </c>
      <c r="AI4" s="1">
        <v>1214</v>
      </c>
      <c r="AJ4" s="1">
        <v>162</v>
      </c>
      <c r="AK4" s="1">
        <v>20</v>
      </c>
      <c r="AL4" s="1">
        <v>1162</v>
      </c>
      <c r="AM4" s="1">
        <v>13</v>
      </c>
      <c r="AN4" s="1">
        <v>8</v>
      </c>
      <c r="AO4" s="1">
        <v>10</v>
      </c>
      <c r="AP4" s="1">
        <v>15</v>
      </c>
      <c r="AQ4" s="1">
        <v>0</v>
      </c>
      <c r="AR4" s="1">
        <v>5</v>
      </c>
      <c r="AS4" s="1">
        <v>39</v>
      </c>
      <c r="AT4" s="1">
        <v>7</v>
      </c>
      <c r="AU4" s="1">
        <v>0</v>
      </c>
      <c r="AV4" s="1">
        <v>0</v>
      </c>
      <c r="AW4" s="1">
        <v>1</v>
      </c>
      <c r="AX4" s="1">
        <v>14</v>
      </c>
      <c r="AY4" s="1">
        <v>0</v>
      </c>
      <c r="AZ4" s="1">
        <v>0</v>
      </c>
      <c r="BA4" s="1">
        <v>140</v>
      </c>
    </row>
    <row r="5" spans="2:53" x14ac:dyDescent="0.3">
      <c r="B5" s="1">
        <v>27582</v>
      </c>
      <c r="C5" s="1">
        <v>25899</v>
      </c>
      <c r="D5" s="1">
        <v>25899011</v>
      </c>
      <c r="E5" s="1" t="s">
        <v>15</v>
      </c>
      <c r="F5" s="1" t="s">
        <v>40</v>
      </c>
      <c r="G5" s="1" t="s">
        <v>30</v>
      </c>
      <c r="H5" s="1">
        <v>2010</v>
      </c>
      <c r="I5" s="1" t="s">
        <v>18</v>
      </c>
      <c r="J5" s="4">
        <v>638.68862628399995</v>
      </c>
      <c r="K5" s="1">
        <v>25</v>
      </c>
      <c r="L5" s="1">
        <v>81584</v>
      </c>
      <c r="M5" s="1">
        <v>6053</v>
      </c>
      <c r="N5" s="1">
        <v>944</v>
      </c>
      <c r="O5" s="1">
        <v>87</v>
      </c>
      <c r="P5" s="1">
        <v>5975</v>
      </c>
      <c r="Q5" s="1">
        <v>900</v>
      </c>
      <c r="R5" s="1">
        <v>8</v>
      </c>
      <c r="S5" s="1">
        <v>4</v>
      </c>
      <c r="T5" s="1">
        <v>30</v>
      </c>
      <c r="U5" s="1">
        <v>6</v>
      </c>
      <c r="V5" s="1">
        <v>12</v>
      </c>
      <c r="W5" s="1">
        <v>4</v>
      </c>
      <c r="X5" s="1">
        <v>57</v>
      </c>
      <c r="Y5" s="1">
        <v>16</v>
      </c>
      <c r="Z5" s="1">
        <v>0</v>
      </c>
      <c r="AA5" s="1">
        <v>0</v>
      </c>
      <c r="AB5" s="1">
        <v>0</v>
      </c>
      <c r="AC5" s="1">
        <v>0</v>
      </c>
      <c r="AD5" s="1">
        <v>8</v>
      </c>
      <c r="AE5" s="1">
        <v>0</v>
      </c>
      <c r="AF5" s="1">
        <v>54</v>
      </c>
      <c r="AG5" s="1">
        <v>86.91</v>
      </c>
      <c r="AH5" s="1">
        <v>8</v>
      </c>
      <c r="AI5" s="1">
        <v>883</v>
      </c>
      <c r="AJ5" s="1">
        <v>76</v>
      </c>
      <c r="AK5" s="1">
        <v>1</v>
      </c>
      <c r="AL5" s="1">
        <v>821</v>
      </c>
      <c r="AM5" s="1">
        <v>1</v>
      </c>
      <c r="AN5" s="1">
        <v>0</v>
      </c>
      <c r="AO5" s="1">
        <v>25</v>
      </c>
      <c r="AP5" s="1">
        <v>5</v>
      </c>
      <c r="AQ5" s="1">
        <v>12</v>
      </c>
      <c r="AR5" s="1">
        <v>0</v>
      </c>
      <c r="AS5" s="1">
        <v>43</v>
      </c>
      <c r="AT5" s="1">
        <v>11</v>
      </c>
      <c r="AU5" s="1">
        <v>0</v>
      </c>
      <c r="AV5" s="1">
        <v>0</v>
      </c>
      <c r="AW5" s="1">
        <v>0</v>
      </c>
      <c r="AX5" s="1">
        <v>0</v>
      </c>
      <c r="AY5" s="1">
        <v>8</v>
      </c>
      <c r="AZ5" s="1">
        <v>0</v>
      </c>
      <c r="BA5" s="1">
        <v>38</v>
      </c>
    </row>
    <row r="6" spans="2:53" x14ac:dyDescent="0.3">
      <c r="B6" s="1">
        <v>27583</v>
      </c>
      <c r="C6" s="1">
        <v>25899</v>
      </c>
      <c r="D6" s="1">
        <v>25899012</v>
      </c>
      <c r="E6" s="1" t="s">
        <v>15</v>
      </c>
      <c r="F6" s="1" t="s">
        <v>40</v>
      </c>
      <c r="G6" s="1" t="s">
        <v>43</v>
      </c>
      <c r="H6" s="1">
        <v>2010</v>
      </c>
      <c r="I6" s="1" t="s">
        <v>18</v>
      </c>
      <c r="J6" s="4">
        <v>1588.2308501</v>
      </c>
      <c r="K6" s="1">
        <v>25</v>
      </c>
      <c r="L6" s="1">
        <v>81585</v>
      </c>
      <c r="M6" s="1">
        <v>15025</v>
      </c>
      <c r="N6" s="1">
        <v>1628</v>
      </c>
      <c r="O6" s="1">
        <v>991</v>
      </c>
      <c r="P6" s="1">
        <v>14759</v>
      </c>
      <c r="Q6" s="1">
        <v>1557</v>
      </c>
      <c r="R6" s="1">
        <v>48</v>
      </c>
      <c r="S6" s="1">
        <v>63</v>
      </c>
      <c r="T6" s="1">
        <v>17</v>
      </c>
      <c r="U6" s="1">
        <v>64</v>
      </c>
      <c r="V6" s="1">
        <v>48</v>
      </c>
      <c r="W6" s="1">
        <v>12</v>
      </c>
      <c r="X6" s="1">
        <v>76</v>
      </c>
      <c r="Y6" s="1">
        <v>66</v>
      </c>
      <c r="Z6" s="1">
        <v>4</v>
      </c>
      <c r="AA6" s="1">
        <v>13</v>
      </c>
      <c r="AB6" s="1">
        <v>26</v>
      </c>
      <c r="AC6" s="1">
        <v>24</v>
      </c>
      <c r="AD6" s="1">
        <v>22</v>
      </c>
      <c r="AE6" s="1">
        <v>24</v>
      </c>
      <c r="AF6" s="1">
        <v>811</v>
      </c>
      <c r="AG6" s="1">
        <v>233.34</v>
      </c>
      <c r="AH6" s="1">
        <v>125</v>
      </c>
      <c r="AI6" s="1">
        <v>1564</v>
      </c>
      <c r="AJ6" s="1">
        <v>907</v>
      </c>
      <c r="AK6" s="1">
        <v>20</v>
      </c>
      <c r="AL6" s="1">
        <v>1464</v>
      </c>
      <c r="AM6" s="1">
        <v>45</v>
      </c>
      <c r="AN6" s="1">
        <v>60</v>
      </c>
      <c r="AO6" s="1">
        <v>17</v>
      </c>
      <c r="AP6" s="1">
        <v>59</v>
      </c>
      <c r="AQ6" s="1">
        <v>33</v>
      </c>
      <c r="AR6" s="1">
        <v>12</v>
      </c>
      <c r="AS6" s="1">
        <v>65</v>
      </c>
      <c r="AT6" s="1">
        <v>54</v>
      </c>
      <c r="AU6" s="1">
        <v>2</v>
      </c>
      <c r="AV6" s="1">
        <v>13</v>
      </c>
      <c r="AW6" s="1">
        <v>19</v>
      </c>
      <c r="AX6" s="1">
        <v>24</v>
      </c>
      <c r="AY6" s="1">
        <v>16</v>
      </c>
      <c r="AZ6" s="1">
        <v>23</v>
      </c>
      <c r="BA6" s="1">
        <v>653</v>
      </c>
    </row>
    <row r="7" spans="2:53" x14ac:dyDescent="0.3">
      <c r="B7" s="1">
        <v>27584</v>
      </c>
      <c r="C7" s="1">
        <v>25899</v>
      </c>
      <c r="D7" s="1">
        <v>25899014</v>
      </c>
      <c r="E7" s="1" t="s">
        <v>15</v>
      </c>
      <c r="F7" s="1" t="s">
        <v>40</v>
      </c>
      <c r="G7" s="1" t="s">
        <v>44</v>
      </c>
      <c r="H7" s="1">
        <v>2010</v>
      </c>
      <c r="I7" s="1" t="s">
        <v>18</v>
      </c>
      <c r="J7" s="4">
        <v>2270.56223249</v>
      </c>
      <c r="K7" s="1">
        <v>25</v>
      </c>
      <c r="L7" s="1">
        <v>81586</v>
      </c>
      <c r="M7" s="1">
        <v>5988</v>
      </c>
      <c r="N7" s="1">
        <v>13497</v>
      </c>
      <c r="O7" s="1">
        <v>5739</v>
      </c>
      <c r="P7" s="1">
        <v>5354</v>
      </c>
      <c r="Q7" s="1">
        <v>13058</v>
      </c>
      <c r="R7" s="1">
        <v>264</v>
      </c>
      <c r="S7" s="1">
        <v>288</v>
      </c>
      <c r="T7" s="1">
        <v>236</v>
      </c>
      <c r="U7" s="1">
        <v>451</v>
      </c>
      <c r="V7" s="1">
        <v>133</v>
      </c>
      <c r="W7" s="1">
        <v>48</v>
      </c>
      <c r="X7" s="1">
        <v>419</v>
      </c>
      <c r="Y7" s="1">
        <v>628</v>
      </c>
      <c r="Z7" s="1">
        <v>68</v>
      </c>
      <c r="AA7" s="1">
        <v>36</v>
      </c>
      <c r="AB7" s="1">
        <v>108</v>
      </c>
      <c r="AC7" s="1">
        <v>616</v>
      </c>
      <c r="AD7" s="1">
        <v>272</v>
      </c>
      <c r="AE7" s="1">
        <v>200</v>
      </c>
      <c r="AF7" s="1">
        <v>3046</v>
      </c>
      <c r="AG7" s="1">
        <v>1775.34</v>
      </c>
      <c r="AH7" s="1">
        <v>699</v>
      </c>
      <c r="AI7" s="1">
        <v>13324</v>
      </c>
      <c r="AJ7" s="1">
        <v>5698</v>
      </c>
      <c r="AK7" s="1">
        <v>279</v>
      </c>
      <c r="AL7" s="1">
        <v>12741</v>
      </c>
      <c r="AM7" s="1">
        <v>256</v>
      </c>
      <c r="AN7" s="1">
        <v>277</v>
      </c>
      <c r="AO7" s="1">
        <v>232</v>
      </c>
      <c r="AP7" s="1">
        <v>443</v>
      </c>
      <c r="AQ7" s="1">
        <v>131</v>
      </c>
      <c r="AR7" s="1">
        <v>48</v>
      </c>
      <c r="AS7" s="1">
        <v>393</v>
      </c>
      <c r="AT7" s="1">
        <v>628</v>
      </c>
      <c r="AU7" s="1">
        <v>66</v>
      </c>
      <c r="AV7" s="1">
        <v>36</v>
      </c>
      <c r="AW7" s="1">
        <v>103</v>
      </c>
      <c r="AX7" s="1">
        <v>616</v>
      </c>
      <c r="AY7" s="1">
        <v>272</v>
      </c>
      <c r="AZ7" s="1">
        <v>200</v>
      </c>
      <c r="BA7" s="1">
        <v>2988</v>
      </c>
    </row>
    <row r="8" spans="2:53" x14ac:dyDescent="0.3">
      <c r="B8" s="1">
        <v>27585</v>
      </c>
      <c r="C8" s="1">
        <v>25899</v>
      </c>
      <c r="D8" s="1">
        <v>25899007</v>
      </c>
      <c r="E8" s="1" t="s">
        <v>15</v>
      </c>
      <c r="F8" s="1" t="s">
        <v>40</v>
      </c>
      <c r="G8" s="1" t="s">
        <v>41</v>
      </c>
      <c r="H8" s="1">
        <v>2010</v>
      </c>
      <c r="I8" s="1" t="s">
        <v>18</v>
      </c>
      <c r="J8" s="4">
        <v>3384.3658284200001</v>
      </c>
      <c r="K8" s="1">
        <v>25</v>
      </c>
      <c r="L8" s="1">
        <v>81587</v>
      </c>
      <c r="M8" s="1">
        <v>2326</v>
      </c>
      <c r="N8" s="1">
        <v>14851</v>
      </c>
      <c r="O8" s="1">
        <v>20384</v>
      </c>
      <c r="P8" s="1">
        <v>1419</v>
      </c>
      <c r="Q8" s="1">
        <v>13861</v>
      </c>
      <c r="R8" s="1">
        <v>506</v>
      </c>
      <c r="S8" s="1">
        <v>293</v>
      </c>
      <c r="T8" s="1">
        <v>924</v>
      </c>
      <c r="U8" s="1">
        <v>195</v>
      </c>
      <c r="V8" s="1">
        <v>165</v>
      </c>
      <c r="W8" s="1">
        <v>124</v>
      </c>
      <c r="X8" s="1">
        <v>1172</v>
      </c>
      <c r="Y8" s="1">
        <v>556</v>
      </c>
      <c r="Z8" s="1">
        <v>237</v>
      </c>
      <c r="AA8" s="1">
        <v>191</v>
      </c>
      <c r="AB8" s="1">
        <v>1318</v>
      </c>
      <c r="AC8" s="1">
        <v>209</v>
      </c>
      <c r="AD8" s="1">
        <v>650</v>
      </c>
      <c r="AE8" s="1">
        <v>280</v>
      </c>
      <c r="AF8" s="1">
        <v>15488</v>
      </c>
      <c r="AG8" s="1">
        <v>3304.44</v>
      </c>
      <c r="AH8" s="1">
        <v>1496</v>
      </c>
      <c r="AI8" s="1">
        <v>14829</v>
      </c>
      <c r="AJ8" s="1">
        <v>20351</v>
      </c>
      <c r="AK8" s="1">
        <v>631</v>
      </c>
      <c r="AL8" s="1">
        <v>13855</v>
      </c>
      <c r="AM8" s="1">
        <v>499</v>
      </c>
      <c r="AN8" s="1">
        <v>293</v>
      </c>
      <c r="AO8" s="1">
        <v>908</v>
      </c>
      <c r="AP8" s="1">
        <v>195</v>
      </c>
      <c r="AQ8" s="1">
        <v>165</v>
      </c>
      <c r="AR8" s="1">
        <v>117</v>
      </c>
      <c r="AS8" s="1">
        <v>1150</v>
      </c>
      <c r="AT8" s="1">
        <v>556</v>
      </c>
      <c r="AU8" s="1">
        <v>237</v>
      </c>
      <c r="AV8" s="1">
        <v>191</v>
      </c>
      <c r="AW8" s="1">
        <v>1311</v>
      </c>
      <c r="AX8" s="1">
        <v>209</v>
      </c>
      <c r="AY8" s="1">
        <v>650</v>
      </c>
      <c r="AZ8" s="1">
        <v>280</v>
      </c>
      <c r="BA8" s="1">
        <v>15456</v>
      </c>
    </row>
    <row r="9" spans="2:53" x14ac:dyDescent="0.3">
      <c r="B9" s="1">
        <v>27586</v>
      </c>
      <c r="C9" s="1">
        <v>25899</v>
      </c>
      <c r="D9" s="1">
        <v>25899004</v>
      </c>
      <c r="E9" s="1" t="s">
        <v>15</v>
      </c>
      <c r="F9" s="1" t="s">
        <v>40</v>
      </c>
      <c r="G9" s="1" t="s">
        <v>42</v>
      </c>
      <c r="H9" s="1">
        <v>2010</v>
      </c>
      <c r="I9" s="1" t="s">
        <v>18</v>
      </c>
      <c r="J9" s="4">
        <v>1721.92098564</v>
      </c>
      <c r="K9" s="1">
        <v>25</v>
      </c>
      <c r="L9" s="1">
        <v>81588</v>
      </c>
      <c r="M9" s="1">
        <v>5931</v>
      </c>
      <c r="N9" s="1">
        <v>8824</v>
      </c>
      <c r="O9" s="1">
        <v>4371</v>
      </c>
      <c r="P9" s="1">
        <v>5333</v>
      </c>
      <c r="Q9" s="1">
        <v>8480</v>
      </c>
      <c r="R9" s="1">
        <v>227</v>
      </c>
      <c r="S9" s="1">
        <v>281</v>
      </c>
      <c r="T9" s="1">
        <v>320</v>
      </c>
      <c r="U9" s="1">
        <v>136</v>
      </c>
      <c r="V9" s="1">
        <v>119</v>
      </c>
      <c r="W9" s="1">
        <v>71</v>
      </c>
      <c r="X9" s="1">
        <v>551</v>
      </c>
      <c r="Y9" s="1">
        <v>365</v>
      </c>
      <c r="Z9" s="1">
        <v>58</v>
      </c>
      <c r="AA9" s="1">
        <v>82</v>
      </c>
      <c r="AB9" s="1">
        <v>228</v>
      </c>
      <c r="AC9" s="1">
        <v>95</v>
      </c>
      <c r="AD9" s="1">
        <v>175</v>
      </c>
      <c r="AE9" s="1">
        <v>100</v>
      </c>
      <c r="AF9" s="1">
        <v>2515</v>
      </c>
      <c r="AG9" s="1">
        <v>1207.68</v>
      </c>
      <c r="AH9" s="1">
        <v>493</v>
      </c>
      <c r="AI9" s="1">
        <v>8600</v>
      </c>
      <c r="AJ9" s="1">
        <v>4326</v>
      </c>
      <c r="AK9" s="1">
        <v>156</v>
      </c>
      <c r="AL9" s="1">
        <v>8062</v>
      </c>
      <c r="AM9" s="1">
        <v>203</v>
      </c>
      <c r="AN9" s="1">
        <v>271</v>
      </c>
      <c r="AO9" s="1">
        <v>312</v>
      </c>
      <c r="AP9" s="1">
        <v>132</v>
      </c>
      <c r="AQ9" s="1">
        <v>116</v>
      </c>
      <c r="AR9" s="1">
        <v>71</v>
      </c>
      <c r="AS9" s="1">
        <v>549</v>
      </c>
      <c r="AT9" s="1">
        <v>342</v>
      </c>
      <c r="AU9" s="1">
        <v>56</v>
      </c>
      <c r="AV9" s="1">
        <v>82</v>
      </c>
      <c r="AW9" s="1">
        <v>224</v>
      </c>
      <c r="AX9" s="1">
        <v>94</v>
      </c>
      <c r="AY9" s="1">
        <v>174</v>
      </c>
      <c r="AZ9" s="1">
        <v>100</v>
      </c>
      <c r="BA9" s="1">
        <v>2475</v>
      </c>
    </row>
    <row r="10" spans="2:53" x14ac:dyDescent="0.3">
      <c r="B10" s="1">
        <v>27902</v>
      </c>
      <c r="C10" s="1">
        <v>25843</v>
      </c>
      <c r="D10" s="1">
        <v>25843007</v>
      </c>
      <c r="E10" s="1" t="s">
        <v>15</v>
      </c>
      <c r="F10" s="1" t="s">
        <v>35</v>
      </c>
      <c r="G10" s="1" t="s">
        <v>38</v>
      </c>
      <c r="H10" s="1">
        <v>2010</v>
      </c>
      <c r="I10" s="1" t="s">
        <v>18</v>
      </c>
      <c r="J10" s="4">
        <v>1587.8616278699999</v>
      </c>
      <c r="K10" s="1">
        <v>25</v>
      </c>
      <c r="L10" s="1">
        <v>81904</v>
      </c>
      <c r="M10" s="1">
        <v>15454</v>
      </c>
      <c r="N10" s="1">
        <v>404</v>
      </c>
      <c r="O10" s="1">
        <v>1768</v>
      </c>
      <c r="P10" s="1">
        <v>15307</v>
      </c>
      <c r="Q10" s="1">
        <v>236</v>
      </c>
      <c r="R10" s="1">
        <v>48</v>
      </c>
      <c r="S10" s="1">
        <v>16</v>
      </c>
      <c r="T10" s="1">
        <v>84</v>
      </c>
      <c r="U10" s="1">
        <v>4</v>
      </c>
      <c r="V10" s="1">
        <v>22</v>
      </c>
      <c r="W10" s="1">
        <v>24</v>
      </c>
      <c r="X10" s="1">
        <v>156</v>
      </c>
      <c r="Y10" s="1">
        <v>62</v>
      </c>
      <c r="Z10" s="1">
        <v>22</v>
      </c>
      <c r="AA10" s="1">
        <v>25</v>
      </c>
      <c r="AB10" s="1">
        <v>161</v>
      </c>
      <c r="AC10" s="1">
        <v>32</v>
      </c>
      <c r="AD10" s="1">
        <v>58</v>
      </c>
      <c r="AE10" s="1">
        <v>27</v>
      </c>
      <c r="AF10" s="1">
        <v>1361</v>
      </c>
      <c r="AG10" s="1">
        <v>190.6</v>
      </c>
      <c r="AH10" s="1">
        <v>57</v>
      </c>
      <c r="AI10" s="1">
        <v>372</v>
      </c>
      <c r="AJ10" s="1">
        <v>1691</v>
      </c>
      <c r="AK10" s="1">
        <v>12</v>
      </c>
      <c r="AL10" s="1">
        <v>201</v>
      </c>
      <c r="AM10" s="1">
        <v>38</v>
      </c>
      <c r="AN10" s="1">
        <v>14</v>
      </c>
      <c r="AO10" s="1">
        <v>78</v>
      </c>
      <c r="AP10" s="1">
        <v>4</v>
      </c>
      <c r="AQ10" s="1">
        <v>20</v>
      </c>
      <c r="AR10" s="1">
        <v>20</v>
      </c>
      <c r="AS10" s="1">
        <v>147</v>
      </c>
      <c r="AT10" s="1">
        <v>43</v>
      </c>
      <c r="AU10" s="1">
        <v>22</v>
      </c>
      <c r="AV10" s="1">
        <v>25</v>
      </c>
      <c r="AW10" s="1">
        <v>156</v>
      </c>
      <c r="AX10" s="1">
        <v>23</v>
      </c>
      <c r="AY10" s="1">
        <v>44</v>
      </c>
      <c r="AZ10" s="1">
        <v>27</v>
      </c>
      <c r="BA10" s="1">
        <v>1239</v>
      </c>
    </row>
    <row r="11" spans="2:53" x14ac:dyDescent="0.3">
      <c r="B11" s="1">
        <v>27903</v>
      </c>
      <c r="C11" s="1">
        <v>25843</v>
      </c>
      <c r="D11" s="1">
        <v>25843006</v>
      </c>
      <c r="E11" s="1" t="s">
        <v>15</v>
      </c>
      <c r="F11" s="1" t="s">
        <v>35</v>
      </c>
      <c r="G11" s="1" t="s">
        <v>39</v>
      </c>
      <c r="H11" s="1">
        <v>2010</v>
      </c>
      <c r="I11" s="1" t="s">
        <v>18</v>
      </c>
      <c r="J11" s="4">
        <v>830.36058879300003</v>
      </c>
      <c r="K11" s="1">
        <v>25</v>
      </c>
      <c r="L11" s="1">
        <v>81905</v>
      </c>
      <c r="M11" s="1">
        <v>8391</v>
      </c>
      <c r="N11" s="1">
        <v>480</v>
      </c>
      <c r="O11" s="1">
        <v>357</v>
      </c>
      <c r="P11" s="1">
        <v>8300</v>
      </c>
      <c r="Q11" s="1">
        <v>440</v>
      </c>
      <c r="R11" s="1">
        <v>21</v>
      </c>
      <c r="S11" s="1">
        <v>4</v>
      </c>
      <c r="T11" s="1">
        <v>37</v>
      </c>
      <c r="U11" s="1">
        <v>4</v>
      </c>
      <c r="V11" s="1">
        <v>8</v>
      </c>
      <c r="W11" s="1">
        <v>8</v>
      </c>
      <c r="X11" s="1">
        <v>48</v>
      </c>
      <c r="Y11" s="1">
        <v>21</v>
      </c>
      <c r="Z11" s="1">
        <v>12</v>
      </c>
      <c r="AA11" s="1">
        <v>14</v>
      </c>
      <c r="AB11" s="1">
        <v>18</v>
      </c>
      <c r="AC11" s="1">
        <v>4</v>
      </c>
      <c r="AD11" s="1">
        <v>12</v>
      </c>
      <c r="AE11" s="1">
        <v>8</v>
      </c>
      <c r="AF11" s="1">
        <v>247</v>
      </c>
      <c r="AG11" s="1">
        <v>76.91</v>
      </c>
      <c r="AH11" s="1">
        <v>51</v>
      </c>
      <c r="AI11" s="1">
        <v>461</v>
      </c>
      <c r="AJ11" s="1">
        <v>342</v>
      </c>
      <c r="AK11" s="1">
        <v>14</v>
      </c>
      <c r="AL11" s="1">
        <v>414</v>
      </c>
      <c r="AM11" s="1">
        <v>18</v>
      </c>
      <c r="AN11" s="1">
        <v>0</v>
      </c>
      <c r="AO11" s="1">
        <v>33</v>
      </c>
      <c r="AP11" s="1">
        <v>4</v>
      </c>
      <c r="AQ11" s="1">
        <v>6</v>
      </c>
      <c r="AR11" s="1">
        <v>4</v>
      </c>
      <c r="AS11" s="1">
        <v>43</v>
      </c>
      <c r="AT11" s="1">
        <v>21</v>
      </c>
      <c r="AU11" s="1">
        <v>8</v>
      </c>
      <c r="AV11" s="1">
        <v>12</v>
      </c>
      <c r="AW11" s="1">
        <v>18</v>
      </c>
      <c r="AX11" s="1">
        <v>1</v>
      </c>
      <c r="AY11" s="1">
        <v>12</v>
      </c>
      <c r="AZ11" s="1">
        <v>6</v>
      </c>
      <c r="BA11" s="1">
        <v>239</v>
      </c>
    </row>
    <row r="12" spans="2:53" x14ac:dyDescent="0.3">
      <c r="B12" s="1">
        <v>27904</v>
      </c>
      <c r="C12" s="1">
        <v>25843</v>
      </c>
      <c r="D12" s="1">
        <v>25843003</v>
      </c>
      <c r="E12" s="1" t="s">
        <v>15</v>
      </c>
      <c r="F12" s="1" t="s">
        <v>35</v>
      </c>
      <c r="G12" s="1" t="s">
        <v>36</v>
      </c>
      <c r="H12" s="1">
        <v>2010</v>
      </c>
      <c r="I12" s="1" t="s">
        <v>18</v>
      </c>
      <c r="J12" s="4">
        <v>839.231491925</v>
      </c>
      <c r="K12" s="1">
        <v>25</v>
      </c>
      <c r="L12" s="1">
        <v>81906</v>
      </c>
      <c r="M12" s="1">
        <v>8865</v>
      </c>
      <c r="N12" s="1">
        <v>120</v>
      </c>
      <c r="O12" s="1">
        <v>53</v>
      </c>
      <c r="P12" s="1">
        <v>8839</v>
      </c>
      <c r="Q12" s="1">
        <v>145</v>
      </c>
      <c r="R12" s="1">
        <v>0</v>
      </c>
      <c r="S12" s="1">
        <v>0</v>
      </c>
      <c r="T12" s="1">
        <v>2</v>
      </c>
      <c r="U12" s="1">
        <v>4</v>
      </c>
      <c r="V12" s="1">
        <v>0</v>
      </c>
      <c r="W12" s="1">
        <v>4</v>
      </c>
      <c r="X12" s="1">
        <v>0</v>
      </c>
      <c r="Y12" s="1">
        <v>0</v>
      </c>
      <c r="Z12" s="1">
        <v>0</v>
      </c>
      <c r="AA12" s="1">
        <v>0</v>
      </c>
      <c r="AB12" s="1">
        <v>6</v>
      </c>
      <c r="AC12" s="1">
        <v>8</v>
      </c>
      <c r="AD12" s="1">
        <v>4</v>
      </c>
      <c r="AE12" s="1">
        <v>4</v>
      </c>
      <c r="AF12" s="1">
        <v>21</v>
      </c>
      <c r="AG12" s="1">
        <v>14.94</v>
      </c>
      <c r="AH12" s="1">
        <v>8</v>
      </c>
      <c r="AI12" s="1">
        <v>109</v>
      </c>
      <c r="AJ12" s="1">
        <v>48</v>
      </c>
      <c r="AK12" s="1">
        <v>4</v>
      </c>
      <c r="AL12" s="1">
        <v>121</v>
      </c>
      <c r="AM12" s="1">
        <v>0</v>
      </c>
      <c r="AN12" s="1">
        <v>0</v>
      </c>
      <c r="AO12" s="1">
        <v>2</v>
      </c>
      <c r="AP12" s="1">
        <v>4</v>
      </c>
      <c r="AQ12" s="1">
        <v>0</v>
      </c>
      <c r="AR12" s="1">
        <v>3</v>
      </c>
      <c r="AS12" s="1">
        <v>0</v>
      </c>
      <c r="AT12" s="1">
        <v>0</v>
      </c>
      <c r="AU12" s="1">
        <v>0</v>
      </c>
      <c r="AV12" s="1">
        <v>0</v>
      </c>
      <c r="AW12" s="1">
        <v>6</v>
      </c>
      <c r="AX12" s="1">
        <v>5</v>
      </c>
      <c r="AY12" s="1">
        <v>4</v>
      </c>
      <c r="AZ12" s="1">
        <v>4</v>
      </c>
      <c r="BA12" s="1">
        <v>17</v>
      </c>
    </row>
    <row r="13" spans="2:53" x14ac:dyDescent="0.3">
      <c r="B13" s="1">
        <v>28105</v>
      </c>
      <c r="C13" s="1">
        <v>25793</v>
      </c>
      <c r="D13" s="1">
        <v>25793001</v>
      </c>
      <c r="E13" s="1" t="s">
        <v>15</v>
      </c>
      <c r="F13" s="1" t="s">
        <v>23</v>
      </c>
      <c r="G13" s="1" t="s">
        <v>37</v>
      </c>
      <c r="H13" s="1">
        <v>2010</v>
      </c>
      <c r="I13" s="1" t="s">
        <v>18</v>
      </c>
      <c r="J13" s="4">
        <v>385.07037710999998</v>
      </c>
      <c r="K13" s="1">
        <v>25</v>
      </c>
      <c r="L13" s="1">
        <v>82107</v>
      </c>
      <c r="M13" s="1">
        <v>3688</v>
      </c>
      <c r="N13" s="1">
        <v>481</v>
      </c>
      <c r="O13" s="1">
        <v>112</v>
      </c>
      <c r="P13" s="1">
        <v>3651</v>
      </c>
      <c r="Q13" s="1">
        <v>468</v>
      </c>
      <c r="R13" s="1">
        <v>0</v>
      </c>
      <c r="S13" s="1">
        <v>4</v>
      </c>
      <c r="T13" s="1">
        <v>4</v>
      </c>
      <c r="U13" s="1">
        <v>4</v>
      </c>
      <c r="V13" s="1">
        <v>0</v>
      </c>
      <c r="W13" s="1">
        <v>0</v>
      </c>
      <c r="X13" s="1">
        <v>24</v>
      </c>
      <c r="Y13" s="1">
        <v>16</v>
      </c>
      <c r="Z13" s="1">
        <v>0</v>
      </c>
      <c r="AA13" s="1">
        <v>4</v>
      </c>
      <c r="AB13" s="1">
        <v>8</v>
      </c>
      <c r="AC13" s="1">
        <v>12</v>
      </c>
      <c r="AD13" s="1">
        <v>0</v>
      </c>
      <c r="AE13" s="1">
        <v>8</v>
      </c>
      <c r="AF13" s="1">
        <v>80</v>
      </c>
      <c r="AG13" s="1">
        <v>52.32</v>
      </c>
      <c r="AH13" s="1">
        <v>34</v>
      </c>
      <c r="AI13" s="1">
        <v>455</v>
      </c>
      <c r="AJ13" s="1">
        <v>95</v>
      </c>
      <c r="AK13" s="1">
        <v>20</v>
      </c>
      <c r="AL13" s="1">
        <v>438</v>
      </c>
      <c r="AM13" s="1">
        <v>0</v>
      </c>
      <c r="AN13" s="1">
        <v>4</v>
      </c>
      <c r="AO13" s="1">
        <v>3</v>
      </c>
      <c r="AP13" s="1">
        <v>4</v>
      </c>
      <c r="AQ13" s="1">
        <v>0</v>
      </c>
      <c r="AR13" s="1">
        <v>0</v>
      </c>
      <c r="AS13" s="1">
        <v>21</v>
      </c>
      <c r="AT13" s="1">
        <v>16</v>
      </c>
      <c r="AU13" s="1">
        <v>0</v>
      </c>
      <c r="AV13" s="1">
        <v>4</v>
      </c>
      <c r="AW13" s="1">
        <v>5</v>
      </c>
      <c r="AX13" s="1">
        <v>8</v>
      </c>
      <c r="AY13" s="1">
        <v>0</v>
      </c>
      <c r="AZ13" s="1">
        <v>8</v>
      </c>
      <c r="BA13" s="1">
        <v>54</v>
      </c>
    </row>
    <row r="14" spans="2:53" x14ac:dyDescent="0.3">
      <c r="B14" s="1">
        <v>28107</v>
      </c>
      <c r="C14" s="1">
        <v>25793</v>
      </c>
      <c r="D14" s="1">
        <v>25793008</v>
      </c>
      <c r="E14" s="1" t="s">
        <v>15</v>
      </c>
      <c r="F14" s="1" t="s">
        <v>23</v>
      </c>
      <c r="G14" s="1" t="s">
        <v>33</v>
      </c>
      <c r="H14" s="1">
        <v>2010</v>
      </c>
      <c r="I14" s="1" t="s">
        <v>18</v>
      </c>
      <c r="J14" s="4">
        <v>898.63174339700004</v>
      </c>
      <c r="K14" s="1">
        <v>25</v>
      </c>
      <c r="L14" s="1">
        <v>82109</v>
      </c>
      <c r="M14" s="1">
        <v>8988</v>
      </c>
      <c r="N14" s="1">
        <v>759</v>
      </c>
      <c r="O14" s="1">
        <v>231</v>
      </c>
      <c r="P14" s="1">
        <v>9181</v>
      </c>
      <c r="Q14" s="1">
        <v>541</v>
      </c>
      <c r="R14" s="1">
        <v>20</v>
      </c>
      <c r="S14" s="1">
        <v>32</v>
      </c>
      <c r="T14" s="1">
        <v>24</v>
      </c>
      <c r="U14" s="1">
        <v>16</v>
      </c>
      <c r="V14" s="1">
        <v>8</v>
      </c>
      <c r="W14" s="1">
        <v>20</v>
      </c>
      <c r="X14" s="1">
        <v>24</v>
      </c>
      <c r="Y14" s="1">
        <v>4</v>
      </c>
      <c r="Z14" s="1">
        <v>0</v>
      </c>
      <c r="AA14" s="1">
        <v>8</v>
      </c>
      <c r="AB14" s="1">
        <v>0</v>
      </c>
      <c r="AC14" s="1">
        <v>10</v>
      </c>
      <c r="AD14" s="1">
        <v>0</v>
      </c>
      <c r="AE14" s="1">
        <v>15</v>
      </c>
      <c r="AF14" s="1">
        <v>70</v>
      </c>
      <c r="AG14" s="1">
        <v>89.7</v>
      </c>
      <c r="AH14" s="1">
        <v>64</v>
      </c>
      <c r="AI14" s="1">
        <v>733</v>
      </c>
      <c r="AJ14" s="1">
        <v>200</v>
      </c>
      <c r="AK14" s="1">
        <v>260</v>
      </c>
      <c r="AL14" s="1">
        <v>506</v>
      </c>
      <c r="AM14" s="1">
        <v>17</v>
      </c>
      <c r="AN14" s="1">
        <v>32</v>
      </c>
      <c r="AO14" s="1">
        <v>23</v>
      </c>
      <c r="AP14" s="1">
        <v>16</v>
      </c>
      <c r="AQ14" s="1">
        <v>8</v>
      </c>
      <c r="AR14" s="1">
        <v>20</v>
      </c>
      <c r="AS14" s="1">
        <v>24</v>
      </c>
      <c r="AT14" s="1">
        <v>4</v>
      </c>
      <c r="AU14" s="1">
        <v>0</v>
      </c>
      <c r="AV14" s="1">
        <v>8</v>
      </c>
      <c r="AW14" s="1">
        <v>0</v>
      </c>
      <c r="AX14" s="1">
        <v>10</v>
      </c>
      <c r="AY14" s="1">
        <v>0</v>
      </c>
      <c r="AZ14" s="1">
        <v>13</v>
      </c>
      <c r="BA14" s="1">
        <v>55</v>
      </c>
    </row>
    <row r="15" spans="2:53" x14ac:dyDescent="0.3">
      <c r="B15" s="1">
        <v>28110</v>
      </c>
      <c r="C15" s="1">
        <v>25793</v>
      </c>
      <c r="D15" s="1">
        <v>25793012</v>
      </c>
      <c r="E15" s="1" t="s">
        <v>15</v>
      </c>
      <c r="F15" s="1" t="s">
        <v>23</v>
      </c>
      <c r="G15" s="1" t="s">
        <v>34</v>
      </c>
      <c r="H15" s="1">
        <v>2010</v>
      </c>
      <c r="I15" s="1" t="s">
        <v>18</v>
      </c>
      <c r="J15" s="4">
        <v>814.33228813899996</v>
      </c>
      <c r="K15" s="1">
        <v>25</v>
      </c>
      <c r="L15" s="1">
        <v>82112</v>
      </c>
      <c r="M15" s="1">
        <v>8698</v>
      </c>
      <c r="N15" s="1">
        <v>298</v>
      </c>
      <c r="O15" s="1">
        <v>44</v>
      </c>
      <c r="P15" s="1">
        <v>8642</v>
      </c>
      <c r="Q15" s="1">
        <v>303</v>
      </c>
      <c r="R15" s="1">
        <v>5</v>
      </c>
      <c r="S15" s="1">
        <v>12</v>
      </c>
      <c r="T15" s="1">
        <v>4</v>
      </c>
      <c r="U15" s="1">
        <v>4</v>
      </c>
      <c r="V15" s="1">
        <v>0</v>
      </c>
      <c r="W15" s="1">
        <v>0</v>
      </c>
      <c r="X15" s="1">
        <v>0</v>
      </c>
      <c r="Y15" s="1">
        <v>4</v>
      </c>
      <c r="Z15" s="1">
        <v>0</v>
      </c>
      <c r="AA15" s="1">
        <v>4</v>
      </c>
      <c r="AB15" s="1">
        <v>4</v>
      </c>
      <c r="AC15" s="1">
        <v>12</v>
      </c>
      <c r="AD15" s="1">
        <v>4</v>
      </c>
      <c r="AE15" s="1">
        <v>16</v>
      </c>
      <c r="AF15" s="1">
        <v>31</v>
      </c>
      <c r="AG15" s="1">
        <v>27.73</v>
      </c>
      <c r="AH15" s="1">
        <v>19</v>
      </c>
      <c r="AI15" s="1">
        <v>263</v>
      </c>
      <c r="AJ15" s="1">
        <v>28</v>
      </c>
      <c r="AK15" s="1">
        <v>13</v>
      </c>
      <c r="AL15" s="1">
        <v>245</v>
      </c>
      <c r="AM15" s="1">
        <v>1</v>
      </c>
      <c r="AN15" s="1">
        <v>12</v>
      </c>
      <c r="AO15" s="1">
        <v>4</v>
      </c>
      <c r="AP15" s="1">
        <v>3</v>
      </c>
      <c r="AQ15" s="1">
        <v>0</v>
      </c>
      <c r="AR15" s="1">
        <v>0</v>
      </c>
      <c r="AS15" s="1">
        <v>0</v>
      </c>
      <c r="AT15" s="1">
        <v>3</v>
      </c>
      <c r="AU15" s="1">
        <v>0</v>
      </c>
      <c r="AV15" s="1">
        <v>3</v>
      </c>
      <c r="AW15" s="1">
        <v>3</v>
      </c>
      <c r="AX15" s="1">
        <v>5</v>
      </c>
      <c r="AY15" s="1">
        <v>0</v>
      </c>
      <c r="AZ15" s="1">
        <v>1</v>
      </c>
      <c r="BA15" s="1">
        <v>16</v>
      </c>
    </row>
    <row r="16" spans="2:53" x14ac:dyDescent="0.3">
      <c r="B16" s="1">
        <v>28111</v>
      </c>
      <c r="C16" s="1">
        <v>25793</v>
      </c>
      <c r="D16" s="1">
        <v>25793003</v>
      </c>
      <c r="E16" s="1" t="s">
        <v>15</v>
      </c>
      <c r="F16" s="1" t="s">
        <v>23</v>
      </c>
      <c r="G16" s="1" t="s">
        <v>31</v>
      </c>
      <c r="H16" s="1">
        <v>2010</v>
      </c>
      <c r="I16" s="1" t="s">
        <v>18</v>
      </c>
      <c r="J16" s="4">
        <v>1998.28788353</v>
      </c>
      <c r="K16" s="1">
        <v>25</v>
      </c>
      <c r="L16" s="1">
        <v>82113</v>
      </c>
      <c r="M16" s="1">
        <v>15800</v>
      </c>
      <c r="N16" s="1">
        <v>5573</v>
      </c>
      <c r="O16" s="1">
        <v>813</v>
      </c>
      <c r="P16" s="1">
        <v>15811</v>
      </c>
      <c r="Q16" s="1">
        <v>5563</v>
      </c>
      <c r="R16" s="1">
        <v>19</v>
      </c>
      <c r="S16" s="1">
        <v>40</v>
      </c>
      <c r="T16" s="1">
        <v>52</v>
      </c>
      <c r="U16" s="1">
        <v>16</v>
      </c>
      <c r="V16" s="1">
        <v>6</v>
      </c>
      <c r="W16" s="1">
        <v>16</v>
      </c>
      <c r="X16" s="1">
        <v>35</v>
      </c>
      <c r="Y16" s="1">
        <v>104</v>
      </c>
      <c r="Z16" s="1">
        <v>36</v>
      </c>
      <c r="AA16" s="1">
        <v>36</v>
      </c>
      <c r="AB16" s="1">
        <v>80</v>
      </c>
      <c r="AC16" s="1">
        <v>26</v>
      </c>
      <c r="AD16" s="1">
        <v>16</v>
      </c>
      <c r="AE16" s="1">
        <v>33</v>
      </c>
      <c r="AF16" s="1">
        <v>318</v>
      </c>
      <c r="AG16" s="1">
        <v>550.39</v>
      </c>
      <c r="AH16" s="1">
        <v>106</v>
      </c>
      <c r="AI16" s="1">
        <v>5329</v>
      </c>
      <c r="AJ16" s="1">
        <v>677</v>
      </c>
      <c r="AK16" s="1">
        <v>415</v>
      </c>
      <c r="AL16" s="1">
        <v>5106</v>
      </c>
      <c r="AM16" s="1">
        <v>12</v>
      </c>
      <c r="AN16" s="1">
        <v>34</v>
      </c>
      <c r="AO16" s="1">
        <v>34</v>
      </c>
      <c r="AP16" s="1">
        <v>11</v>
      </c>
      <c r="AQ16" s="1">
        <v>6</v>
      </c>
      <c r="AR16" s="1">
        <v>15</v>
      </c>
      <c r="AS16" s="1">
        <v>35</v>
      </c>
      <c r="AT16" s="1">
        <v>89</v>
      </c>
      <c r="AU16" s="1">
        <v>30</v>
      </c>
      <c r="AV16" s="1">
        <v>24</v>
      </c>
      <c r="AW16" s="1">
        <v>44</v>
      </c>
      <c r="AX16" s="1">
        <v>19</v>
      </c>
      <c r="AY16" s="1">
        <v>14</v>
      </c>
      <c r="AZ16" s="1">
        <v>22</v>
      </c>
      <c r="BA16" s="1">
        <v>202</v>
      </c>
    </row>
    <row r="17" spans="2:53" x14ac:dyDescent="0.3">
      <c r="B17" s="1">
        <v>28112</v>
      </c>
      <c r="C17" s="1">
        <v>25793</v>
      </c>
      <c r="D17" s="1">
        <v>25793006</v>
      </c>
      <c r="E17" s="1" t="s">
        <v>15</v>
      </c>
      <c r="F17" s="1" t="s">
        <v>23</v>
      </c>
      <c r="G17" s="1" t="s">
        <v>32</v>
      </c>
      <c r="H17" s="1">
        <v>2010</v>
      </c>
      <c r="I17" s="1" t="s">
        <v>18</v>
      </c>
      <c r="J17" s="4">
        <v>1767.6901321099999</v>
      </c>
      <c r="K17" s="1">
        <v>25</v>
      </c>
      <c r="L17" s="1">
        <v>82114</v>
      </c>
      <c r="M17" s="1">
        <v>10238</v>
      </c>
      <c r="N17" s="1">
        <v>8876</v>
      </c>
      <c r="O17" s="1">
        <v>497</v>
      </c>
      <c r="P17" s="1">
        <v>9872</v>
      </c>
      <c r="Q17" s="1">
        <v>9084</v>
      </c>
      <c r="R17" s="1">
        <v>20</v>
      </c>
      <c r="S17" s="1">
        <v>76</v>
      </c>
      <c r="T17" s="1">
        <v>72</v>
      </c>
      <c r="U17" s="1">
        <v>64</v>
      </c>
      <c r="V17" s="1">
        <v>4</v>
      </c>
      <c r="W17" s="1">
        <v>24</v>
      </c>
      <c r="X17" s="1">
        <v>36</v>
      </c>
      <c r="Y17" s="1">
        <v>54</v>
      </c>
      <c r="Z17" s="1">
        <v>12</v>
      </c>
      <c r="AA17" s="1">
        <v>4</v>
      </c>
      <c r="AB17" s="1">
        <v>8</v>
      </c>
      <c r="AC17" s="1">
        <v>32</v>
      </c>
      <c r="AD17" s="1">
        <v>28</v>
      </c>
      <c r="AE17" s="1">
        <v>20</v>
      </c>
      <c r="AF17" s="1">
        <v>224</v>
      </c>
      <c r="AG17" s="1">
        <v>849.7</v>
      </c>
      <c r="AH17" s="1">
        <v>264</v>
      </c>
      <c r="AI17" s="1">
        <v>8683</v>
      </c>
      <c r="AJ17" s="1">
        <v>486</v>
      </c>
      <c r="AK17" s="1">
        <v>99</v>
      </c>
      <c r="AL17" s="1">
        <v>8709</v>
      </c>
      <c r="AM17" s="1">
        <v>14</v>
      </c>
      <c r="AN17" s="1">
        <v>76</v>
      </c>
      <c r="AO17" s="1">
        <v>65</v>
      </c>
      <c r="AP17" s="1">
        <v>53</v>
      </c>
      <c r="AQ17" s="1">
        <v>4</v>
      </c>
      <c r="AR17" s="1">
        <v>24</v>
      </c>
      <c r="AS17" s="1">
        <v>34</v>
      </c>
      <c r="AT17" s="1">
        <v>54</v>
      </c>
      <c r="AU17" s="1">
        <v>8</v>
      </c>
      <c r="AV17" s="1">
        <v>0</v>
      </c>
      <c r="AW17" s="1">
        <v>8</v>
      </c>
      <c r="AX17" s="1">
        <v>30</v>
      </c>
      <c r="AY17" s="1">
        <v>20</v>
      </c>
      <c r="AZ17" s="1">
        <v>16</v>
      </c>
      <c r="BA17" s="1">
        <v>215</v>
      </c>
    </row>
    <row r="18" spans="2:53" x14ac:dyDescent="0.3">
      <c r="B18" s="1">
        <v>28113</v>
      </c>
      <c r="C18" s="1">
        <v>25793</v>
      </c>
      <c r="D18" s="1">
        <v>25793002</v>
      </c>
      <c r="E18" s="1" t="s">
        <v>15</v>
      </c>
      <c r="F18" s="1" t="s">
        <v>23</v>
      </c>
      <c r="G18" s="1" t="s">
        <v>21</v>
      </c>
      <c r="H18" s="1">
        <v>2010</v>
      </c>
      <c r="I18" s="1" t="s">
        <v>18</v>
      </c>
      <c r="J18" s="4">
        <v>2766.0843119199999</v>
      </c>
      <c r="K18" s="1">
        <v>25</v>
      </c>
      <c r="L18" s="1">
        <v>82115</v>
      </c>
      <c r="M18" s="1">
        <v>4802</v>
      </c>
      <c r="N18" s="1">
        <v>15402</v>
      </c>
      <c r="O18" s="1">
        <v>10538</v>
      </c>
      <c r="P18" s="1">
        <v>4034</v>
      </c>
      <c r="Q18" s="1">
        <v>14268</v>
      </c>
      <c r="R18" s="1">
        <v>474</v>
      </c>
      <c r="S18" s="1">
        <v>340</v>
      </c>
      <c r="T18" s="1">
        <v>530</v>
      </c>
      <c r="U18" s="1">
        <v>200</v>
      </c>
      <c r="V18" s="1">
        <v>160</v>
      </c>
      <c r="W18" s="1">
        <v>139</v>
      </c>
      <c r="X18" s="1">
        <v>1242</v>
      </c>
      <c r="Y18" s="1">
        <v>294</v>
      </c>
      <c r="Z18" s="1">
        <v>172</v>
      </c>
      <c r="AA18" s="1">
        <v>109</v>
      </c>
      <c r="AB18" s="1">
        <v>443</v>
      </c>
      <c r="AC18" s="1">
        <v>133</v>
      </c>
      <c r="AD18" s="1">
        <v>248</v>
      </c>
      <c r="AE18" s="1">
        <v>178</v>
      </c>
      <c r="AF18" s="1">
        <v>7753</v>
      </c>
      <c r="AG18" s="1">
        <v>2381.37</v>
      </c>
      <c r="AH18" s="1">
        <v>778</v>
      </c>
      <c r="AI18" s="1">
        <v>15292</v>
      </c>
      <c r="AJ18" s="1">
        <v>10391</v>
      </c>
      <c r="AK18" s="1">
        <v>304</v>
      </c>
      <c r="AL18" s="1">
        <v>14083</v>
      </c>
      <c r="AM18" s="1">
        <v>461</v>
      </c>
      <c r="AN18" s="1">
        <v>336</v>
      </c>
      <c r="AO18" s="1">
        <v>506</v>
      </c>
      <c r="AP18" s="1">
        <v>195</v>
      </c>
      <c r="AQ18" s="1">
        <v>156</v>
      </c>
      <c r="AR18" s="1">
        <v>137</v>
      </c>
      <c r="AS18" s="1">
        <v>1212</v>
      </c>
      <c r="AT18" s="1">
        <v>277</v>
      </c>
      <c r="AU18" s="1">
        <v>159</v>
      </c>
      <c r="AV18" s="1">
        <v>109</v>
      </c>
      <c r="AW18" s="1">
        <v>416</v>
      </c>
      <c r="AX18" s="1">
        <v>121</v>
      </c>
      <c r="AY18" s="1">
        <v>232</v>
      </c>
      <c r="AZ18" s="1">
        <v>174</v>
      </c>
      <c r="BA18" s="1">
        <v>7555</v>
      </c>
    </row>
    <row r="19" spans="2:53" x14ac:dyDescent="0.3">
      <c r="B19" s="1">
        <v>28114</v>
      </c>
      <c r="C19" s="1">
        <v>25793</v>
      </c>
      <c r="D19" s="1">
        <v>25793016</v>
      </c>
      <c r="E19" s="1" t="s">
        <v>15</v>
      </c>
      <c r="F19" s="1" t="s">
        <v>23</v>
      </c>
      <c r="G19" s="1" t="s">
        <v>30</v>
      </c>
      <c r="H19" s="1">
        <v>2010</v>
      </c>
      <c r="I19" s="1" t="s">
        <v>18</v>
      </c>
      <c r="J19" s="4">
        <v>1917.4510784399999</v>
      </c>
      <c r="K19" s="1">
        <v>25</v>
      </c>
      <c r="L19" s="1">
        <v>82116</v>
      </c>
      <c r="M19" s="1">
        <v>722</v>
      </c>
      <c r="N19" s="1">
        <v>10172</v>
      </c>
      <c r="O19" s="1">
        <v>10407</v>
      </c>
      <c r="P19" s="1">
        <v>383</v>
      </c>
      <c r="Q19" s="1">
        <v>9030</v>
      </c>
      <c r="R19" s="1">
        <v>296</v>
      </c>
      <c r="S19" s="1">
        <v>224</v>
      </c>
      <c r="T19" s="1">
        <v>305</v>
      </c>
      <c r="U19" s="1">
        <v>448</v>
      </c>
      <c r="V19" s="1">
        <v>118</v>
      </c>
      <c r="W19" s="1">
        <v>177</v>
      </c>
      <c r="X19" s="1">
        <v>847</v>
      </c>
      <c r="Y19" s="1">
        <v>445</v>
      </c>
      <c r="Z19" s="1">
        <v>147</v>
      </c>
      <c r="AA19" s="1">
        <v>101</v>
      </c>
      <c r="AB19" s="1">
        <v>414</v>
      </c>
      <c r="AC19" s="1">
        <v>140</v>
      </c>
      <c r="AD19" s="1">
        <v>224</v>
      </c>
      <c r="AE19" s="1">
        <v>91</v>
      </c>
      <c r="AF19" s="1">
        <v>7900</v>
      </c>
      <c r="AG19" s="1">
        <v>1917.45</v>
      </c>
      <c r="AH19" s="1">
        <v>722</v>
      </c>
      <c r="AI19" s="1">
        <v>10172</v>
      </c>
      <c r="AJ19" s="1">
        <v>10407</v>
      </c>
      <c r="AK19" s="1">
        <v>383</v>
      </c>
      <c r="AL19" s="1">
        <v>9030</v>
      </c>
      <c r="AM19" s="1">
        <v>296</v>
      </c>
      <c r="AN19" s="1">
        <v>224</v>
      </c>
      <c r="AO19" s="1">
        <v>305</v>
      </c>
      <c r="AP19" s="1">
        <v>448</v>
      </c>
      <c r="AQ19" s="1">
        <v>118</v>
      </c>
      <c r="AR19" s="1">
        <v>177</v>
      </c>
      <c r="AS19" s="1">
        <v>847</v>
      </c>
      <c r="AT19" s="1">
        <v>445</v>
      </c>
      <c r="AU19" s="1">
        <v>147</v>
      </c>
      <c r="AV19" s="1">
        <v>101</v>
      </c>
      <c r="AW19" s="1">
        <v>414</v>
      </c>
      <c r="AX19" s="1">
        <v>140</v>
      </c>
      <c r="AY19" s="1">
        <v>224</v>
      </c>
      <c r="AZ19" s="1">
        <v>91</v>
      </c>
      <c r="BA19" s="1">
        <v>7900</v>
      </c>
    </row>
    <row r="20" spans="2:53" x14ac:dyDescent="0.3">
      <c r="B20" s="1">
        <v>28115</v>
      </c>
      <c r="C20" s="1">
        <v>25793</v>
      </c>
      <c r="D20" s="1">
        <v>25793010</v>
      </c>
      <c r="E20" s="1" t="s">
        <v>15</v>
      </c>
      <c r="F20" s="1" t="s">
        <v>23</v>
      </c>
      <c r="G20" s="1" t="s">
        <v>28</v>
      </c>
      <c r="H20" s="1">
        <v>2010</v>
      </c>
      <c r="I20" s="1" t="s">
        <v>18</v>
      </c>
      <c r="J20" s="4">
        <v>1354.6432661199999</v>
      </c>
      <c r="K20" s="1">
        <v>25</v>
      </c>
      <c r="L20" s="1">
        <v>82117</v>
      </c>
      <c r="M20" s="1">
        <v>10159</v>
      </c>
      <c r="N20" s="1">
        <v>3686</v>
      </c>
      <c r="O20" s="1">
        <v>1203</v>
      </c>
      <c r="P20" s="1">
        <v>10362</v>
      </c>
      <c r="Q20" s="1">
        <v>3257</v>
      </c>
      <c r="R20" s="1">
        <v>21</v>
      </c>
      <c r="S20" s="1">
        <v>66</v>
      </c>
      <c r="T20" s="1">
        <v>52</v>
      </c>
      <c r="U20" s="1">
        <v>24</v>
      </c>
      <c r="V20" s="1">
        <v>12</v>
      </c>
      <c r="W20" s="1">
        <v>21</v>
      </c>
      <c r="X20" s="1">
        <v>97</v>
      </c>
      <c r="Y20" s="1">
        <v>73</v>
      </c>
      <c r="Z20" s="1">
        <v>20</v>
      </c>
      <c r="AA20" s="1">
        <v>39</v>
      </c>
      <c r="AB20" s="1">
        <v>115</v>
      </c>
      <c r="AC20" s="1">
        <v>24</v>
      </c>
      <c r="AD20" s="1">
        <v>48</v>
      </c>
      <c r="AE20" s="1">
        <v>40</v>
      </c>
      <c r="AF20" s="1">
        <v>773</v>
      </c>
      <c r="AG20" s="1">
        <v>443.67</v>
      </c>
      <c r="AH20" s="1">
        <v>165</v>
      </c>
      <c r="AI20" s="1">
        <v>3629</v>
      </c>
      <c r="AJ20" s="1">
        <v>1140</v>
      </c>
      <c r="AK20" s="1">
        <v>463</v>
      </c>
      <c r="AL20" s="1">
        <v>3171</v>
      </c>
      <c r="AM20" s="1">
        <v>21</v>
      </c>
      <c r="AN20" s="1">
        <v>66</v>
      </c>
      <c r="AO20" s="1">
        <v>48</v>
      </c>
      <c r="AP20" s="1">
        <v>24</v>
      </c>
      <c r="AQ20" s="1">
        <v>12</v>
      </c>
      <c r="AR20" s="1">
        <v>21</v>
      </c>
      <c r="AS20" s="1">
        <v>93</v>
      </c>
      <c r="AT20" s="1">
        <v>64</v>
      </c>
      <c r="AU20" s="1">
        <v>20</v>
      </c>
      <c r="AV20" s="1">
        <v>32</v>
      </c>
      <c r="AW20" s="1">
        <v>105</v>
      </c>
      <c r="AX20" s="1">
        <v>23</v>
      </c>
      <c r="AY20" s="1">
        <v>41</v>
      </c>
      <c r="AZ20" s="1">
        <v>36</v>
      </c>
      <c r="BA20" s="1">
        <v>691</v>
      </c>
    </row>
    <row r="21" spans="2:53" x14ac:dyDescent="0.3">
      <c r="B21" s="1">
        <v>28116</v>
      </c>
      <c r="C21" s="1">
        <v>25793</v>
      </c>
      <c r="D21" s="1">
        <v>25793007</v>
      </c>
      <c r="E21" s="1" t="s">
        <v>15</v>
      </c>
      <c r="F21" s="1" t="s">
        <v>23</v>
      </c>
      <c r="G21" s="1" t="s">
        <v>29</v>
      </c>
      <c r="H21" s="1">
        <v>2010</v>
      </c>
      <c r="I21" s="1" t="s">
        <v>18</v>
      </c>
      <c r="J21" s="4">
        <v>350.68372488599999</v>
      </c>
      <c r="K21" s="1">
        <v>25</v>
      </c>
      <c r="L21" s="1">
        <v>82118</v>
      </c>
      <c r="M21" s="1">
        <v>760</v>
      </c>
      <c r="N21" s="1">
        <v>1993</v>
      </c>
      <c r="O21" s="1">
        <v>1137</v>
      </c>
      <c r="P21" s="1">
        <v>661</v>
      </c>
      <c r="Q21" s="1">
        <v>2022</v>
      </c>
      <c r="R21" s="1">
        <v>42</v>
      </c>
      <c r="S21" s="1">
        <v>47</v>
      </c>
      <c r="T21" s="1">
        <v>57</v>
      </c>
      <c r="U21" s="1">
        <v>28</v>
      </c>
      <c r="V21" s="1">
        <v>20</v>
      </c>
      <c r="W21" s="1">
        <v>4</v>
      </c>
      <c r="X21" s="1">
        <v>40</v>
      </c>
      <c r="Y21" s="1">
        <v>231</v>
      </c>
      <c r="Z21" s="1">
        <v>60</v>
      </c>
      <c r="AA21" s="1">
        <v>25</v>
      </c>
      <c r="AB21" s="1">
        <v>51</v>
      </c>
      <c r="AC21" s="1">
        <v>76</v>
      </c>
      <c r="AD21" s="1">
        <v>118</v>
      </c>
      <c r="AE21" s="1">
        <v>12</v>
      </c>
      <c r="AF21" s="1">
        <v>399</v>
      </c>
      <c r="AG21" s="1">
        <v>291.8</v>
      </c>
      <c r="AH21" s="1">
        <v>142</v>
      </c>
      <c r="AI21" s="1">
        <v>1984</v>
      </c>
      <c r="AJ21" s="1">
        <v>1117</v>
      </c>
      <c r="AK21" s="1">
        <v>85</v>
      </c>
      <c r="AL21" s="1">
        <v>1993</v>
      </c>
      <c r="AM21" s="1">
        <v>42</v>
      </c>
      <c r="AN21" s="1">
        <v>42</v>
      </c>
      <c r="AO21" s="1">
        <v>57</v>
      </c>
      <c r="AP21" s="1">
        <v>28</v>
      </c>
      <c r="AQ21" s="1">
        <v>20</v>
      </c>
      <c r="AR21" s="1">
        <v>4</v>
      </c>
      <c r="AS21" s="1">
        <v>40</v>
      </c>
      <c r="AT21" s="1">
        <v>221</v>
      </c>
      <c r="AU21" s="1">
        <v>59</v>
      </c>
      <c r="AV21" s="1">
        <v>25</v>
      </c>
      <c r="AW21" s="1">
        <v>45</v>
      </c>
      <c r="AX21" s="1">
        <v>70</v>
      </c>
      <c r="AY21" s="1">
        <v>118</v>
      </c>
      <c r="AZ21" s="1">
        <v>12</v>
      </c>
      <c r="BA21" s="1">
        <v>372</v>
      </c>
    </row>
    <row r="22" spans="2:53" x14ac:dyDescent="0.3">
      <c r="B22" s="1">
        <v>28117</v>
      </c>
      <c r="C22" s="1">
        <v>25793</v>
      </c>
      <c r="D22" s="1">
        <v>25793009</v>
      </c>
      <c r="E22" s="1" t="s">
        <v>15</v>
      </c>
      <c r="F22" s="1" t="s">
        <v>23</v>
      </c>
      <c r="G22" s="1" t="s">
        <v>26</v>
      </c>
      <c r="H22" s="1">
        <v>2010</v>
      </c>
      <c r="I22" s="1" t="s">
        <v>18</v>
      </c>
      <c r="J22" s="4">
        <v>1572.11008029</v>
      </c>
      <c r="K22" s="1">
        <v>25</v>
      </c>
      <c r="L22" s="1">
        <v>82119</v>
      </c>
      <c r="M22" s="1">
        <v>9800</v>
      </c>
      <c r="N22" s="1">
        <v>3851</v>
      </c>
      <c r="O22" s="1">
        <v>3813</v>
      </c>
      <c r="P22" s="1">
        <v>9822</v>
      </c>
      <c r="Q22" s="1">
        <v>3619</v>
      </c>
      <c r="R22" s="1">
        <v>206</v>
      </c>
      <c r="S22" s="1">
        <v>44</v>
      </c>
      <c r="T22" s="1">
        <v>59</v>
      </c>
      <c r="U22" s="1">
        <v>32</v>
      </c>
      <c r="V22" s="1">
        <v>63</v>
      </c>
      <c r="W22" s="1">
        <v>6</v>
      </c>
      <c r="X22" s="1">
        <v>94</v>
      </c>
      <c r="Y22" s="1">
        <v>238</v>
      </c>
      <c r="Z22" s="1">
        <v>141</v>
      </c>
      <c r="AA22" s="1">
        <v>39</v>
      </c>
      <c r="AB22" s="1">
        <v>164</v>
      </c>
      <c r="AC22" s="1">
        <v>80</v>
      </c>
      <c r="AD22" s="1">
        <v>220</v>
      </c>
      <c r="AE22" s="1">
        <v>32</v>
      </c>
      <c r="AF22" s="1">
        <v>2607</v>
      </c>
      <c r="AG22" s="1">
        <v>701.64</v>
      </c>
      <c r="AH22" s="1">
        <v>270</v>
      </c>
      <c r="AI22" s="1">
        <v>3795</v>
      </c>
      <c r="AJ22" s="1">
        <v>3729</v>
      </c>
      <c r="AK22" s="1">
        <v>336</v>
      </c>
      <c r="AL22" s="1">
        <v>3596</v>
      </c>
      <c r="AM22" s="1">
        <v>204</v>
      </c>
      <c r="AN22" s="1">
        <v>44</v>
      </c>
      <c r="AO22" s="1">
        <v>59</v>
      </c>
      <c r="AP22" s="1">
        <v>32</v>
      </c>
      <c r="AQ22" s="1">
        <v>63</v>
      </c>
      <c r="AR22" s="1">
        <v>6</v>
      </c>
      <c r="AS22" s="1">
        <v>86</v>
      </c>
      <c r="AT22" s="1">
        <v>218</v>
      </c>
      <c r="AU22" s="1">
        <v>136</v>
      </c>
      <c r="AV22" s="1">
        <v>39</v>
      </c>
      <c r="AW22" s="1">
        <v>164</v>
      </c>
      <c r="AX22" s="1">
        <v>73</v>
      </c>
      <c r="AY22" s="1">
        <v>190</v>
      </c>
      <c r="AZ22" s="1">
        <v>28</v>
      </c>
      <c r="BA22" s="1">
        <v>2526</v>
      </c>
    </row>
    <row r="23" spans="2:53" x14ac:dyDescent="0.3">
      <c r="B23" s="1">
        <v>28118</v>
      </c>
      <c r="C23" s="1">
        <v>25793</v>
      </c>
      <c r="D23" s="1">
        <v>25793005</v>
      </c>
      <c r="E23" s="1" t="s">
        <v>15</v>
      </c>
      <c r="F23" s="1" t="s">
        <v>23</v>
      </c>
      <c r="G23" s="1" t="s">
        <v>27</v>
      </c>
      <c r="H23" s="1">
        <v>2010</v>
      </c>
      <c r="I23" s="1" t="s">
        <v>18</v>
      </c>
      <c r="J23" s="4">
        <v>1623.77879573</v>
      </c>
      <c r="K23" s="1">
        <v>25</v>
      </c>
      <c r="L23" s="1">
        <v>82120</v>
      </c>
      <c r="M23" s="1">
        <v>10768</v>
      </c>
      <c r="N23" s="1">
        <v>3180</v>
      </c>
      <c r="O23" s="1">
        <v>4089</v>
      </c>
      <c r="P23" s="1">
        <v>10954</v>
      </c>
      <c r="Q23" s="1">
        <v>1845</v>
      </c>
      <c r="R23" s="1">
        <v>133</v>
      </c>
      <c r="S23" s="1">
        <v>145</v>
      </c>
      <c r="T23" s="1">
        <v>293</v>
      </c>
      <c r="U23" s="1">
        <v>13</v>
      </c>
      <c r="V23" s="1">
        <v>30</v>
      </c>
      <c r="W23" s="1">
        <v>48</v>
      </c>
      <c r="X23" s="1">
        <v>678</v>
      </c>
      <c r="Y23" s="1">
        <v>151</v>
      </c>
      <c r="Z23" s="1">
        <v>80</v>
      </c>
      <c r="AA23" s="1">
        <v>124</v>
      </c>
      <c r="AB23" s="1">
        <v>352</v>
      </c>
      <c r="AC23" s="1">
        <v>34</v>
      </c>
      <c r="AD23" s="1">
        <v>146</v>
      </c>
      <c r="AE23" s="1">
        <v>86</v>
      </c>
      <c r="AF23" s="1">
        <v>2931</v>
      </c>
      <c r="AG23" s="1">
        <v>654.37</v>
      </c>
      <c r="AH23" s="1">
        <v>258</v>
      </c>
      <c r="AI23" s="1">
        <v>3098</v>
      </c>
      <c r="AJ23" s="1">
        <v>3898</v>
      </c>
      <c r="AK23" s="1">
        <v>712</v>
      </c>
      <c r="AL23" s="1">
        <v>1734</v>
      </c>
      <c r="AM23" s="1">
        <v>129</v>
      </c>
      <c r="AN23" s="1">
        <v>132</v>
      </c>
      <c r="AO23" s="1">
        <v>270</v>
      </c>
      <c r="AP23" s="1">
        <v>13</v>
      </c>
      <c r="AQ23" s="1">
        <v>23</v>
      </c>
      <c r="AR23" s="1">
        <v>41</v>
      </c>
      <c r="AS23" s="1">
        <v>661</v>
      </c>
      <c r="AT23" s="1">
        <v>129</v>
      </c>
      <c r="AU23" s="1">
        <v>77</v>
      </c>
      <c r="AV23" s="1">
        <v>112</v>
      </c>
      <c r="AW23" s="1">
        <v>315</v>
      </c>
      <c r="AX23" s="1">
        <v>32</v>
      </c>
      <c r="AY23" s="1">
        <v>142</v>
      </c>
      <c r="AZ23" s="1">
        <v>81</v>
      </c>
      <c r="BA23" s="1">
        <v>2671</v>
      </c>
    </row>
    <row r="24" spans="2:53" x14ac:dyDescent="0.3">
      <c r="B24" s="1">
        <v>28119</v>
      </c>
      <c r="C24" s="1">
        <v>25793</v>
      </c>
      <c r="D24" s="1">
        <v>25793015</v>
      </c>
      <c r="E24" s="1" t="s">
        <v>15</v>
      </c>
      <c r="F24" s="1" t="s">
        <v>23</v>
      </c>
      <c r="G24" s="1" t="s">
        <v>24</v>
      </c>
      <c r="H24" s="1">
        <v>2010</v>
      </c>
      <c r="I24" s="1" t="s">
        <v>18</v>
      </c>
      <c r="J24" s="4">
        <v>1646.7760231499999</v>
      </c>
      <c r="K24" s="1">
        <v>25</v>
      </c>
      <c r="L24" s="1">
        <v>82121</v>
      </c>
      <c r="M24" s="1">
        <v>855</v>
      </c>
      <c r="N24" s="1">
        <v>11672</v>
      </c>
      <c r="O24" s="1">
        <v>5754</v>
      </c>
      <c r="P24" s="1">
        <v>303</v>
      </c>
      <c r="Q24" s="1">
        <v>11346</v>
      </c>
      <c r="R24" s="1">
        <v>277</v>
      </c>
      <c r="S24" s="1">
        <v>168</v>
      </c>
      <c r="T24" s="1">
        <v>412</v>
      </c>
      <c r="U24" s="1">
        <v>243</v>
      </c>
      <c r="V24" s="1">
        <v>68</v>
      </c>
      <c r="W24" s="1">
        <v>58</v>
      </c>
      <c r="X24" s="1">
        <v>594</v>
      </c>
      <c r="Y24" s="1">
        <v>593</v>
      </c>
      <c r="Z24" s="1">
        <v>172</v>
      </c>
      <c r="AA24" s="1">
        <v>136</v>
      </c>
      <c r="AB24" s="1">
        <v>420</v>
      </c>
      <c r="AC24" s="1">
        <v>200</v>
      </c>
      <c r="AD24" s="1">
        <v>204</v>
      </c>
      <c r="AE24" s="1">
        <v>140</v>
      </c>
      <c r="AF24" s="1">
        <v>2956</v>
      </c>
      <c r="AG24" s="1">
        <v>1646.77</v>
      </c>
      <c r="AH24" s="1">
        <v>855</v>
      </c>
      <c r="AI24" s="1">
        <v>11672</v>
      </c>
      <c r="AJ24" s="1">
        <v>5754</v>
      </c>
      <c r="AK24" s="1">
        <v>303</v>
      </c>
      <c r="AL24" s="1">
        <v>11346</v>
      </c>
      <c r="AM24" s="1">
        <v>277</v>
      </c>
      <c r="AN24" s="1">
        <v>168</v>
      </c>
      <c r="AO24" s="1">
        <v>412</v>
      </c>
      <c r="AP24" s="1">
        <v>243</v>
      </c>
      <c r="AQ24" s="1">
        <v>68</v>
      </c>
      <c r="AR24" s="1">
        <v>58</v>
      </c>
      <c r="AS24" s="1">
        <v>594</v>
      </c>
      <c r="AT24" s="1">
        <v>593</v>
      </c>
      <c r="AU24" s="1">
        <v>172</v>
      </c>
      <c r="AV24" s="1">
        <v>136</v>
      </c>
      <c r="AW24" s="1">
        <v>420</v>
      </c>
      <c r="AX24" s="1">
        <v>200</v>
      </c>
      <c r="AY24" s="1">
        <v>204</v>
      </c>
      <c r="AZ24" s="1">
        <v>140</v>
      </c>
      <c r="BA24" s="1">
        <v>2956</v>
      </c>
    </row>
    <row r="25" spans="2:53" x14ac:dyDescent="0.3">
      <c r="B25" s="1">
        <v>28120</v>
      </c>
      <c r="C25" s="1">
        <v>25793</v>
      </c>
      <c r="D25" s="1">
        <v>25793011</v>
      </c>
      <c r="E25" s="1" t="s">
        <v>15</v>
      </c>
      <c r="F25" s="1" t="s">
        <v>23</v>
      </c>
      <c r="G25" s="1" t="s">
        <v>25</v>
      </c>
      <c r="H25" s="1">
        <v>2010</v>
      </c>
      <c r="I25" s="1" t="s">
        <v>18</v>
      </c>
      <c r="J25" s="4">
        <v>766.72724242799995</v>
      </c>
      <c r="K25" s="1">
        <v>25</v>
      </c>
      <c r="L25" s="1">
        <v>82122</v>
      </c>
      <c r="M25" s="1">
        <v>6290</v>
      </c>
      <c r="N25" s="1">
        <v>2047</v>
      </c>
      <c r="O25" s="1">
        <v>126</v>
      </c>
      <c r="P25" s="1">
        <v>6071</v>
      </c>
      <c r="Q25" s="1">
        <v>2150</v>
      </c>
      <c r="R25" s="1">
        <v>13</v>
      </c>
      <c r="S25" s="1">
        <v>27</v>
      </c>
      <c r="T25" s="1">
        <v>9</v>
      </c>
      <c r="U25" s="1">
        <v>32</v>
      </c>
      <c r="V25" s="1">
        <v>0</v>
      </c>
      <c r="W25" s="1">
        <v>4</v>
      </c>
      <c r="X25" s="1">
        <v>4</v>
      </c>
      <c r="Y25" s="1">
        <v>46</v>
      </c>
      <c r="Z25" s="1">
        <v>8</v>
      </c>
      <c r="AA25" s="1">
        <v>9</v>
      </c>
      <c r="AB25" s="1">
        <v>16</v>
      </c>
      <c r="AC25" s="1">
        <v>6</v>
      </c>
      <c r="AD25" s="1">
        <v>6</v>
      </c>
      <c r="AE25" s="1">
        <v>4</v>
      </c>
      <c r="AF25" s="1">
        <v>53</v>
      </c>
      <c r="AG25" s="1">
        <v>183.48</v>
      </c>
      <c r="AH25" s="1">
        <v>45</v>
      </c>
      <c r="AI25" s="1">
        <v>1895</v>
      </c>
      <c r="AJ25" s="1">
        <v>95</v>
      </c>
      <c r="AK25" s="1">
        <v>23</v>
      </c>
      <c r="AL25" s="1">
        <v>1883</v>
      </c>
      <c r="AM25" s="1">
        <v>9</v>
      </c>
      <c r="AN25" s="1">
        <v>16</v>
      </c>
      <c r="AO25" s="1">
        <v>7</v>
      </c>
      <c r="AP25" s="1">
        <v>17</v>
      </c>
      <c r="AQ25" s="1">
        <v>0</v>
      </c>
      <c r="AR25" s="1">
        <v>4</v>
      </c>
      <c r="AS25" s="1">
        <v>3</v>
      </c>
      <c r="AT25" s="1">
        <v>33</v>
      </c>
      <c r="AU25" s="1">
        <v>1</v>
      </c>
      <c r="AV25" s="1">
        <v>7</v>
      </c>
      <c r="AW25" s="1">
        <v>10</v>
      </c>
      <c r="AX25" s="1">
        <v>6</v>
      </c>
      <c r="AY25" s="1">
        <v>5</v>
      </c>
      <c r="AZ25" s="1">
        <v>1</v>
      </c>
      <c r="BA25" s="1">
        <v>13</v>
      </c>
    </row>
    <row r="26" spans="2:53" x14ac:dyDescent="0.3">
      <c r="B26" s="1">
        <v>28125</v>
      </c>
      <c r="C26" s="1">
        <v>25785</v>
      </c>
      <c r="D26" s="1">
        <v>25785002</v>
      </c>
      <c r="E26" s="1" t="s">
        <v>15</v>
      </c>
      <c r="F26" s="1" t="s">
        <v>20</v>
      </c>
      <c r="G26" s="1" t="s">
        <v>21</v>
      </c>
      <c r="H26" s="1">
        <v>2012</v>
      </c>
      <c r="I26" s="1" t="s">
        <v>18</v>
      </c>
      <c r="J26" s="4">
        <v>689.33763829600002</v>
      </c>
      <c r="K26" s="1">
        <v>25</v>
      </c>
      <c r="L26" s="1">
        <v>82127</v>
      </c>
      <c r="M26" s="1">
        <v>2075</v>
      </c>
      <c r="N26" s="1">
        <v>510</v>
      </c>
      <c r="O26" s="1">
        <v>76</v>
      </c>
      <c r="P26" s="1">
        <v>2018</v>
      </c>
      <c r="Q26" s="1">
        <v>504</v>
      </c>
      <c r="R26" s="1">
        <v>12</v>
      </c>
      <c r="S26" s="1">
        <v>4</v>
      </c>
      <c r="T26" s="1">
        <v>4</v>
      </c>
      <c r="U26" s="1">
        <v>4</v>
      </c>
      <c r="V26" s="1">
        <v>0</v>
      </c>
      <c r="W26" s="1">
        <v>8</v>
      </c>
      <c r="X26" s="1">
        <v>4</v>
      </c>
      <c r="Y26" s="1">
        <v>8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8</v>
      </c>
      <c r="AF26" s="1">
        <v>65</v>
      </c>
      <c r="AG26" s="1">
        <v>48.79</v>
      </c>
      <c r="AH26" s="1">
        <v>5</v>
      </c>
      <c r="AI26" s="1">
        <v>470</v>
      </c>
      <c r="AJ26" s="1">
        <v>60</v>
      </c>
      <c r="AK26" s="1">
        <v>5</v>
      </c>
      <c r="AL26" s="1">
        <v>446</v>
      </c>
      <c r="AM26" s="1">
        <v>9</v>
      </c>
      <c r="AN26" s="1">
        <v>4</v>
      </c>
      <c r="AO26" s="1">
        <v>4</v>
      </c>
      <c r="AP26" s="1">
        <v>1</v>
      </c>
      <c r="AQ26" s="1">
        <v>0</v>
      </c>
      <c r="AR26" s="1">
        <v>7</v>
      </c>
      <c r="AS26" s="1">
        <v>4</v>
      </c>
      <c r="AT26" s="1">
        <v>6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8</v>
      </c>
      <c r="BA26" s="1">
        <v>50</v>
      </c>
    </row>
    <row r="27" spans="2:53" x14ac:dyDescent="0.3">
      <c r="B27" s="1">
        <v>28127</v>
      </c>
      <c r="C27" s="1">
        <v>25785</v>
      </c>
      <c r="D27" s="1">
        <v>25785006</v>
      </c>
      <c r="E27" s="1" t="s">
        <v>15</v>
      </c>
      <c r="F27" s="1" t="s">
        <v>20</v>
      </c>
      <c r="G27" s="1" t="s">
        <v>22</v>
      </c>
      <c r="H27" s="1">
        <v>2012</v>
      </c>
      <c r="I27" s="1" t="s">
        <v>18</v>
      </c>
      <c r="J27" s="4">
        <v>2533.2147457900001</v>
      </c>
      <c r="K27" s="1">
        <v>25</v>
      </c>
      <c r="L27" s="1">
        <v>82129</v>
      </c>
      <c r="M27" s="1">
        <v>24789</v>
      </c>
      <c r="N27" s="1">
        <v>1389</v>
      </c>
      <c r="O27" s="1">
        <v>1191</v>
      </c>
      <c r="P27" s="1">
        <v>24552</v>
      </c>
      <c r="Q27" s="1">
        <v>1065</v>
      </c>
      <c r="R27" s="1">
        <v>48</v>
      </c>
      <c r="S27" s="1">
        <v>65</v>
      </c>
      <c r="T27" s="1">
        <v>109</v>
      </c>
      <c r="U27" s="1">
        <v>65</v>
      </c>
      <c r="V27" s="1">
        <v>46</v>
      </c>
      <c r="W27" s="1">
        <v>18</v>
      </c>
      <c r="X27" s="1">
        <v>183</v>
      </c>
      <c r="Y27" s="1">
        <v>32</v>
      </c>
      <c r="Z27" s="1">
        <v>13</v>
      </c>
      <c r="AA27" s="1">
        <v>6</v>
      </c>
      <c r="AB27" s="1">
        <v>57</v>
      </c>
      <c r="AC27" s="1">
        <v>4</v>
      </c>
      <c r="AD27" s="1">
        <v>20</v>
      </c>
      <c r="AE27" s="1">
        <v>36</v>
      </c>
      <c r="AF27" s="1">
        <v>1021</v>
      </c>
      <c r="AG27" s="1">
        <v>229.27</v>
      </c>
      <c r="AH27" s="1">
        <v>112</v>
      </c>
      <c r="AI27" s="1">
        <v>1370</v>
      </c>
      <c r="AJ27" s="1">
        <v>1063</v>
      </c>
      <c r="AK27" s="1">
        <v>48</v>
      </c>
      <c r="AL27" s="1">
        <v>1050</v>
      </c>
      <c r="AM27" s="1">
        <v>48</v>
      </c>
      <c r="AN27" s="1">
        <v>65</v>
      </c>
      <c r="AO27" s="1">
        <v>94</v>
      </c>
      <c r="AP27" s="1">
        <v>65</v>
      </c>
      <c r="AQ27" s="1">
        <v>46</v>
      </c>
      <c r="AR27" s="1">
        <v>18</v>
      </c>
      <c r="AS27" s="1">
        <v>168</v>
      </c>
      <c r="AT27" s="1">
        <v>30</v>
      </c>
      <c r="AU27" s="1">
        <v>13</v>
      </c>
      <c r="AV27" s="1">
        <v>3</v>
      </c>
      <c r="AW27" s="1">
        <v>44</v>
      </c>
      <c r="AX27" s="1">
        <v>4</v>
      </c>
      <c r="AY27" s="1">
        <v>15</v>
      </c>
      <c r="AZ27" s="1">
        <v>30</v>
      </c>
      <c r="BA27" s="1">
        <v>807</v>
      </c>
    </row>
    <row r="28" spans="2:53" x14ac:dyDescent="0.3">
      <c r="B28" s="1">
        <v>28128</v>
      </c>
      <c r="C28" s="1">
        <v>25781</v>
      </c>
      <c r="D28" s="1">
        <v>25781010</v>
      </c>
      <c r="E28" s="1" t="s">
        <v>15</v>
      </c>
      <c r="F28" s="1" t="s">
        <v>16</v>
      </c>
      <c r="G28" s="1" t="s">
        <v>17</v>
      </c>
      <c r="H28" s="1">
        <v>2010</v>
      </c>
      <c r="I28" s="1" t="s">
        <v>18</v>
      </c>
      <c r="J28" s="4">
        <v>500.24824935200002</v>
      </c>
      <c r="K28" s="1">
        <v>25</v>
      </c>
      <c r="L28" s="1">
        <v>82130</v>
      </c>
      <c r="M28" s="1">
        <v>5095</v>
      </c>
      <c r="N28" s="1">
        <v>428</v>
      </c>
      <c r="O28" s="1">
        <v>37</v>
      </c>
      <c r="P28" s="1">
        <v>5013</v>
      </c>
      <c r="Q28" s="1">
        <v>481</v>
      </c>
      <c r="R28" s="1">
        <v>0</v>
      </c>
      <c r="S28" s="1">
        <v>7</v>
      </c>
      <c r="T28" s="1">
        <v>0</v>
      </c>
      <c r="U28" s="1">
        <v>4</v>
      </c>
      <c r="V28" s="1">
        <v>0</v>
      </c>
      <c r="W28" s="1">
        <v>4</v>
      </c>
      <c r="X28" s="1">
        <v>0</v>
      </c>
      <c r="Y28" s="1">
        <v>15</v>
      </c>
      <c r="Z28" s="1">
        <v>4</v>
      </c>
      <c r="AA28" s="1">
        <v>0</v>
      </c>
      <c r="AB28" s="1">
        <v>0</v>
      </c>
      <c r="AC28" s="1">
        <v>4</v>
      </c>
      <c r="AD28" s="1">
        <v>0</v>
      </c>
      <c r="AE28" s="1">
        <v>16</v>
      </c>
      <c r="AF28" s="1">
        <v>13</v>
      </c>
      <c r="AG28" s="1">
        <v>39.04</v>
      </c>
      <c r="AH28" s="1">
        <v>21</v>
      </c>
      <c r="AI28" s="1">
        <v>392</v>
      </c>
      <c r="AJ28" s="1">
        <v>23</v>
      </c>
      <c r="AK28" s="1">
        <v>4</v>
      </c>
      <c r="AL28" s="1">
        <v>396</v>
      </c>
      <c r="AM28" s="1">
        <v>0</v>
      </c>
      <c r="AN28" s="1">
        <v>7</v>
      </c>
      <c r="AO28" s="1">
        <v>0</v>
      </c>
      <c r="AP28" s="1">
        <v>4</v>
      </c>
      <c r="AQ28" s="1">
        <v>0</v>
      </c>
      <c r="AR28" s="1">
        <v>0</v>
      </c>
      <c r="AS28" s="1">
        <v>0</v>
      </c>
      <c r="AT28" s="1">
        <v>7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7</v>
      </c>
      <c r="BA28" s="1">
        <v>7</v>
      </c>
    </row>
    <row r="29" spans="2:53" x14ac:dyDescent="0.3">
      <c r="B29" s="1">
        <v>28129</v>
      </c>
      <c r="C29" s="1">
        <v>25781</v>
      </c>
      <c r="D29" s="1">
        <v>25781003</v>
      </c>
      <c r="E29" s="1" t="s">
        <v>15</v>
      </c>
      <c r="F29" s="1" t="s">
        <v>16</v>
      </c>
      <c r="G29" s="1" t="s">
        <v>19</v>
      </c>
      <c r="H29" s="1">
        <v>2010</v>
      </c>
      <c r="I29" s="1" t="s">
        <v>18</v>
      </c>
      <c r="J29" s="4">
        <v>441.657307484</v>
      </c>
      <c r="K29" s="1">
        <v>25</v>
      </c>
      <c r="L29" s="1">
        <v>82131</v>
      </c>
      <c r="M29" s="1">
        <v>4270</v>
      </c>
      <c r="N29" s="1">
        <v>601</v>
      </c>
      <c r="O29" s="1">
        <v>37</v>
      </c>
      <c r="P29" s="1">
        <v>4186</v>
      </c>
      <c r="Q29" s="1">
        <v>653</v>
      </c>
      <c r="R29" s="1">
        <v>12</v>
      </c>
      <c r="S29" s="1">
        <v>9</v>
      </c>
      <c r="T29" s="1">
        <v>4</v>
      </c>
      <c r="U29" s="1">
        <v>0</v>
      </c>
      <c r="V29" s="1">
        <v>0</v>
      </c>
      <c r="W29" s="1">
        <v>0</v>
      </c>
      <c r="X29" s="1">
        <v>0</v>
      </c>
      <c r="Y29" s="1">
        <v>29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4</v>
      </c>
      <c r="AG29" s="1">
        <v>54.51</v>
      </c>
      <c r="AH29" s="1">
        <v>16</v>
      </c>
      <c r="AI29" s="1">
        <v>564</v>
      </c>
      <c r="AJ29" s="1">
        <v>26</v>
      </c>
      <c r="AK29" s="1">
        <v>5</v>
      </c>
      <c r="AL29" s="1">
        <v>553</v>
      </c>
      <c r="AM29" s="1">
        <v>12</v>
      </c>
      <c r="AN29" s="1">
        <v>9</v>
      </c>
      <c r="AO29" s="1">
        <v>4</v>
      </c>
      <c r="AP29" s="1">
        <v>0</v>
      </c>
      <c r="AQ29" s="1">
        <v>0</v>
      </c>
      <c r="AR29" s="1">
        <v>0</v>
      </c>
      <c r="AS29" s="1">
        <v>0</v>
      </c>
      <c r="AT29" s="1">
        <v>19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</row>
    <row r="30" spans="2:53" x14ac:dyDescent="0.3">
      <c r="B30" s="1">
        <v>28130</v>
      </c>
      <c r="C30" s="1">
        <v>25781</v>
      </c>
      <c r="D30" s="1">
        <v>25781011</v>
      </c>
      <c r="E30" s="1" t="s">
        <v>15</v>
      </c>
      <c r="F30" s="1" t="s">
        <v>16</v>
      </c>
      <c r="G30" s="1" t="s">
        <v>129</v>
      </c>
      <c r="H30" s="1">
        <v>2010</v>
      </c>
      <c r="I30" s="1" t="s">
        <v>18</v>
      </c>
      <c r="J30" s="4">
        <v>281.95190307399997</v>
      </c>
      <c r="K30" s="1">
        <v>25</v>
      </c>
      <c r="L30" s="1">
        <v>82132</v>
      </c>
      <c r="M30" s="1">
        <v>2308</v>
      </c>
      <c r="N30" s="1">
        <v>712</v>
      </c>
      <c r="O30" s="1">
        <v>102</v>
      </c>
      <c r="P30" s="1">
        <v>2244</v>
      </c>
      <c r="Q30" s="1">
        <v>538</v>
      </c>
      <c r="R30" s="1">
        <v>4</v>
      </c>
      <c r="S30" s="1">
        <v>158</v>
      </c>
      <c r="T30" s="1">
        <v>0</v>
      </c>
      <c r="U30" s="1">
        <v>62</v>
      </c>
      <c r="V30" s="1">
        <v>0</v>
      </c>
      <c r="W30" s="1">
        <v>30</v>
      </c>
      <c r="X30" s="1">
        <v>0</v>
      </c>
      <c r="Y30" s="1">
        <v>16</v>
      </c>
      <c r="Z30" s="1">
        <v>10</v>
      </c>
      <c r="AA30" s="1">
        <v>8</v>
      </c>
      <c r="AB30" s="1">
        <v>4</v>
      </c>
      <c r="AC30" s="1">
        <v>15</v>
      </c>
      <c r="AD30" s="1">
        <v>8</v>
      </c>
      <c r="AE30" s="1">
        <v>12</v>
      </c>
      <c r="AF30" s="1">
        <v>20</v>
      </c>
      <c r="AG30" s="1">
        <v>75.260000000000005</v>
      </c>
      <c r="AH30" s="1">
        <v>74</v>
      </c>
      <c r="AI30" s="1">
        <v>673</v>
      </c>
      <c r="AJ30" s="1">
        <v>88</v>
      </c>
      <c r="AK30" s="1">
        <v>56</v>
      </c>
      <c r="AL30" s="1">
        <v>486</v>
      </c>
      <c r="AM30" s="1">
        <v>4</v>
      </c>
      <c r="AN30" s="1">
        <v>148</v>
      </c>
      <c r="AO30" s="1">
        <v>0</v>
      </c>
      <c r="AP30" s="1">
        <v>54</v>
      </c>
      <c r="AQ30" s="1">
        <v>0</v>
      </c>
      <c r="AR30" s="1">
        <v>26</v>
      </c>
      <c r="AS30" s="1">
        <v>0</v>
      </c>
      <c r="AT30" s="1">
        <v>11</v>
      </c>
      <c r="AU30" s="1">
        <v>8</v>
      </c>
      <c r="AV30" s="1">
        <v>5</v>
      </c>
      <c r="AW30" s="1">
        <v>4</v>
      </c>
      <c r="AX30" s="1">
        <v>10</v>
      </c>
      <c r="AY30" s="1">
        <v>4</v>
      </c>
      <c r="AZ30" s="1">
        <v>9</v>
      </c>
      <c r="BA30" s="1">
        <v>8</v>
      </c>
    </row>
    <row r="31" spans="2:53" x14ac:dyDescent="0.3">
      <c r="B31" s="1">
        <v>28132</v>
      </c>
      <c r="C31" s="1">
        <v>25781</v>
      </c>
      <c r="D31" s="1">
        <v>25781007</v>
      </c>
      <c r="E31" s="1" t="s">
        <v>15</v>
      </c>
      <c r="F31" s="1" t="s">
        <v>16</v>
      </c>
      <c r="G31" s="1" t="s">
        <v>130</v>
      </c>
      <c r="H31" s="1">
        <v>2010</v>
      </c>
      <c r="I31" s="1" t="s">
        <v>18</v>
      </c>
      <c r="J31" s="4">
        <v>509.00024189599998</v>
      </c>
      <c r="K31" s="1">
        <v>25</v>
      </c>
      <c r="L31" s="1">
        <v>82134</v>
      </c>
      <c r="M31" s="1">
        <v>4897</v>
      </c>
      <c r="N31" s="1">
        <v>722</v>
      </c>
      <c r="O31" s="1">
        <v>35</v>
      </c>
      <c r="P31" s="1">
        <v>4849</v>
      </c>
      <c r="Q31" s="1">
        <v>607</v>
      </c>
      <c r="R31" s="1">
        <v>20</v>
      </c>
      <c r="S31" s="1">
        <v>71</v>
      </c>
      <c r="T31" s="1">
        <v>0</v>
      </c>
      <c r="U31" s="1">
        <v>54</v>
      </c>
      <c r="V31" s="1">
        <v>0</v>
      </c>
      <c r="W31" s="1">
        <v>18</v>
      </c>
      <c r="X31" s="1">
        <v>4</v>
      </c>
      <c r="Y31" s="1">
        <v>24</v>
      </c>
      <c r="Z31" s="1">
        <v>10</v>
      </c>
      <c r="AA31" s="1">
        <v>4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66.98</v>
      </c>
      <c r="AH31" s="1">
        <v>36</v>
      </c>
      <c r="AI31" s="1">
        <v>685</v>
      </c>
      <c r="AJ31" s="1">
        <v>28</v>
      </c>
      <c r="AK31" s="1">
        <v>25</v>
      </c>
      <c r="AL31" s="1">
        <v>542</v>
      </c>
      <c r="AM31" s="1">
        <v>20</v>
      </c>
      <c r="AN31" s="1">
        <v>71</v>
      </c>
      <c r="AO31" s="1">
        <v>0</v>
      </c>
      <c r="AP31" s="1">
        <v>50</v>
      </c>
      <c r="AQ31" s="1">
        <v>0</v>
      </c>
      <c r="AR31" s="1">
        <v>18</v>
      </c>
      <c r="AS31" s="1">
        <v>4</v>
      </c>
      <c r="AT31" s="1">
        <v>13</v>
      </c>
      <c r="AU31" s="1">
        <v>6</v>
      </c>
      <c r="AV31" s="1">
        <v>4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</row>
    <row r="32" spans="2:53" x14ac:dyDescent="0.3">
      <c r="B32" s="1">
        <v>28134</v>
      </c>
      <c r="C32" s="1">
        <v>25781</v>
      </c>
      <c r="D32" s="1">
        <v>25781009</v>
      </c>
      <c r="E32" s="1" t="s">
        <v>15</v>
      </c>
      <c r="F32" s="1" t="s">
        <v>16</v>
      </c>
      <c r="G32" s="1" t="s">
        <v>127</v>
      </c>
      <c r="H32" s="1">
        <v>2010</v>
      </c>
      <c r="I32" s="1" t="s">
        <v>18</v>
      </c>
      <c r="J32" s="4">
        <v>569.50024034199998</v>
      </c>
      <c r="K32" s="1">
        <v>25</v>
      </c>
      <c r="L32" s="1">
        <v>82136</v>
      </c>
      <c r="M32" s="1">
        <v>6225</v>
      </c>
      <c r="N32" s="1">
        <v>14</v>
      </c>
      <c r="O32" s="1">
        <v>81</v>
      </c>
      <c r="P32" s="1">
        <v>6215</v>
      </c>
      <c r="Q32" s="1">
        <v>10</v>
      </c>
      <c r="R32" s="1">
        <v>10</v>
      </c>
      <c r="S32" s="1">
        <v>0</v>
      </c>
      <c r="T32" s="1">
        <v>0</v>
      </c>
      <c r="U32" s="1">
        <v>0</v>
      </c>
      <c r="V32" s="1">
        <v>2</v>
      </c>
      <c r="W32" s="1">
        <v>0</v>
      </c>
      <c r="X32" s="1">
        <v>2</v>
      </c>
      <c r="Y32" s="1">
        <v>2</v>
      </c>
      <c r="Z32" s="1">
        <v>4</v>
      </c>
      <c r="AA32" s="1">
        <v>0</v>
      </c>
      <c r="AB32" s="1">
        <v>0</v>
      </c>
      <c r="AC32" s="1">
        <v>4</v>
      </c>
      <c r="AD32" s="1">
        <v>6</v>
      </c>
      <c r="AE32" s="1">
        <v>0</v>
      </c>
      <c r="AF32" s="1">
        <v>71</v>
      </c>
      <c r="AG32" s="1">
        <v>7.18</v>
      </c>
      <c r="AH32" s="1">
        <v>0</v>
      </c>
      <c r="AI32" s="1">
        <v>12</v>
      </c>
      <c r="AJ32" s="1">
        <v>69</v>
      </c>
      <c r="AK32" s="1">
        <v>0</v>
      </c>
      <c r="AL32" s="1">
        <v>5</v>
      </c>
      <c r="AM32" s="1">
        <v>8</v>
      </c>
      <c r="AN32" s="1">
        <v>0</v>
      </c>
      <c r="AO32" s="1">
        <v>0</v>
      </c>
      <c r="AP32" s="1">
        <v>0</v>
      </c>
      <c r="AQ32" s="1">
        <v>2</v>
      </c>
      <c r="AR32" s="1">
        <v>0</v>
      </c>
      <c r="AS32" s="1">
        <v>2</v>
      </c>
      <c r="AT32" s="1">
        <v>2</v>
      </c>
      <c r="AU32" s="1">
        <v>0</v>
      </c>
      <c r="AV32" s="1">
        <v>0</v>
      </c>
      <c r="AW32" s="1">
        <v>0</v>
      </c>
      <c r="AX32" s="1">
        <v>1</v>
      </c>
      <c r="AY32" s="1">
        <v>2</v>
      </c>
      <c r="AZ32" s="1">
        <v>0</v>
      </c>
      <c r="BA32" s="1">
        <v>57</v>
      </c>
    </row>
    <row r="33" spans="2:53" x14ac:dyDescent="0.3">
      <c r="B33" s="1">
        <v>28135</v>
      </c>
      <c r="C33" s="1">
        <v>25781</v>
      </c>
      <c r="D33" s="1">
        <v>25781005</v>
      </c>
      <c r="E33" s="1" t="s">
        <v>15</v>
      </c>
      <c r="F33" s="1" t="s">
        <v>16</v>
      </c>
      <c r="G33" s="1" t="s">
        <v>128</v>
      </c>
      <c r="H33" s="1">
        <v>2010</v>
      </c>
      <c r="I33" s="1" t="s">
        <v>18</v>
      </c>
      <c r="J33" s="4">
        <v>276.13868096099998</v>
      </c>
      <c r="K33" s="1">
        <v>25</v>
      </c>
      <c r="L33" s="1">
        <v>82137</v>
      </c>
      <c r="M33" s="1">
        <v>2766</v>
      </c>
      <c r="N33" s="1">
        <v>206</v>
      </c>
      <c r="O33" s="1">
        <v>95</v>
      </c>
      <c r="P33" s="1">
        <v>2723</v>
      </c>
      <c r="Q33" s="1">
        <v>203</v>
      </c>
      <c r="R33" s="1">
        <v>10</v>
      </c>
      <c r="S33" s="1">
        <v>14</v>
      </c>
      <c r="T33" s="1">
        <v>3</v>
      </c>
      <c r="U33" s="1">
        <v>9</v>
      </c>
      <c r="V33" s="1">
        <v>0</v>
      </c>
      <c r="W33" s="1">
        <v>4</v>
      </c>
      <c r="X33" s="1">
        <v>8</v>
      </c>
      <c r="Y33" s="1">
        <v>38</v>
      </c>
      <c r="Z33" s="1">
        <v>4</v>
      </c>
      <c r="AA33" s="1">
        <v>4</v>
      </c>
      <c r="AB33" s="1">
        <v>8</v>
      </c>
      <c r="AC33" s="1">
        <v>0</v>
      </c>
      <c r="AD33" s="1">
        <v>6</v>
      </c>
      <c r="AE33" s="1">
        <v>0</v>
      </c>
      <c r="AF33" s="1">
        <v>35</v>
      </c>
      <c r="AG33" s="1">
        <v>23.14</v>
      </c>
      <c r="AH33" s="1">
        <v>7</v>
      </c>
      <c r="AI33" s="1">
        <v>171</v>
      </c>
      <c r="AJ33" s="1">
        <v>77</v>
      </c>
      <c r="AK33" s="1">
        <v>0</v>
      </c>
      <c r="AL33" s="1">
        <v>158</v>
      </c>
      <c r="AM33" s="1">
        <v>8</v>
      </c>
      <c r="AN33" s="1">
        <v>12</v>
      </c>
      <c r="AO33" s="1">
        <v>1</v>
      </c>
      <c r="AP33" s="1">
        <v>4</v>
      </c>
      <c r="AQ33" s="1">
        <v>0</v>
      </c>
      <c r="AR33" s="1">
        <v>4</v>
      </c>
      <c r="AS33" s="1">
        <v>8</v>
      </c>
      <c r="AT33" s="1">
        <v>26</v>
      </c>
      <c r="AU33" s="1">
        <v>4</v>
      </c>
      <c r="AV33" s="1">
        <v>3</v>
      </c>
      <c r="AW33" s="1">
        <v>6</v>
      </c>
      <c r="AX33" s="1">
        <v>0</v>
      </c>
      <c r="AY33" s="1">
        <v>4</v>
      </c>
      <c r="AZ33" s="1">
        <v>0</v>
      </c>
      <c r="BA33" s="1">
        <v>22</v>
      </c>
    </row>
    <row r="34" spans="2:53" x14ac:dyDescent="0.3">
      <c r="B34" s="1">
        <v>28137</v>
      </c>
      <c r="C34" s="1">
        <v>25781</v>
      </c>
      <c r="D34" s="1">
        <v>25781008</v>
      </c>
      <c r="E34" s="1" t="s">
        <v>15</v>
      </c>
      <c r="F34" s="1" t="s">
        <v>16</v>
      </c>
      <c r="G34" s="1" t="s">
        <v>87</v>
      </c>
      <c r="H34" s="1">
        <v>2010</v>
      </c>
      <c r="I34" s="1" t="s">
        <v>18</v>
      </c>
      <c r="J34" s="4">
        <v>955.79757770900005</v>
      </c>
      <c r="K34" s="1">
        <v>25</v>
      </c>
      <c r="L34" s="1">
        <v>82139</v>
      </c>
      <c r="M34" s="1">
        <v>9777</v>
      </c>
      <c r="N34" s="1">
        <v>791</v>
      </c>
      <c r="O34" s="1">
        <v>50</v>
      </c>
      <c r="P34" s="1">
        <v>9673</v>
      </c>
      <c r="Q34" s="1">
        <v>817</v>
      </c>
      <c r="R34" s="1">
        <v>7</v>
      </c>
      <c r="S34" s="1">
        <v>37</v>
      </c>
      <c r="T34" s="1">
        <v>9</v>
      </c>
      <c r="U34" s="1">
        <v>19</v>
      </c>
      <c r="V34" s="1">
        <v>0</v>
      </c>
      <c r="W34" s="1">
        <v>18</v>
      </c>
      <c r="X34" s="1">
        <v>4</v>
      </c>
      <c r="Y34" s="1">
        <v>9</v>
      </c>
      <c r="Z34" s="1">
        <v>3</v>
      </c>
      <c r="AA34" s="1">
        <v>0</v>
      </c>
      <c r="AB34" s="1">
        <v>4</v>
      </c>
      <c r="AC34" s="1">
        <v>8</v>
      </c>
      <c r="AD34" s="1">
        <v>4</v>
      </c>
      <c r="AE34" s="1">
        <v>4</v>
      </c>
      <c r="AF34" s="1">
        <v>1</v>
      </c>
      <c r="AG34" s="1">
        <v>70.42</v>
      </c>
      <c r="AH34" s="1">
        <v>19</v>
      </c>
      <c r="AI34" s="1">
        <v>714</v>
      </c>
      <c r="AJ34" s="1">
        <v>49</v>
      </c>
      <c r="AK34" s="1">
        <v>11</v>
      </c>
      <c r="AL34" s="1">
        <v>643</v>
      </c>
      <c r="AM34" s="1">
        <v>7</v>
      </c>
      <c r="AN34" s="1">
        <v>36</v>
      </c>
      <c r="AO34" s="1">
        <v>9</v>
      </c>
      <c r="AP34" s="1">
        <v>19</v>
      </c>
      <c r="AQ34" s="1">
        <v>0</v>
      </c>
      <c r="AR34" s="1">
        <v>18</v>
      </c>
      <c r="AS34" s="1">
        <v>4</v>
      </c>
      <c r="AT34" s="1">
        <v>9</v>
      </c>
      <c r="AU34" s="1">
        <v>3</v>
      </c>
      <c r="AV34" s="1">
        <v>0</v>
      </c>
      <c r="AW34" s="1">
        <v>4</v>
      </c>
      <c r="AX34" s="1">
        <v>8</v>
      </c>
      <c r="AY34" s="1">
        <v>4</v>
      </c>
      <c r="AZ34" s="1">
        <v>4</v>
      </c>
      <c r="BA34" s="1">
        <v>1</v>
      </c>
    </row>
    <row r="35" spans="2:53" x14ac:dyDescent="0.3">
      <c r="B35" s="1">
        <v>28141</v>
      </c>
      <c r="C35" s="1">
        <v>25779</v>
      </c>
      <c r="D35" s="1">
        <v>25779009</v>
      </c>
      <c r="E35" s="1" t="s">
        <v>15</v>
      </c>
      <c r="F35" s="1" t="s">
        <v>78</v>
      </c>
      <c r="G35" s="1" t="s">
        <v>88</v>
      </c>
      <c r="H35" s="1">
        <v>2010</v>
      </c>
      <c r="I35" s="1" t="s">
        <v>18</v>
      </c>
      <c r="J35" s="4">
        <v>571.81569776499998</v>
      </c>
      <c r="K35" s="1">
        <v>25</v>
      </c>
      <c r="L35" s="1">
        <v>82143</v>
      </c>
      <c r="M35" s="1">
        <v>4975</v>
      </c>
      <c r="N35" s="1">
        <v>612</v>
      </c>
      <c r="O35" s="1">
        <v>771</v>
      </c>
      <c r="P35" s="1">
        <v>4866</v>
      </c>
      <c r="Q35" s="1">
        <v>555</v>
      </c>
      <c r="R35" s="1">
        <v>5</v>
      </c>
      <c r="S35" s="1">
        <v>0</v>
      </c>
      <c r="T35" s="1">
        <v>4</v>
      </c>
      <c r="U35" s="1">
        <v>80</v>
      </c>
      <c r="V35" s="1">
        <v>38</v>
      </c>
      <c r="W35" s="1">
        <v>8</v>
      </c>
      <c r="X35" s="1">
        <v>32</v>
      </c>
      <c r="Y35" s="1">
        <v>32</v>
      </c>
      <c r="Z35" s="1">
        <v>7</v>
      </c>
      <c r="AA35" s="1">
        <v>0</v>
      </c>
      <c r="AB35" s="1">
        <v>8</v>
      </c>
      <c r="AC35" s="1">
        <v>74</v>
      </c>
      <c r="AD35" s="1">
        <v>28</v>
      </c>
      <c r="AE35" s="1">
        <v>4</v>
      </c>
      <c r="AF35" s="1">
        <v>614</v>
      </c>
      <c r="AG35" s="1">
        <v>120.14</v>
      </c>
      <c r="AH35" s="1">
        <v>42</v>
      </c>
      <c r="AI35" s="1">
        <v>593</v>
      </c>
      <c r="AJ35" s="1">
        <v>700</v>
      </c>
      <c r="AK35" s="1">
        <v>0</v>
      </c>
      <c r="AL35" s="1">
        <v>535</v>
      </c>
      <c r="AM35" s="1">
        <v>2</v>
      </c>
      <c r="AN35" s="1">
        <v>0</v>
      </c>
      <c r="AO35" s="1">
        <v>4</v>
      </c>
      <c r="AP35" s="1">
        <v>74</v>
      </c>
      <c r="AQ35" s="1">
        <v>37</v>
      </c>
      <c r="AR35" s="1">
        <v>4</v>
      </c>
      <c r="AS35" s="1">
        <v>27</v>
      </c>
      <c r="AT35" s="1">
        <v>32</v>
      </c>
      <c r="AU35" s="1">
        <v>7</v>
      </c>
      <c r="AV35" s="1">
        <v>0</v>
      </c>
      <c r="AW35" s="1">
        <v>8</v>
      </c>
      <c r="AX35" s="1">
        <v>65</v>
      </c>
      <c r="AY35" s="1">
        <v>20</v>
      </c>
      <c r="AZ35" s="1">
        <v>4</v>
      </c>
      <c r="BA35" s="1">
        <v>526</v>
      </c>
    </row>
    <row r="36" spans="2:53" x14ac:dyDescent="0.3">
      <c r="B36" s="1">
        <v>28142</v>
      </c>
      <c r="C36" s="1">
        <v>25779</v>
      </c>
      <c r="D36" s="1">
        <v>25779011</v>
      </c>
      <c r="E36" s="1" t="s">
        <v>15</v>
      </c>
      <c r="F36" s="1" t="s">
        <v>78</v>
      </c>
      <c r="G36" s="1" t="s">
        <v>85</v>
      </c>
      <c r="H36" s="1">
        <v>2010</v>
      </c>
      <c r="I36" s="1" t="s">
        <v>18</v>
      </c>
      <c r="J36" s="4">
        <v>1292.5315431700001</v>
      </c>
      <c r="K36" s="1">
        <v>25</v>
      </c>
      <c r="L36" s="1">
        <v>82144</v>
      </c>
      <c r="M36" s="1">
        <v>10229</v>
      </c>
      <c r="N36" s="1">
        <v>1911</v>
      </c>
      <c r="O36" s="1">
        <v>2218</v>
      </c>
      <c r="P36" s="1">
        <v>9950</v>
      </c>
      <c r="Q36" s="1">
        <v>2029</v>
      </c>
      <c r="R36" s="1">
        <v>76</v>
      </c>
      <c r="S36" s="1">
        <v>76</v>
      </c>
      <c r="T36" s="1">
        <v>98</v>
      </c>
      <c r="U36" s="1">
        <v>52</v>
      </c>
      <c r="V36" s="1">
        <v>37</v>
      </c>
      <c r="W36" s="1">
        <v>16</v>
      </c>
      <c r="X36" s="1">
        <v>76</v>
      </c>
      <c r="Y36" s="1">
        <v>186</v>
      </c>
      <c r="Z36" s="1">
        <v>70</v>
      </c>
      <c r="AA36" s="1">
        <v>85</v>
      </c>
      <c r="AB36" s="1">
        <v>200</v>
      </c>
      <c r="AC36" s="1">
        <v>59</v>
      </c>
      <c r="AD36" s="1">
        <v>82</v>
      </c>
      <c r="AE36" s="1">
        <v>85</v>
      </c>
      <c r="AF36" s="1">
        <v>1183</v>
      </c>
      <c r="AG36" s="1">
        <v>365.86</v>
      </c>
      <c r="AH36" s="1">
        <v>155</v>
      </c>
      <c r="AI36" s="1">
        <v>1788</v>
      </c>
      <c r="AJ36" s="1">
        <v>2121</v>
      </c>
      <c r="AK36" s="1">
        <v>47</v>
      </c>
      <c r="AL36" s="1">
        <v>1798</v>
      </c>
      <c r="AM36" s="1">
        <v>72</v>
      </c>
      <c r="AN36" s="1">
        <v>76</v>
      </c>
      <c r="AO36" s="1">
        <v>95</v>
      </c>
      <c r="AP36" s="1">
        <v>46</v>
      </c>
      <c r="AQ36" s="1">
        <v>37</v>
      </c>
      <c r="AR36" s="1">
        <v>16</v>
      </c>
      <c r="AS36" s="1">
        <v>76</v>
      </c>
      <c r="AT36" s="1">
        <v>163</v>
      </c>
      <c r="AU36" s="1">
        <v>62</v>
      </c>
      <c r="AV36" s="1">
        <v>85</v>
      </c>
      <c r="AW36" s="1">
        <v>185</v>
      </c>
      <c r="AX36" s="1">
        <v>58</v>
      </c>
      <c r="AY36" s="1">
        <v>79</v>
      </c>
      <c r="AZ36" s="1">
        <v>79</v>
      </c>
      <c r="BA36" s="1">
        <v>1099</v>
      </c>
    </row>
    <row r="37" spans="2:53" x14ac:dyDescent="0.3">
      <c r="B37" s="1">
        <v>28143</v>
      </c>
      <c r="C37" s="1">
        <v>25779</v>
      </c>
      <c r="D37" s="1">
        <v>25779006</v>
      </c>
      <c r="E37" s="1" t="s">
        <v>15</v>
      </c>
      <c r="F37" s="1" t="s">
        <v>78</v>
      </c>
      <c r="G37" s="1" t="s">
        <v>86</v>
      </c>
      <c r="H37" s="1">
        <v>2010</v>
      </c>
      <c r="I37" s="1" t="s">
        <v>18</v>
      </c>
      <c r="J37" s="4">
        <v>749.86701696700004</v>
      </c>
      <c r="K37" s="1">
        <v>25</v>
      </c>
      <c r="L37" s="1">
        <v>82145</v>
      </c>
      <c r="M37" s="1">
        <v>7474</v>
      </c>
      <c r="N37" s="1">
        <v>825</v>
      </c>
      <c r="O37" s="1">
        <v>29</v>
      </c>
      <c r="P37" s="1">
        <v>7337</v>
      </c>
      <c r="Q37" s="1">
        <v>944</v>
      </c>
      <c r="R37" s="1">
        <v>7</v>
      </c>
      <c r="S37" s="1">
        <v>5</v>
      </c>
      <c r="T37" s="1">
        <v>4</v>
      </c>
      <c r="U37" s="1">
        <v>0</v>
      </c>
      <c r="V37" s="1">
        <v>1</v>
      </c>
      <c r="W37" s="1">
        <v>0</v>
      </c>
      <c r="X37" s="1">
        <v>9</v>
      </c>
      <c r="Y37" s="1">
        <v>14</v>
      </c>
      <c r="Z37" s="1">
        <v>0</v>
      </c>
      <c r="AA37" s="1">
        <v>4</v>
      </c>
      <c r="AB37" s="1">
        <v>0</v>
      </c>
      <c r="AC37" s="1">
        <v>3</v>
      </c>
      <c r="AD37" s="1">
        <v>0</v>
      </c>
      <c r="AE37" s="1">
        <v>0</v>
      </c>
      <c r="AF37" s="1">
        <v>3</v>
      </c>
      <c r="AG37" s="1">
        <v>68.03</v>
      </c>
      <c r="AH37" s="1">
        <v>16</v>
      </c>
      <c r="AI37" s="1">
        <v>720</v>
      </c>
      <c r="AJ37" s="1">
        <v>22</v>
      </c>
      <c r="AK37" s="1">
        <v>2</v>
      </c>
      <c r="AL37" s="1">
        <v>714</v>
      </c>
      <c r="AM37" s="1">
        <v>4</v>
      </c>
      <c r="AN37" s="1">
        <v>5</v>
      </c>
      <c r="AO37" s="1">
        <v>4</v>
      </c>
      <c r="AP37" s="1">
        <v>0</v>
      </c>
      <c r="AQ37" s="1">
        <v>1</v>
      </c>
      <c r="AR37" s="1">
        <v>0</v>
      </c>
      <c r="AS37" s="1">
        <v>4</v>
      </c>
      <c r="AT37" s="1">
        <v>14</v>
      </c>
      <c r="AU37" s="1">
        <v>0</v>
      </c>
      <c r="AV37" s="1">
        <v>4</v>
      </c>
      <c r="AW37" s="1">
        <v>0</v>
      </c>
      <c r="AX37" s="1">
        <v>3</v>
      </c>
      <c r="AY37" s="1">
        <v>0</v>
      </c>
      <c r="AZ37" s="1">
        <v>0</v>
      </c>
      <c r="BA37" s="1">
        <v>3</v>
      </c>
    </row>
    <row r="38" spans="2:53" x14ac:dyDescent="0.3">
      <c r="B38" s="1">
        <v>28144</v>
      </c>
      <c r="C38" s="1">
        <v>25779</v>
      </c>
      <c r="D38" s="1">
        <v>25779001</v>
      </c>
      <c r="E38" s="1" t="s">
        <v>15</v>
      </c>
      <c r="F38" s="1" t="s">
        <v>78</v>
      </c>
      <c r="G38" s="1" t="s">
        <v>83</v>
      </c>
      <c r="H38" s="1">
        <v>2010</v>
      </c>
      <c r="I38" s="1" t="s">
        <v>18</v>
      </c>
      <c r="J38" s="4">
        <v>863.43827213500003</v>
      </c>
      <c r="K38" s="1">
        <v>25</v>
      </c>
      <c r="L38" s="1">
        <v>82146</v>
      </c>
      <c r="M38" s="1">
        <v>8609</v>
      </c>
      <c r="N38" s="1">
        <v>556</v>
      </c>
      <c r="O38" s="1">
        <v>424</v>
      </c>
      <c r="P38" s="1">
        <v>8473</v>
      </c>
      <c r="Q38" s="1">
        <v>530</v>
      </c>
      <c r="R38" s="1">
        <v>23</v>
      </c>
      <c r="S38" s="1">
        <v>4</v>
      </c>
      <c r="T38" s="1">
        <v>6</v>
      </c>
      <c r="U38" s="1">
        <v>66</v>
      </c>
      <c r="V38" s="1">
        <v>26</v>
      </c>
      <c r="W38" s="1">
        <v>0</v>
      </c>
      <c r="X38" s="1">
        <v>32</v>
      </c>
      <c r="Y38" s="1">
        <v>34</v>
      </c>
      <c r="Z38" s="1">
        <v>16</v>
      </c>
      <c r="AA38" s="1">
        <v>8</v>
      </c>
      <c r="AB38" s="1">
        <v>4</v>
      </c>
      <c r="AC38" s="1">
        <v>63</v>
      </c>
      <c r="AD38" s="1">
        <v>21</v>
      </c>
      <c r="AE38" s="1">
        <v>9</v>
      </c>
      <c r="AF38" s="1">
        <v>273</v>
      </c>
      <c r="AG38" s="1">
        <v>84.76</v>
      </c>
      <c r="AH38" s="1">
        <v>44</v>
      </c>
      <c r="AI38" s="1">
        <v>513</v>
      </c>
      <c r="AJ38" s="1">
        <v>384</v>
      </c>
      <c r="AK38" s="1">
        <v>8</v>
      </c>
      <c r="AL38" s="1">
        <v>461</v>
      </c>
      <c r="AM38" s="1">
        <v>18</v>
      </c>
      <c r="AN38" s="1">
        <v>4</v>
      </c>
      <c r="AO38" s="1">
        <v>6</v>
      </c>
      <c r="AP38" s="1">
        <v>58</v>
      </c>
      <c r="AQ38" s="1">
        <v>22</v>
      </c>
      <c r="AR38" s="1">
        <v>0</v>
      </c>
      <c r="AS38" s="1">
        <v>32</v>
      </c>
      <c r="AT38" s="1">
        <v>27</v>
      </c>
      <c r="AU38" s="1">
        <v>13</v>
      </c>
      <c r="AV38" s="1">
        <v>3</v>
      </c>
      <c r="AW38" s="1">
        <v>4</v>
      </c>
      <c r="AX38" s="1">
        <v>42</v>
      </c>
      <c r="AY38" s="1">
        <v>15</v>
      </c>
      <c r="AZ38" s="1">
        <v>6</v>
      </c>
      <c r="BA38" s="1">
        <v>220</v>
      </c>
    </row>
    <row r="39" spans="2:53" x14ac:dyDescent="0.3">
      <c r="B39" s="1">
        <v>28145</v>
      </c>
      <c r="C39" s="1">
        <v>25779</v>
      </c>
      <c r="D39" s="1">
        <v>25779002</v>
      </c>
      <c r="E39" s="1" t="s">
        <v>15</v>
      </c>
      <c r="F39" s="1" t="s">
        <v>78</v>
      </c>
      <c r="G39" s="1" t="s">
        <v>84</v>
      </c>
      <c r="H39" s="1">
        <v>2010</v>
      </c>
      <c r="I39" s="1" t="s">
        <v>18</v>
      </c>
      <c r="J39" s="4">
        <v>686.91913368999997</v>
      </c>
      <c r="K39" s="1">
        <v>25</v>
      </c>
      <c r="L39" s="1">
        <v>82147</v>
      </c>
      <c r="M39" s="1">
        <v>7242</v>
      </c>
      <c r="N39" s="1">
        <v>338</v>
      </c>
      <c r="O39" s="1">
        <v>26</v>
      </c>
      <c r="P39" s="1">
        <v>7156</v>
      </c>
      <c r="Q39" s="1">
        <v>420</v>
      </c>
      <c r="R39" s="1">
        <v>0</v>
      </c>
      <c r="S39" s="1">
        <v>1</v>
      </c>
      <c r="T39" s="1">
        <v>4</v>
      </c>
      <c r="U39" s="1">
        <v>8</v>
      </c>
      <c r="V39" s="1">
        <v>0</v>
      </c>
      <c r="W39" s="1">
        <v>0</v>
      </c>
      <c r="X39" s="1">
        <v>0</v>
      </c>
      <c r="Y39" s="1">
        <v>12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8</v>
      </c>
      <c r="AG39" s="1">
        <v>28.02</v>
      </c>
      <c r="AH39" s="1">
        <v>18</v>
      </c>
      <c r="AI39" s="1">
        <v>273</v>
      </c>
      <c r="AJ39" s="1">
        <v>20</v>
      </c>
      <c r="AK39" s="1">
        <v>9</v>
      </c>
      <c r="AL39" s="1">
        <v>281</v>
      </c>
      <c r="AM39" s="1">
        <v>0</v>
      </c>
      <c r="AN39" s="1">
        <v>1</v>
      </c>
      <c r="AO39" s="1">
        <v>0</v>
      </c>
      <c r="AP39" s="1">
        <v>6</v>
      </c>
      <c r="AQ39" s="1">
        <v>0</v>
      </c>
      <c r="AR39" s="1">
        <v>0</v>
      </c>
      <c r="AS39" s="1">
        <v>0</v>
      </c>
      <c r="AT39" s="1">
        <v>9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8</v>
      </c>
    </row>
    <row r="40" spans="2:53" x14ac:dyDescent="0.3">
      <c r="B40" s="1">
        <v>28146</v>
      </c>
      <c r="C40" s="1">
        <v>25779</v>
      </c>
      <c r="D40" s="1">
        <v>25779003</v>
      </c>
      <c r="E40" s="1" t="s">
        <v>15</v>
      </c>
      <c r="F40" s="1" t="s">
        <v>78</v>
      </c>
      <c r="G40" s="1" t="s">
        <v>81</v>
      </c>
      <c r="H40" s="1">
        <v>2010</v>
      </c>
      <c r="I40" s="1" t="s">
        <v>18</v>
      </c>
      <c r="J40" s="4">
        <v>544.80727991900005</v>
      </c>
      <c r="K40" s="1">
        <v>25</v>
      </c>
      <c r="L40" s="1">
        <v>82148</v>
      </c>
      <c r="M40" s="1">
        <v>6018</v>
      </c>
      <c r="N40" s="1">
        <v>4</v>
      </c>
      <c r="O40" s="1">
        <v>33</v>
      </c>
      <c r="P40" s="1">
        <v>5990</v>
      </c>
      <c r="Q40" s="1">
        <v>10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24</v>
      </c>
      <c r="Z40" s="1">
        <v>2</v>
      </c>
      <c r="AA40" s="1">
        <v>2</v>
      </c>
      <c r="AB40" s="1">
        <v>5</v>
      </c>
      <c r="AC40" s="1">
        <v>4</v>
      </c>
      <c r="AD40" s="1">
        <v>4</v>
      </c>
      <c r="AE40" s="1">
        <v>4</v>
      </c>
      <c r="AF40" s="1">
        <v>2</v>
      </c>
      <c r="AG40" s="1">
        <v>2.11</v>
      </c>
      <c r="AH40" s="1">
        <v>0</v>
      </c>
      <c r="AI40" s="1">
        <v>1</v>
      </c>
      <c r="AJ40" s="1">
        <v>21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13</v>
      </c>
      <c r="AU40" s="1">
        <v>1</v>
      </c>
      <c r="AV40" s="1">
        <v>2</v>
      </c>
      <c r="AW40" s="1">
        <v>2</v>
      </c>
      <c r="AX40" s="1">
        <v>1</v>
      </c>
      <c r="AY40" s="1">
        <v>0</v>
      </c>
      <c r="AZ40" s="1">
        <v>2</v>
      </c>
      <c r="BA40" s="1">
        <v>2</v>
      </c>
    </row>
    <row r="41" spans="2:53" x14ac:dyDescent="0.3">
      <c r="B41" s="1">
        <v>28147</v>
      </c>
      <c r="C41" s="1">
        <v>25779</v>
      </c>
      <c r="D41" s="1">
        <v>25779010</v>
      </c>
      <c r="E41" s="1" t="s">
        <v>15</v>
      </c>
      <c r="F41" s="1" t="s">
        <v>78</v>
      </c>
      <c r="G41" s="1" t="s">
        <v>82</v>
      </c>
      <c r="H41" s="1">
        <v>2010</v>
      </c>
      <c r="I41" s="1" t="s">
        <v>18</v>
      </c>
      <c r="J41" s="4">
        <v>1313.5991397400001</v>
      </c>
      <c r="K41" s="1">
        <v>25</v>
      </c>
      <c r="L41" s="1">
        <v>82149</v>
      </c>
      <c r="M41" s="1">
        <v>5595</v>
      </c>
      <c r="N41" s="1">
        <v>4429</v>
      </c>
      <c r="O41" s="1">
        <v>4566</v>
      </c>
      <c r="P41" s="1">
        <v>5231</v>
      </c>
      <c r="Q41" s="1">
        <v>4978</v>
      </c>
      <c r="R41" s="1">
        <v>75</v>
      </c>
      <c r="S41" s="1">
        <v>76</v>
      </c>
      <c r="T41" s="1">
        <v>52</v>
      </c>
      <c r="U41" s="1">
        <v>62</v>
      </c>
      <c r="V41" s="1">
        <v>12</v>
      </c>
      <c r="W41" s="1">
        <v>0</v>
      </c>
      <c r="X41" s="1">
        <v>24</v>
      </c>
      <c r="Y41" s="1">
        <v>1093</v>
      </c>
      <c r="Z41" s="1">
        <v>218</v>
      </c>
      <c r="AA41" s="1">
        <v>104</v>
      </c>
      <c r="AB41" s="1">
        <v>354</v>
      </c>
      <c r="AC41" s="1">
        <v>227</v>
      </c>
      <c r="AD41" s="1">
        <v>166</v>
      </c>
      <c r="AE41" s="1">
        <v>130</v>
      </c>
      <c r="AF41" s="1">
        <v>1791</v>
      </c>
      <c r="AG41" s="1">
        <v>822.65</v>
      </c>
      <c r="AH41" s="1">
        <v>376</v>
      </c>
      <c r="AI41" s="1">
        <v>4304</v>
      </c>
      <c r="AJ41" s="1">
        <v>4453</v>
      </c>
      <c r="AK41" s="1">
        <v>247</v>
      </c>
      <c r="AL41" s="1">
        <v>4743</v>
      </c>
      <c r="AM41" s="1">
        <v>71</v>
      </c>
      <c r="AN41" s="1">
        <v>73</v>
      </c>
      <c r="AO41" s="1">
        <v>52</v>
      </c>
      <c r="AP41" s="1">
        <v>62</v>
      </c>
      <c r="AQ41" s="1">
        <v>11</v>
      </c>
      <c r="AR41" s="1">
        <v>0</v>
      </c>
      <c r="AS41" s="1">
        <v>21</v>
      </c>
      <c r="AT41" s="1">
        <v>1013</v>
      </c>
      <c r="AU41" s="1">
        <v>203</v>
      </c>
      <c r="AV41" s="1">
        <v>89</v>
      </c>
      <c r="AW41" s="1">
        <v>336</v>
      </c>
      <c r="AX41" s="1">
        <v>213</v>
      </c>
      <c r="AY41" s="1">
        <v>166</v>
      </c>
      <c r="AZ41" s="1">
        <v>125</v>
      </c>
      <c r="BA41" s="1">
        <v>1716</v>
      </c>
    </row>
    <row r="42" spans="2:53" x14ac:dyDescent="0.3">
      <c r="B42" s="1">
        <v>28148</v>
      </c>
      <c r="C42" s="1">
        <v>25779</v>
      </c>
      <c r="D42" s="1">
        <v>25779013</v>
      </c>
      <c r="E42" s="1" t="s">
        <v>15</v>
      </c>
      <c r="F42" s="1" t="s">
        <v>78</v>
      </c>
      <c r="G42" s="1" t="s">
        <v>79</v>
      </c>
      <c r="H42" s="1">
        <v>2010</v>
      </c>
      <c r="I42" s="1" t="s">
        <v>18</v>
      </c>
      <c r="J42" s="4">
        <v>449.90005839499997</v>
      </c>
      <c r="K42" s="1">
        <v>25</v>
      </c>
      <c r="L42" s="1">
        <v>82150</v>
      </c>
      <c r="M42" s="1">
        <v>4631</v>
      </c>
      <c r="N42" s="1">
        <v>67</v>
      </c>
      <c r="O42" s="1">
        <v>287</v>
      </c>
      <c r="P42" s="1">
        <v>4595</v>
      </c>
      <c r="Q42" s="1">
        <v>86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189</v>
      </c>
      <c r="Z42" s="1">
        <v>4</v>
      </c>
      <c r="AA42" s="1">
        <v>10</v>
      </c>
      <c r="AB42" s="1">
        <v>3</v>
      </c>
      <c r="AC42" s="1">
        <v>40</v>
      </c>
      <c r="AD42" s="1">
        <v>16</v>
      </c>
      <c r="AE42" s="1">
        <v>4</v>
      </c>
      <c r="AF42" s="1">
        <v>49</v>
      </c>
      <c r="AG42" s="1">
        <v>30.83</v>
      </c>
      <c r="AH42" s="1">
        <v>22</v>
      </c>
      <c r="AI42" s="1">
        <v>64</v>
      </c>
      <c r="AJ42" s="1">
        <v>255</v>
      </c>
      <c r="AK42" s="1">
        <v>4</v>
      </c>
      <c r="AL42" s="1">
        <v>74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175</v>
      </c>
      <c r="AU42" s="1">
        <v>2</v>
      </c>
      <c r="AV42" s="1">
        <v>6</v>
      </c>
      <c r="AW42" s="1">
        <v>3</v>
      </c>
      <c r="AX42" s="1">
        <v>28</v>
      </c>
      <c r="AY42" s="1">
        <v>10</v>
      </c>
      <c r="AZ42" s="1">
        <v>4</v>
      </c>
      <c r="BA42" s="1">
        <v>41</v>
      </c>
    </row>
    <row r="43" spans="2:53" x14ac:dyDescent="0.3">
      <c r="B43" s="1">
        <v>28149</v>
      </c>
      <c r="C43" s="1">
        <v>25779</v>
      </c>
      <c r="D43" s="1">
        <v>25779004</v>
      </c>
      <c r="E43" s="1" t="s">
        <v>15</v>
      </c>
      <c r="F43" s="1" t="s">
        <v>78</v>
      </c>
      <c r="G43" s="1" t="s">
        <v>80</v>
      </c>
      <c r="H43" s="1">
        <v>2010</v>
      </c>
      <c r="I43" s="1" t="s">
        <v>18</v>
      </c>
      <c r="J43" s="4">
        <v>934.99402944600001</v>
      </c>
      <c r="K43" s="1">
        <v>25</v>
      </c>
      <c r="L43" s="1">
        <v>82151</v>
      </c>
      <c r="M43" s="1">
        <v>2171</v>
      </c>
      <c r="N43" s="1">
        <v>4105</v>
      </c>
      <c r="O43" s="1">
        <v>4114</v>
      </c>
      <c r="P43" s="1">
        <v>1945</v>
      </c>
      <c r="Q43" s="1">
        <v>4271</v>
      </c>
      <c r="R43" s="1">
        <v>102</v>
      </c>
      <c r="S43" s="1">
        <v>28</v>
      </c>
      <c r="T43" s="1">
        <v>46</v>
      </c>
      <c r="U43" s="1">
        <v>56</v>
      </c>
      <c r="V43" s="1">
        <v>22</v>
      </c>
      <c r="W43" s="1">
        <v>8</v>
      </c>
      <c r="X43" s="1">
        <v>84</v>
      </c>
      <c r="Y43" s="1">
        <v>404</v>
      </c>
      <c r="Z43" s="1">
        <v>234</v>
      </c>
      <c r="AA43" s="1">
        <v>84</v>
      </c>
      <c r="AB43" s="1">
        <v>682</v>
      </c>
      <c r="AC43" s="1">
        <v>98</v>
      </c>
      <c r="AD43" s="1">
        <v>185</v>
      </c>
      <c r="AE43" s="1">
        <v>67</v>
      </c>
      <c r="AF43" s="1">
        <v>2064</v>
      </c>
      <c r="AG43" s="1">
        <v>743.51</v>
      </c>
      <c r="AH43" s="1">
        <v>209</v>
      </c>
      <c r="AI43" s="1">
        <v>4075</v>
      </c>
      <c r="AJ43" s="1">
        <v>3976</v>
      </c>
      <c r="AK43" s="1">
        <v>126</v>
      </c>
      <c r="AL43" s="1">
        <v>4226</v>
      </c>
      <c r="AM43" s="1">
        <v>89</v>
      </c>
      <c r="AN43" s="1">
        <v>24</v>
      </c>
      <c r="AO43" s="1">
        <v>43</v>
      </c>
      <c r="AP43" s="1">
        <v>52</v>
      </c>
      <c r="AQ43" s="1">
        <v>22</v>
      </c>
      <c r="AR43" s="1">
        <v>8</v>
      </c>
      <c r="AS43" s="1">
        <v>84</v>
      </c>
      <c r="AT43" s="1">
        <v>400</v>
      </c>
      <c r="AU43" s="1">
        <v>216</v>
      </c>
      <c r="AV43" s="1">
        <v>77</v>
      </c>
      <c r="AW43" s="1">
        <v>625</v>
      </c>
      <c r="AX43" s="1">
        <v>91</v>
      </c>
      <c r="AY43" s="1">
        <v>172</v>
      </c>
      <c r="AZ43" s="1">
        <v>66</v>
      </c>
      <c r="BA43" s="1">
        <v>1934</v>
      </c>
    </row>
    <row r="44" spans="2:53" x14ac:dyDescent="0.3">
      <c r="B44" s="1">
        <v>28157</v>
      </c>
      <c r="C44" s="1">
        <v>25777</v>
      </c>
      <c r="D44" s="1">
        <v>25777017</v>
      </c>
      <c r="E44" s="1" t="s">
        <v>15</v>
      </c>
      <c r="F44" s="1" t="s">
        <v>72</v>
      </c>
      <c r="G44" s="1" t="s">
        <v>76</v>
      </c>
      <c r="H44" s="1">
        <v>2012</v>
      </c>
      <c r="I44" s="1" t="s">
        <v>74</v>
      </c>
      <c r="J44" s="4">
        <v>3143.4711474300002</v>
      </c>
      <c r="K44" s="1">
        <v>25</v>
      </c>
      <c r="L44" s="1">
        <v>82159</v>
      </c>
      <c r="M44" s="1">
        <v>24125</v>
      </c>
      <c r="N44" s="1">
        <v>3284</v>
      </c>
      <c r="O44" s="1">
        <v>51</v>
      </c>
      <c r="P44" s="1">
        <v>24040</v>
      </c>
      <c r="Q44" s="1">
        <v>3262</v>
      </c>
      <c r="R44" s="1">
        <v>48</v>
      </c>
      <c r="S44" s="1">
        <v>29</v>
      </c>
      <c r="T44" s="1">
        <v>10</v>
      </c>
      <c r="U44" s="1">
        <v>76</v>
      </c>
      <c r="V44" s="1">
        <v>6</v>
      </c>
      <c r="W44" s="1">
        <v>0</v>
      </c>
      <c r="X44" s="1">
        <v>0</v>
      </c>
      <c r="Y44" s="1">
        <v>40</v>
      </c>
      <c r="Z44" s="1">
        <v>4</v>
      </c>
      <c r="AA44" s="1">
        <v>0</v>
      </c>
      <c r="AB44" s="1">
        <v>0</v>
      </c>
      <c r="AC44" s="1">
        <v>2</v>
      </c>
      <c r="AD44" s="1">
        <v>0</v>
      </c>
      <c r="AE44" s="1">
        <v>0</v>
      </c>
      <c r="AF44" s="1">
        <v>2</v>
      </c>
      <c r="AG44" s="1">
        <v>290.26</v>
      </c>
      <c r="AH44" s="1">
        <v>48</v>
      </c>
      <c r="AI44" s="1">
        <v>3134</v>
      </c>
      <c r="AJ44" s="1">
        <v>47</v>
      </c>
      <c r="AK44" s="1">
        <v>48</v>
      </c>
      <c r="AL44" s="1">
        <v>2991</v>
      </c>
      <c r="AM44" s="1">
        <v>47</v>
      </c>
      <c r="AN44" s="1">
        <v>29</v>
      </c>
      <c r="AO44" s="1">
        <v>10</v>
      </c>
      <c r="AP44" s="1">
        <v>58</v>
      </c>
      <c r="AQ44" s="1">
        <v>4</v>
      </c>
      <c r="AR44" s="1">
        <v>0</v>
      </c>
      <c r="AS44" s="1">
        <v>0</v>
      </c>
      <c r="AT44" s="1">
        <v>30</v>
      </c>
      <c r="AU44" s="1">
        <v>0</v>
      </c>
      <c r="AV44" s="1">
        <v>0</v>
      </c>
      <c r="AW44" s="1">
        <v>0</v>
      </c>
      <c r="AX44" s="1">
        <v>2</v>
      </c>
      <c r="AY44" s="1">
        <v>0</v>
      </c>
      <c r="AZ44" s="1">
        <v>0</v>
      </c>
      <c r="BA44" s="1">
        <v>2</v>
      </c>
    </row>
    <row r="45" spans="2:53" x14ac:dyDescent="0.3">
      <c r="B45" s="1">
        <v>28159</v>
      </c>
      <c r="C45" s="1">
        <v>25777</v>
      </c>
      <c r="D45" s="1">
        <v>25777009</v>
      </c>
      <c r="E45" s="1" t="s">
        <v>15</v>
      </c>
      <c r="F45" s="1" t="s">
        <v>72</v>
      </c>
      <c r="G45" s="1" t="s">
        <v>77</v>
      </c>
      <c r="H45" s="1">
        <v>2012</v>
      </c>
      <c r="I45" s="1" t="s">
        <v>74</v>
      </c>
      <c r="J45" s="4">
        <v>1350.02286076</v>
      </c>
      <c r="K45" s="1">
        <v>25</v>
      </c>
      <c r="L45" s="1">
        <v>82161</v>
      </c>
      <c r="M45" s="1">
        <v>1220</v>
      </c>
      <c r="N45" s="1">
        <v>752</v>
      </c>
      <c r="O45" s="1">
        <v>69</v>
      </c>
      <c r="P45" s="1">
        <v>1211</v>
      </c>
      <c r="Q45" s="1">
        <v>663</v>
      </c>
      <c r="R45" s="1">
        <v>12</v>
      </c>
      <c r="S45" s="1">
        <v>14</v>
      </c>
      <c r="T45" s="1">
        <v>13</v>
      </c>
      <c r="U45" s="1">
        <v>92</v>
      </c>
      <c r="V45" s="1">
        <v>0</v>
      </c>
      <c r="W45" s="1">
        <v>8</v>
      </c>
      <c r="X45" s="1">
        <v>8</v>
      </c>
      <c r="Y45" s="1">
        <v>8</v>
      </c>
      <c r="Z45" s="1">
        <v>8</v>
      </c>
      <c r="AA45" s="1">
        <v>0</v>
      </c>
      <c r="AB45" s="1">
        <v>20</v>
      </c>
      <c r="AC45" s="1">
        <v>4</v>
      </c>
      <c r="AD45" s="1">
        <v>0</v>
      </c>
      <c r="AE45" s="1">
        <v>0</v>
      </c>
      <c r="AF45" s="1">
        <v>32</v>
      </c>
      <c r="AG45" s="1">
        <v>69.569999999999993</v>
      </c>
      <c r="AH45" s="1">
        <v>18</v>
      </c>
      <c r="AI45" s="1">
        <v>692</v>
      </c>
      <c r="AJ45" s="1">
        <v>56</v>
      </c>
      <c r="AK45" s="1">
        <v>16</v>
      </c>
      <c r="AL45" s="1">
        <v>577</v>
      </c>
      <c r="AM45" s="1">
        <v>12</v>
      </c>
      <c r="AN45" s="1">
        <v>14</v>
      </c>
      <c r="AO45" s="1">
        <v>13</v>
      </c>
      <c r="AP45" s="1">
        <v>76</v>
      </c>
      <c r="AQ45" s="1">
        <v>0</v>
      </c>
      <c r="AR45" s="1">
        <v>8</v>
      </c>
      <c r="AS45" s="1">
        <v>8</v>
      </c>
      <c r="AT45" s="1">
        <v>1</v>
      </c>
      <c r="AU45" s="1">
        <v>8</v>
      </c>
      <c r="AV45" s="1">
        <v>0</v>
      </c>
      <c r="AW45" s="1">
        <v>13</v>
      </c>
      <c r="AX45" s="1">
        <v>4</v>
      </c>
      <c r="AY45" s="1">
        <v>0</v>
      </c>
      <c r="AZ45" s="1">
        <v>0</v>
      </c>
      <c r="BA45" s="1">
        <v>28</v>
      </c>
    </row>
    <row r="46" spans="2:53" x14ac:dyDescent="0.3">
      <c r="B46" s="1">
        <v>28167</v>
      </c>
      <c r="C46" s="1">
        <v>25777</v>
      </c>
      <c r="D46" s="1">
        <v>25777011</v>
      </c>
      <c r="E46" s="1" t="s">
        <v>15</v>
      </c>
      <c r="F46" s="1" t="s">
        <v>72</v>
      </c>
      <c r="G46" s="1" t="s">
        <v>73</v>
      </c>
      <c r="H46" s="1">
        <v>2012</v>
      </c>
      <c r="I46" s="1" t="s">
        <v>74</v>
      </c>
      <c r="J46" s="4">
        <v>1874.3232664100001</v>
      </c>
      <c r="K46" s="1">
        <v>25</v>
      </c>
      <c r="L46" s="1">
        <v>82169</v>
      </c>
      <c r="M46" s="1">
        <v>19820</v>
      </c>
      <c r="N46" s="1">
        <v>45</v>
      </c>
      <c r="O46" s="1">
        <v>0</v>
      </c>
      <c r="P46" s="1">
        <v>19855</v>
      </c>
      <c r="Q46" s="1">
        <v>46</v>
      </c>
      <c r="R46" s="1">
        <v>4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3.57</v>
      </c>
      <c r="AH46" s="1">
        <v>0</v>
      </c>
      <c r="AI46" s="1">
        <v>38</v>
      </c>
      <c r="AJ46" s="1">
        <v>0</v>
      </c>
      <c r="AK46" s="1">
        <v>2</v>
      </c>
      <c r="AL46" s="1">
        <v>34</v>
      </c>
      <c r="AM46" s="1">
        <v>4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</row>
    <row r="47" spans="2:53" x14ac:dyDescent="0.3">
      <c r="B47" s="1">
        <v>28198</v>
      </c>
      <c r="C47" s="1">
        <v>25769</v>
      </c>
      <c r="D47" s="1">
        <v>25769002</v>
      </c>
      <c r="E47" s="1" t="s">
        <v>15</v>
      </c>
      <c r="F47" s="1" t="s">
        <v>61</v>
      </c>
      <c r="G47" s="1" t="s">
        <v>75</v>
      </c>
      <c r="H47" s="1">
        <v>2010</v>
      </c>
      <c r="I47" s="1" t="s">
        <v>18</v>
      </c>
      <c r="J47" s="4">
        <v>259.085184373</v>
      </c>
      <c r="K47" s="1">
        <v>25</v>
      </c>
      <c r="L47" s="1">
        <v>82200</v>
      </c>
      <c r="M47" s="1">
        <v>998</v>
      </c>
      <c r="N47" s="1">
        <v>675</v>
      </c>
      <c r="O47" s="1">
        <v>4</v>
      </c>
      <c r="P47" s="1">
        <v>931</v>
      </c>
      <c r="Q47" s="1">
        <v>723</v>
      </c>
      <c r="R47" s="1">
        <v>0</v>
      </c>
      <c r="S47" s="1">
        <v>4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</v>
      </c>
      <c r="AC47" s="1">
        <v>0</v>
      </c>
      <c r="AD47" s="1">
        <v>0</v>
      </c>
      <c r="AE47" s="1">
        <v>0</v>
      </c>
      <c r="AF47" s="1">
        <v>0</v>
      </c>
      <c r="AG47" s="1">
        <v>56.08</v>
      </c>
      <c r="AH47" s="1">
        <v>3</v>
      </c>
      <c r="AI47" s="1">
        <v>620</v>
      </c>
      <c r="AJ47" s="1">
        <v>2</v>
      </c>
      <c r="AK47" s="1">
        <v>0</v>
      </c>
      <c r="AL47" s="1">
        <v>621</v>
      </c>
      <c r="AM47" s="1">
        <v>0</v>
      </c>
      <c r="AN47" s="1">
        <v>2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</row>
    <row r="48" spans="2:53" x14ac:dyDescent="0.3">
      <c r="B48" s="1">
        <v>28199</v>
      </c>
      <c r="C48" s="1">
        <v>25769</v>
      </c>
      <c r="D48" s="1">
        <v>25769015</v>
      </c>
      <c r="E48" s="1" t="s">
        <v>15</v>
      </c>
      <c r="F48" s="1" t="s">
        <v>61</v>
      </c>
      <c r="G48" s="1" t="s">
        <v>70</v>
      </c>
      <c r="H48" s="1">
        <v>2010</v>
      </c>
      <c r="I48" s="1" t="s">
        <v>18</v>
      </c>
      <c r="J48" s="4">
        <v>433.94091797200002</v>
      </c>
      <c r="K48" s="1">
        <v>25</v>
      </c>
      <c r="L48" s="1">
        <v>82201</v>
      </c>
      <c r="M48" s="1">
        <v>4765</v>
      </c>
      <c r="N48" s="1">
        <v>55</v>
      </c>
      <c r="O48" s="1">
        <v>0</v>
      </c>
      <c r="P48" s="1">
        <v>4746</v>
      </c>
      <c r="Q48" s="1">
        <v>68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4.12</v>
      </c>
      <c r="AH48" s="1">
        <v>1</v>
      </c>
      <c r="AI48" s="1">
        <v>45</v>
      </c>
      <c r="AJ48" s="1">
        <v>0</v>
      </c>
      <c r="AK48" s="1">
        <v>0</v>
      </c>
      <c r="AL48" s="1">
        <v>45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</row>
    <row r="49" spans="2:53" x14ac:dyDescent="0.3">
      <c r="B49" s="1">
        <v>28200</v>
      </c>
      <c r="C49" s="1">
        <v>25769</v>
      </c>
      <c r="D49" s="1">
        <v>25769001</v>
      </c>
      <c r="E49" s="1" t="s">
        <v>15</v>
      </c>
      <c r="F49" s="1" t="s">
        <v>61</v>
      </c>
      <c r="G49" s="1" t="s">
        <v>71</v>
      </c>
      <c r="H49" s="1">
        <v>2010</v>
      </c>
      <c r="I49" s="1" t="s">
        <v>18</v>
      </c>
      <c r="J49" s="4">
        <v>894.569253237</v>
      </c>
      <c r="K49" s="1">
        <v>25</v>
      </c>
      <c r="L49" s="1">
        <v>82202</v>
      </c>
      <c r="M49" s="1">
        <v>7695</v>
      </c>
      <c r="N49" s="1">
        <v>45</v>
      </c>
      <c r="O49" s="1">
        <v>251</v>
      </c>
      <c r="P49" s="1">
        <v>7637</v>
      </c>
      <c r="Q49" s="1">
        <v>44</v>
      </c>
      <c r="R49" s="1">
        <v>6</v>
      </c>
      <c r="S49" s="1">
        <v>4</v>
      </c>
      <c r="T49" s="1">
        <v>15</v>
      </c>
      <c r="U49" s="1">
        <v>4</v>
      </c>
      <c r="V49" s="1">
        <v>10</v>
      </c>
      <c r="W49" s="1">
        <v>5</v>
      </c>
      <c r="X49" s="1">
        <v>15</v>
      </c>
      <c r="Y49" s="1">
        <v>15</v>
      </c>
      <c r="Z49" s="1">
        <v>4</v>
      </c>
      <c r="AA49" s="1">
        <v>16</v>
      </c>
      <c r="AB49" s="1">
        <v>3</v>
      </c>
      <c r="AC49" s="1">
        <v>20</v>
      </c>
      <c r="AD49" s="1">
        <v>16</v>
      </c>
      <c r="AE49" s="1">
        <v>12</v>
      </c>
      <c r="AF49" s="1">
        <v>130</v>
      </c>
      <c r="AG49" s="1">
        <v>26.5</v>
      </c>
      <c r="AH49" s="1">
        <v>18</v>
      </c>
      <c r="AI49" s="1">
        <v>45</v>
      </c>
      <c r="AJ49" s="1">
        <v>226</v>
      </c>
      <c r="AK49" s="1">
        <v>7</v>
      </c>
      <c r="AL49" s="1">
        <v>44</v>
      </c>
      <c r="AM49" s="1">
        <v>6</v>
      </c>
      <c r="AN49" s="1">
        <v>2</v>
      </c>
      <c r="AO49" s="1">
        <v>11</v>
      </c>
      <c r="AP49" s="1">
        <v>4</v>
      </c>
      <c r="AQ49" s="1">
        <v>8</v>
      </c>
      <c r="AR49" s="1">
        <v>5</v>
      </c>
      <c r="AS49" s="1">
        <v>13</v>
      </c>
      <c r="AT49" s="1">
        <v>15</v>
      </c>
      <c r="AU49" s="1">
        <v>4</v>
      </c>
      <c r="AV49" s="1">
        <v>16</v>
      </c>
      <c r="AW49" s="1">
        <v>3</v>
      </c>
      <c r="AX49" s="1">
        <v>19</v>
      </c>
      <c r="AY49" s="1">
        <v>11</v>
      </c>
      <c r="AZ49" s="1">
        <v>12</v>
      </c>
      <c r="BA49" s="1">
        <v>116</v>
      </c>
    </row>
    <row r="50" spans="2:53" x14ac:dyDescent="0.3">
      <c r="B50" s="1">
        <v>28201</v>
      </c>
      <c r="C50" s="1">
        <v>25769</v>
      </c>
      <c r="D50" s="1">
        <v>25769004</v>
      </c>
      <c r="E50" s="1" t="s">
        <v>15</v>
      </c>
      <c r="F50" s="1" t="s">
        <v>61</v>
      </c>
      <c r="G50" s="1" t="s">
        <v>68</v>
      </c>
      <c r="H50" s="1">
        <v>2010</v>
      </c>
      <c r="I50" s="1" t="s">
        <v>18</v>
      </c>
      <c r="J50" s="4">
        <v>1168.9305847600001</v>
      </c>
      <c r="K50" s="1">
        <v>25</v>
      </c>
      <c r="L50" s="1">
        <v>82203</v>
      </c>
      <c r="M50" s="1">
        <v>11717</v>
      </c>
      <c r="N50" s="1">
        <v>78</v>
      </c>
      <c r="O50" s="1">
        <v>1148</v>
      </c>
      <c r="P50" s="1">
        <v>11695</v>
      </c>
      <c r="Q50" s="1">
        <v>84</v>
      </c>
      <c r="R50" s="1">
        <v>2</v>
      </c>
      <c r="S50" s="1">
        <v>8</v>
      </c>
      <c r="T50" s="1">
        <v>7</v>
      </c>
      <c r="U50" s="1">
        <v>12</v>
      </c>
      <c r="V50" s="1">
        <v>4</v>
      </c>
      <c r="W50" s="1">
        <v>3</v>
      </c>
      <c r="X50" s="1">
        <v>11</v>
      </c>
      <c r="Y50" s="1">
        <v>32</v>
      </c>
      <c r="Z50" s="1">
        <v>22</v>
      </c>
      <c r="AA50" s="1">
        <v>28</v>
      </c>
      <c r="AB50" s="1">
        <v>51</v>
      </c>
      <c r="AC50" s="1">
        <v>52</v>
      </c>
      <c r="AD50" s="1">
        <v>66</v>
      </c>
      <c r="AE50" s="1">
        <v>73</v>
      </c>
      <c r="AF50" s="1">
        <v>785</v>
      </c>
      <c r="AG50" s="1">
        <v>107.74</v>
      </c>
      <c r="AH50" s="1">
        <v>17</v>
      </c>
      <c r="AI50" s="1">
        <v>75</v>
      </c>
      <c r="AJ50" s="1">
        <v>1106</v>
      </c>
      <c r="AK50" s="1">
        <v>40</v>
      </c>
      <c r="AL50" s="1">
        <v>75</v>
      </c>
      <c r="AM50" s="1">
        <v>1</v>
      </c>
      <c r="AN50" s="1">
        <v>8</v>
      </c>
      <c r="AO50" s="1">
        <v>7</v>
      </c>
      <c r="AP50" s="1">
        <v>12</v>
      </c>
      <c r="AQ50" s="1">
        <v>3</v>
      </c>
      <c r="AR50" s="1">
        <v>3</v>
      </c>
      <c r="AS50" s="1">
        <v>11</v>
      </c>
      <c r="AT50" s="1">
        <v>32</v>
      </c>
      <c r="AU50" s="1">
        <v>20</v>
      </c>
      <c r="AV50" s="1">
        <v>28</v>
      </c>
      <c r="AW50" s="1">
        <v>49</v>
      </c>
      <c r="AX50" s="1">
        <v>46</v>
      </c>
      <c r="AY50" s="1">
        <v>59</v>
      </c>
      <c r="AZ50" s="1">
        <v>71</v>
      </c>
      <c r="BA50" s="1">
        <v>726</v>
      </c>
    </row>
    <row r="51" spans="2:53" x14ac:dyDescent="0.3">
      <c r="B51" s="1">
        <v>28202</v>
      </c>
      <c r="C51" s="1">
        <v>25769</v>
      </c>
      <c r="D51" s="1">
        <v>25769009</v>
      </c>
      <c r="E51" s="1" t="s">
        <v>15</v>
      </c>
      <c r="F51" s="1" t="s">
        <v>61</v>
      </c>
      <c r="G51" s="1" t="s">
        <v>69</v>
      </c>
      <c r="H51" s="1">
        <v>2010</v>
      </c>
      <c r="I51" s="1" t="s">
        <v>18</v>
      </c>
      <c r="J51" s="4">
        <v>717.80508864499996</v>
      </c>
      <c r="K51" s="1">
        <v>25</v>
      </c>
      <c r="L51" s="1">
        <v>82204</v>
      </c>
      <c r="M51" s="1">
        <v>7085</v>
      </c>
      <c r="N51" s="1">
        <v>312</v>
      </c>
      <c r="O51" s="1">
        <v>577</v>
      </c>
      <c r="P51" s="1">
        <v>7068</v>
      </c>
      <c r="Q51" s="1">
        <v>45</v>
      </c>
      <c r="R51" s="1">
        <v>17</v>
      </c>
      <c r="S51" s="1">
        <v>12</v>
      </c>
      <c r="T51" s="1">
        <v>8</v>
      </c>
      <c r="U51" s="1">
        <v>287</v>
      </c>
      <c r="V51" s="1">
        <v>16</v>
      </c>
      <c r="W51" s="1">
        <v>5</v>
      </c>
      <c r="X51" s="1">
        <v>57</v>
      </c>
      <c r="Y51" s="1">
        <v>23</v>
      </c>
      <c r="Z51" s="1">
        <v>20</v>
      </c>
      <c r="AA51" s="1">
        <v>8</v>
      </c>
      <c r="AB51" s="1">
        <v>53</v>
      </c>
      <c r="AC51" s="1">
        <v>13</v>
      </c>
      <c r="AD51" s="1">
        <v>29</v>
      </c>
      <c r="AE51" s="1">
        <v>23</v>
      </c>
      <c r="AF51" s="1">
        <v>280</v>
      </c>
      <c r="AG51" s="1">
        <v>77.010000000000005</v>
      </c>
      <c r="AH51" s="1">
        <v>23</v>
      </c>
      <c r="AI51" s="1">
        <v>277</v>
      </c>
      <c r="AJ51" s="1">
        <v>551</v>
      </c>
      <c r="AK51" s="1">
        <v>78</v>
      </c>
      <c r="AL51" s="1">
        <v>42</v>
      </c>
      <c r="AM51" s="1">
        <v>14</v>
      </c>
      <c r="AN51" s="1">
        <v>9</v>
      </c>
      <c r="AO51" s="1">
        <v>8</v>
      </c>
      <c r="AP51" s="1">
        <v>227</v>
      </c>
      <c r="AQ51" s="1">
        <v>16</v>
      </c>
      <c r="AR51" s="1">
        <v>5</v>
      </c>
      <c r="AS51" s="1">
        <v>56</v>
      </c>
      <c r="AT51" s="1">
        <v>21</v>
      </c>
      <c r="AU51" s="1">
        <v>20</v>
      </c>
      <c r="AV51" s="1">
        <v>7</v>
      </c>
      <c r="AW51" s="1">
        <v>53</v>
      </c>
      <c r="AX51" s="1">
        <v>9</v>
      </c>
      <c r="AY51" s="1">
        <v>29</v>
      </c>
      <c r="AZ51" s="1">
        <v>21</v>
      </c>
      <c r="BA51" s="1">
        <v>245</v>
      </c>
    </row>
    <row r="52" spans="2:53" x14ac:dyDescent="0.3">
      <c r="B52" s="1">
        <v>28203</v>
      </c>
      <c r="C52" s="1">
        <v>25769</v>
      </c>
      <c r="D52" s="1">
        <v>25769008</v>
      </c>
      <c r="E52" s="1" t="s">
        <v>15</v>
      </c>
      <c r="F52" s="1" t="s">
        <v>61</v>
      </c>
      <c r="G52" s="1" t="s">
        <v>66</v>
      </c>
      <c r="H52" s="1">
        <v>2010</v>
      </c>
      <c r="I52" s="1" t="s">
        <v>18</v>
      </c>
      <c r="J52" s="4">
        <v>2404.4459370899999</v>
      </c>
      <c r="K52" s="1">
        <v>25</v>
      </c>
      <c r="L52" s="1">
        <v>82205</v>
      </c>
      <c r="M52" s="1">
        <v>16102</v>
      </c>
      <c r="N52" s="1">
        <v>3518</v>
      </c>
      <c r="O52" s="1">
        <v>3983</v>
      </c>
      <c r="P52" s="1">
        <v>15824</v>
      </c>
      <c r="Q52" s="1">
        <v>2763</v>
      </c>
      <c r="R52" s="1">
        <v>105</v>
      </c>
      <c r="S52" s="1">
        <v>166</v>
      </c>
      <c r="T52" s="1">
        <v>269</v>
      </c>
      <c r="U52" s="1">
        <v>349</v>
      </c>
      <c r="V52" s="1">
        <v>52</v>
      </c>
      <c r="W52" s="1">
        <v>59</v>
      </c>
      <c r="X52" s="1">
        <v>406</v>
      </c>
      <c r="Y52" s="1">
        <v>174</v>
      </c>
      <c r="Z52" s="1">
        <v>58</v>
      </c>
      <c r="AA52" s="1">
        <v>114</v>
      </c>
      <c r="AB52" s="1">
        <v>274</v>
      </c>
      <c r="AC52" s="1">
        <v>101</v>
      </c>
      <c r="AD52" s="1">
        <v>86</v>
      </c>
      <c r="AE52" s="1">
        <v>107</v>
      </c>
      <c r="AF52" s="1">
        <v>2774</v>
      </c>
      <c r="AG52" s="1">
        <v>685.93</v>
      </c>
      <c r="AH52" s="1">
        <v>314</v>
      </c>
      <c r="AI52" s="1">
        <v>3446</v>
      </c>
      <c r="AJ52" s="1">
        <v>3868</v>
      </c>
      <c r="AK52" s="1">
        <v>202</v>
      </c>
      <c r="AL52" s="1">
        <v>2629</v>
      </c>
      <c r="AM52" s="1">
        <v>99</v>
      </c>
      <c r="AN52" s="1">
        <v>160</v>
      </c>
      <c r="AO52" s="1">
        <v>256</v>
      </c>
      <c r="AP52" s="1">
        <v>349</v>
      </c>
      <c r="AQ52" s="1">
        <v>51</v>
      </c>
      <c r="AR52" s="1">
        <v>53</v>
      </c>
      <c r="AS52" s="1">
        <v>385</v>
      </c>
      <c r="AT52" s="1">
        <v>153</v>
      </c>
      <c r="AU52" s="1">
        <v>53</v>
      </c>
      <c r="AV52" s="1">
        <v>106</v>
      </c>
      <c r="AW52" s="1">
        <v>255</v>
      </c>
      <c r="AX52" s="1">
        <v>96</v>
      </c>
      <c r="AY52" s="1">
        <v>81</v>
      </c>
      <c r="AZ52" s="1">
        <v>103</v>
      </c>
      <c r="BA52" s="1">
        <v>2581</v>
      </c>
    </row>
    <row r="53" spans="2:53" x14ac:dyDescent="0.3">
      <c r="B53" s="1">
        <v>28204</v>
      </c>
      <c r="C53" s="1">
        <v>25769</v>
      </c>
      <c r="D53" s="1">
        <v>25769012</v>
      </c>
      <c r="E53" s="1" t="s">
        <v>15</v>
      </c>
      <c r="F53" s="1" t="s">
        <v>61</v>
      </c>
      <c r="G53" s="1" t="s">
        <v>67</v>
      </c>
      <c r="H53" s="1">
        <v>2010</v>
      </c>
      <c r="I53" s="1" t="s">
        <v>18</v>
      </c>
      <c r="J53" s="4">
        <v>769.14153916299995</v>
      </c>
      <c r="K53" s="1">
        <v>25</v>
      </c>
      <c r="L53" s="1">
        <v>82206</v>
      </c>
      <c r="M53" s="1">
        <v>6439</v>
      </c>
      <c r="N53" s="1">
        <v>1151</v>
      </c>
      <c r="O53" s="1">
        <v>955</v>
      </c>
      <c r="P53" s="1">
        <v>6306</v>
      </c>
      <c r="Q53" s="1">
        <v>964</v>
      </c>
      <c r="R53" s="1">
        <v>81</v>
      </c>
      <c r="S53" s="1">
        <v>53</v>
      </c>
      <c r="T53" s="1">
        <v>122</v>
      </c>
      <c r="U53" s="1">
        <v>83</v>
      </c>
      <c r="V53" s="1">
        <v>24</v>
      </c>
      <c r="W53" s="1">
        <v>20</v>
      </c>
      <c r="X53" s="1">
        <v>82</v>
      </c>
      <c r="Y53" s="1">
        <v>24</v>
      </c>
      <c r="Z53" s="1">
        <v>16</v>
      </c>
      <c r="AA53" s="1">
        <v>14</v>
      </c>
      <c r="AB53" s="1">
        <v>58</v>
      </c>
      <c r="AC53" s="1">
        <v>8</v>
      </c>
      <c r="AD53" s="1">
        <v>20</v>
      </c>
      <c r="AE53" s="1">
        <v>10</v>
      </c>
      <c r="AF53" s="1">
        <v>652</v>
      </c>
      <c r="AG53" s="1">
        <v>187.7</v>
      </c>
      <c r="AH53" s="1">
        <v>84</v>
      </c>
      <c r="AI53" s="1">
        <v>1096</v>
      </c>
      <c r="AJ53" s="1">
        <v>908</v>
      </c>
      <c r="AK53" s="1">
        <v>47</v>
      </c>
      <c r="AL53" s="1">
        <v>888</v>
      </c>
      <c r="AM53" s="1">
        <v>72</v>
      </c>
      <c r="AN53" s="1">
        <v>44</v>
      </c>
      <c r="AO53" s="1">
        <v>116</v>
      </c>
      <c r="AP53" s="1">
        <v>57</v>
      </c>
      <c r="AQ53" s="1">
        <v>24</v>
      </c>
      <c r="AR53" s="1">
        <v>16</v>
      </c>
      <c r="AS53" s="1">
        <v>80</v>
      </c>
      <c r="AT53" s="1">
        <v>24</v>
      </c>
      <c r="AU53" s="1">
        <v>16</v>
      </c>
      <c r="AV53" s="1">
        <v>14</v>
      </c>
      <c r="AW53" s="1">
        <v>48</v>
      </c>
      <c r="AX53" s="1">
        <v>6</v>
      </c>
      <c r="AY53" s="1">
        <v>20</v>
      </c>
      <c r="AZ53" s="1">
        <v>10</v>
      </c>
      <c r="BA53" s="1">
        <v>604</v>
      </c>
    </row>
    <row r="54" spans="2:53" x14ac:dyDescent="0.3">
      <c r="B54" s="1">
        <v>28205</v>
      </c>
      <c r="C54" s="1">
        <v>25769</v>
      </c>
      <c r="D54" s="1">
        <v>25769014</v>
      </c>
      <c r="E54" s="1" t="s">
        <v>15</v>
      </c>
      <c r="F54" s="1" t="s">
        <v>61</v>
      </c>
      <c r="G54" s="1" t="s">
        <v>64</v>
      </c>
      <c r="H54" s="1">
        <v>2010</v>
      </c>
      <c r="I54" s="1" t="s">
        <v>18</v>
      </c>
      <c r="J54" s="4">
        <v>1941.07279182</v>
      </c>
      <c r="K54" s="1">
        <v>25</v>
      </c>
      <c r="L54" s="1">
        <v>82207</v>
      </c>
      <c r="M54" s="1">
        <v>15029</v>
      </c>
      <c r="N54" s="1">
        <v>5033</v>
      </c>
      <c r="O54" s="1">
        <v>1483</v>
      </c>
      <c r="P54" s="1">
        <v>14672</v>
      </c>
      <c r="Q54" s="1">
        <v>4141</v>
      </c>
      <c r="R54" s="1">
        <v>170</v>
      </c>
      <c r="S54" s="1">
        <v>195</v>
      </c>
      <c r="T54" s="1">
        <v>330</v>
      </c>
      <c r="U54" s="1">
        <v>272</v>
      </c>
      <c r="V54" s="1">
        <v>62</v>
      </c>
      <c r="W54" s="1">
        <v>54</v>
      </c>
      <c r="X54" s="1">
        <v>453</v>
      </c>
      <c r="Y54" s="1">
        <v>60</v>
      </c>
      <c r="Z54" s="1">
        <v>23</v>
      </c>
      <c r="AA54" s="1">
        <v>20</v>
      </c>
      <c r="AB54" s="1">
        <v>131</v>
      </c>
      <c r="AC54" s="1">
        <v>16</v>
      </c>
      <c r="AD54" s="1">
        <v>24</v>
      </c>
      <c r="AE54" s="1">
        <v>42</v>
      </c>
      <c r="AF54" s="1">
        <v>888</v>
      </c>
      <c r="AG54" s="1">
        <v>584.9</v>
      </c>
      <c r="AH54" s="1">
        <v>228</v>
      </c>
      <c r="AI54" s="1">
        <v>4872</v>
      </c>
      <c r="AJ54" s="1">
        <v>1398</v>
      </c>
      <c r="AK54" s="1">
        <v>123</v>
      </c>
      <c r="AL54" s="1">
        <v>3897</v>
      </c>
      <c r="AM54" s="1">
        <v>151</v>
      </c>
      <c r="AN54" s="1">
        <v>182</v>
      </c>
      <c r="AO54" s="1">
        <v>311</v>
      </c>
      <c r="AP54" s="1">
        <v>262</v>
      </c>
      <c r="AQ54" s="1">
        <v>60</v>
      </c>
      <c r="AR54" s="1">
        <v>52</v>
      </c>
      <c r="AS54" s="1">
        <v>414</v>
      </c>
      <c r="AT54" s="1">
        <v>56</v>
      </c>
      <c r="AU54" s="1">
        <v>20</v>
      </c>
      <c r="AV54" s="1">
        <v>20</v>
      </c>
      <c r="AW54" s="1">
        <v>123</v>
      </c>
      <c r="AX54" s="1">
        <v>16</v>
      </c>
      <c r="AY54" s="1">
        <v>23</v>
      </c>
      <c r="AZ54" s="1">
        <v>37</v>
      </c>
      <c r="BA54" s="1">
        <v>747</v>
      </c>
    </row>
    <row r="55" spans="2:53" x14ac:dyDescent="0.3">
      <c r="B55" s="1">
        <v>28206</v>
      </c>
      <c r="C55" s="1">
        <v>25769</v>
      </c>
      <c r="D55" s="1">
        <v>25769006</v>
      </c>
      <c r="E55" s="1" t="s">
        <v>15</v>
      </c>
      <c r="F55" s="1" t="s">
        <v>61</v>
      </c>
      <c r="G55" s="1" t="s">
        <v>65</v>
      </c>
      <c r="H55" s="1">
        <v>2010</v>
      </c>
      <c r="I55" s="1" t="s">
        <v>18</v>
      </c>
      <c r="J55" s="4">
        <v>1522.49156612</v>
      </c>
      <c r="K55" s="1">
        <v>25</v>
      </c>
      <c r="L55" s="1">
        <v>82208</v>
      </c>
      <c r="M55" s="1">
        <v>4080</v>
      </c>
      <c r="N55" s="1">
        <v>5504</v>
      </c>
      <c r="O55" s="1">
        <v>7313</v>
      </c>
      <c r="P55" s="1">
        <v>3579</v>
      </c>
      <c r="Q55" s="1">
        <v>4403</v>
      </c>
      <c r="R55" s="1">
        <v>154</v>
      </c>
      <c r="S55" s="1">
        <v>225</v>
      </c>
      <c r="T55" s="1">
        <v>308</v>
      </c>
      <c r="U55" s="1">
        <v>698</v>
      </c>
      <c r="V55" s="1">
        <v>123</v>
      </c>
      <c r="W55" s="1">
        <v>168</v>
      </c>
      <c r="X55" s="1">
        <v>613</v>
      </c>
      <c r="Y55" s="1">
        <v>236</v>
      </c>
      <c r="Z55" s="1">
        <v>76</v>
      </c>
      <c r="AA55" s="1">
        <v>166</v>
      </c>
      <c r="AB55" s="1">
        <v>493</v>
      </c>
      <c r="AC55" s="1">
        <v>168</v>
      </c>
      <c r="AD55" s="1">
        <v>229</v>
      </c>
      <c r="AE55" s="1">
        <v>289</v>
      </c>
      <c r="AF55" s="1">
        <v>4988</v>
      </c>
      <c r="AG55" s="1">
        <v>1168.24</v>
      </c>
      <c r="AH55" s="1">
        <v>472</v>
      </c>
      <c r="AI55" s="1">
        <v>5417</v>
      </c>
      <c r="AJ55" s="1">
        <v>7073</v>
      </c>
      <c r="AK55" s="1">
        <v>291</v>
      </c>
      <c r="AL55" s="1">
        <v>4261</v>
      </c>
      <c r="AM55" s="1">
        <v>144</v>
      </c>
      <c r="AN55" s="1">
        <v>213</v>
      </c>
      <c r="AO55" s="1">
        <v>294</v>
      </c>
      <c r="AP55" s="1">
        <v>670</v>
      </c>
      <c r="AQ55" s="1">
        <v>118</v>
      </c>
      <c r="AR55" s="1">
        <v>162</v>
      </c>
      <c r="AS55" s="1">
        <v>599</v>
      </c>
      <c r="AT55" s="1">
        <v>201</v>
      </c>
      <c r="AU55" s="1">
        <v>75</v>
      </c>
      <c r="AV55" s="1">
        <v>157</v>
      </c>
      <c r="AW55" s="1">
        <v>454</v>
      </c>
      <c r="AX55" s="1">
        <v>151</v>
      </c>
      <c r="AY55" s="1">
        <v>208</v>
      </c>
      <c r="AZ55" s="1">
        <v>263</v>
      </c>
      <c r="BA55" s="1">
        <v>4700</v>
      </c>
    </row>
    <row r="56" spans="2:53" x14ac:dyDescent="0.3">
      <c r="B56" s="1">
        <v>28207</v>
      </c>
      <c r="C56" s="1">
        <v>25769</v>
      </c>
      <c r="D56" s="1">
        <v>25769007</v>
      </c>
      <c r="E56" s="1" t="s">
        <v>15</v>
      </c>
      <c r="F56" s="1" t="s">
        <v>61</v>
      </c>
      <c r="G56" s="1" t="s">
        <v>62</v>
      </c>
      <c r="H56" s="1">
        <v>2010</v>
      </c>
      <c r="I56" s="1" t="s">
        <v>18</v>
      </c>
      <c r="J56" s="4">
        <v>3246.1263202700002</v>
      </c>
      <c r="K56" s="1">
        <v>25</v>
      </c>
      <c r="L56" s="1">
        <v>82209</v>
      </c>
      <c r="M56" s="1">
        <v>12841</v>
      </c>
      <c r="N56" s="1">
        <v>12861</v>
      </c>
      <c r="O56" s="1">
        <v>10361</v>
      </c>
      <c r="P56" s="1">
        <v>13083</v>
      </c>
      <c r="Q56" s="1">
        <v>10272</v>
      </c>
      <c r="R56" s="1">
        <v>381</v>
      </c>
      <c r="S56" s="1">
        <v>523</v>
      </c>
      <c r="T56" s="1">
        <v>604</v>
      </c>
      <c r="U56" s="1">
        <v>319</v>
      </c>
      <c r="V56" s="1">
        <v>236</v>
      </c>
      <c r="W56" s="1">
        <v>148</v>
      </c>
      <c r="X56" s="1">
        <v>1289</v>
      </c>
      <c r="Y56" s="1">
        <v>289</v>
      </c>
      <c r="Z56" s="1">
        <v>96</v>
      </c>
      <c r="AA56" s="1">
        <v>96</v>
      </c>
      <c r="AB56" s="1">
        <v>480</v>
      </c>
      <c r="AC56" s="1">
        <v>306</v>
      </c>
      <c r="AD56" s="1">
        <v>346</v>
      </c>
      <c r="AE56" s="1">
        <v>155</v>
      </c>
      <c r="AF56" s="1">
        <v>7417</v>
      </c>
      <c r="AG56" s="1">
        <v>2145.5</v>
      </c>
      <c r="AH56" s="1">
        <v>878</v>
      </c>
      <c r="AI56" s="1">
        <v>12742</v>
      </c>
      <c r="AJ56" s="1">
        <v>10217</v>
      </c>
      <c r="AK56" s="1">
        <v>1420</v>
      </c>
      <c r="AL56" s="1">
        <v>10034</v>
      </c>
      <c r="AM56" s="1">
        <v>372</v>
      </c>
      <c r="AN56" s="1">
        <v>500</v>
      </c>
      <c r="AO56" s="1">
        <v>596</v>
      </c>
      <c r="AP56" s="1">
        <v>315</v>
      </c>
      <c r="AQ56" s="1">
        <v>235</v>
      </c>
      <c r="AR56" s="1">
        <v>140</v>
      </c>
      <c r="AS56" s="1">
        <v>1277</v>
      </c>
      <c r="AT56" s="1">
        <v>274</v>
      </c>
      <c r="AU56" s="1">
        <v>96</v>
      </c>
      <c r="AV56" s="1">
        <v>92</v>
      </c>
      <c r="AW56" s="1">
        <v>464</v>
      </c>
      <c r="AX56" s="1">
        <v>291</v>
      </c>
      <c r="AY56" s="1">
        <v>332</v>
      </c>
      <c r="AZ56" s="1">
        <v>152</v>
      </c>
      <c r="BA56" s="1">
        <v>7212</v>
      </c>
    </row>
    <row r="57" spans="2:53" x14ac:dyDescent="0.3">
      <c r="B57" s="1">
        <v>28236</v>
      </c>
      <c r="C57" s="1">
        <v>25745</v>
      </c>
      <c r="D57" s="1">
        <v>25745004</v>
      </c>
      <c r="E57" s="1" t="s">
        <v>15</v>
      </c>
      <c r="F57" s="1" t="s">
        <v>58</v>
      </c>
      <c r="G57" s="1" t="s">
        <v>63</v>
      </c>
      <c r="H57" s="1">
        <v>2010</v>
      </c>
      <c r="I57" s="1" t="s">
        <v>18</v>
      </c>
      <c r="J57" s="4">
        <v>1076.3674349600001</v>
      </c>
      <c r="K57" s="1">
        <v>25</v>
      </c>
      <c r="L57" s="1">
        <v>82238</v>
      </c>
      <c r="M57" s="1">
        <v>6894</v>
      </c>
      <c r="N57" s="1">
        <v>826</v>
      </c>
      <c r="O57" s="1">
        <v>23</v>
      </c>
      <c r="P57" s="1">
        <v>6726</v>
      </c>
      <c r="Q57" s="1">
        <v>826</v>
      </c>
      <c r="R57" s="1">
        <v>12</v>
      </c>
      <c r="S57" s="1">
        <v>0</v>
      </c>
      <c r="T57" s="1">
        <v>0</v>
      </c>
      <c r="U57" s="1">
        <v>78</v>
      </c>
      <c r="V57" s="1">
        <v>8</v>
      </c>
      <c r="W57" s="1">
        <v>0</v>
      </c>
      <c r="X57" s="1">
        <v>0</v>
      </c>
      <c r="Y57" s="1">
        <v>12</v>
      </c>
      <c r="Z57" s="1">
        <v>0</v>
      </c>
      <c r="AA57" s="1">
        <v>4</v>
      </c>
      <c r="AB57" s="1">
        <v>0</v>
      </c>
      <c r="AC57" s="1">
        <v>0</v>
      </c>
      <c r="AD57" s="1">
        <v>4</v>
      </c>
      <c r="AE57" s="1">
        <v>0</v>
      </c>
      <c r="AF57" s="1">
        <v>0</v>
      </c>
      <c r="AG57" s="1">
        <v>69.31</v>
      </c>
      <c r="AH57" s="1">
        <v>8</v>
      </c>
      <c r="AI57" s="1">
        <v>747</v>
      </c>
      <c r="AJ57" s="1">
        <v>16</v>
      </c>
      <c r="AK57" s="1">
        <v>8</v>
      </c>
      <c r="AL57" s="1">
        <v>658</v>
      </c>
      <c r="AM57" s="1">
        <v>12</v>
      </c>
      <c r="AN57" s="1">
        <v>0</v>
      </c>
      <c r="AO57" s="1">
        <v>0</v>
      </c>
      <c r="AP57" s="1">
        <v>68</v>
      </c>
      <c r="AQ57" s="1">
        <v>8</v>
      </c>
      <c r="AR57" s="1">
        <v>0</v>
      </c>
      <c r="AS57" s="1">
        <v>0</v>
      </c>
      <c r="AT57" s="1">
        <v>12</v>
      </c>
      <c r="AU57" s="1">
        <v>0</v>
      </c>
      <c r="AV57" s="1">
        <v>1</v>
      </c>
      <c r="AW57" s="1">
        <v>0</v>
      </c>
      <c r="AX57" s="1">
        <v>0</v>
      </c>
      <c r="AY57" s="1">
        <v>2</v>
      </c>
      <c r="AZ57" s="1">
        <v>0</v>
      </c>
      <c r="BA57" s="1">
        <v>0</v>
      </c>
    </row>
    <row r="58" spans="2:53" x14ac:dyDescent="0.3">
      <c r="B58" s="1">
        <v>28240</v>
      </c>
      <c r="C58" s="1">
        <v>25745</v>
      </c>
      <c r="D58" s="1">
        <v>25745009</v>
      </c>
      <c r="E58" s="1" t="s">
        <v>15</v>
      </c>
      <c r="F58" s="1" t="s">
        <v>58</v>
      </c>
      <c r="G58" s="1" t="s">
        <v>59</v>
      </c>
      <c r="H58" s="1">
        <v>2010</v>
      </c>
      <c r="I58" s="1" t="s">
        <v>18</v>
      </c>
      <c r="J58" s="4">
        <v>2452.4563751800001</v>
      </c>
      <c r="K58" s="1">
        <v>25</v>
      </c>
      <c r="L58" s="1">
        <v>82242</v>
      </c>
      <c r="M58" s="1">
        <v>1244</v>
      </c>
      <c r="N58" s="1">
        <v>677</v>
      </c>
      <c r="O58" s="1">
        <v>98</v>
      </c>
      <c r="P58" s="1">
        <v>1162</v>
      </c>
      <c r="Q58" s="1">
        <v>692</v>
      </c>
      <c r="R58" s="1">
        <v>0</v>
      </c>
      <c r="S58" s="1">
        <v>4</v>
      </c>
      <c r="T58" s="1">
        <v>0</v>
      </c>
      <c r="U58" s="1">
        <v>30</v>
      </c>
      <c r="V58" s="1">
        <v>0</v>
      </c>
      <c r="W58" s="1">
        <v>4</v>
      </c>
      <c r="X58" s="1">
        <v>4</v>
      </c>
      <c r="Y58" s="1">
        <v>67</v>
      </c>
      <c r="Z58" s="1">
        <v>0</v>
      </c>
      <c r="AA58" s="1">
        <v>4</v>
      </c>
      <c r="AB58" s="1">
        <v>4</v>
      </c>
      <c r="AC58" s="1">
        <v>0</v>
      </c>
      <c r="AD58" s="1">
        <v>0</v>
      </c>
      <c r="AE58" s="1">
        <v>0</v>
      </c>
      <c r="AF58" s="1">
        <v>8</v>
      </c>
      <c r="AG58" s="1">
        <v>69.63</v>
      </c>
      <c r="AH58" s="1">
        <v>31</v>
      </c>
      <c r="AI58" s="1">
        <v>647</v>
      </c>
      <c r="AJ58" s="1">
        <v>92</v>
      </c>
      <c r="AK58" s="1">
        <v>20</v>
      </c>
      <c r="AL58" s="1">
        <v>656</v>
      </c>
      <c r="AM58" s="1">
        <v>0</v>
      </c>
      <c r="AN58" s="1">
        <v>4</v>
      </c>
      <c r="AO58" s="1">
        <v>0</v>
      </c>
      <c r="AP58" s="1">
        <v>30</v>
      </c>
      <c r="AQ58" s="1">
        <v>0</v>
      </c>
      <c r="AR58" s="1">
        <v>1</v>
      </c>
      <c r="AS58" s="1">
        <v>4</v>
      </c>
      <c r="AT58" s="1">
        <v>56</v>
      </c>
      <c r="AU58" s="1">
        <v>0</v>
      </c>
      <c r="AV58" s="1">
        <v>4</v>
      </c>
      <c r="AW58" s="1">
        <v>4</v>
      </c>
      <c r="AX58" s="1">
        <v>0</v>
      </c>
      <c r="AY58" s="1">
        <v>0</v>
      </c>
      <c r="AZ58" s="1">
        <v>0</v>
      </c>
      <c r="BA58" s="1">
        <v>1</v>
      </c>
    </row>
    <row r="59" spans="2:53" x14ac:dyDescent="0.3">
      <c r="B59" s="1">
        <v>28340</v>
      </c>
      <c r="C59" s="1">
        <v>25653</v>
      </c>
      <c r="D59" s="1">
        <v>25653026</v>
      </c>
      <c r="E59" s="1" t="s">
        <v>15</v>
      </c>
      <c r="F59" s="1" t="s">
        <v>50</v>
      </c>
      <c r="G59" s="1" t="s">
        <v>60</v>
      </c>
      <c r="H59" s="1">
        <v>2010</v>
      </c>
      <c r="I59" s="1" t="s">
        <v>18</v>
      </c>
      <c r="J59" s="4">
        <v>596.61522174300001</v>
      </c>
      <c r="K59" s="1">
        <v>25</v>
      </c>
      <c r="L59" s="1">
        <v>82342</v>
      </c>
      <c r="M59" s="1">
        <v>482</v>
      </c>
      <c r="N59" s="1">
        <v>2694</v>
      </c>
      <c r="O59" s="1">
        <v>3451</v>
      </c>
      <c r="P59" s="1">
        <v>403</v>
      </c>
      <c r="Q59" s="1">
        <v>2634</v>
      </c>
      <c r="R59" s="1">
        <v>104</v>
      </c>
      <c r="S59" s="1">
        <v>39</v>
      </c>
      <c r="T59" s="1">
        <v>95</v>
      </c>
      <c r="U59" s="1">
        <v>81</v>
      </c>
      <c r="V59" s="1">
        <v>18</v>
      </c>
      <c r="W59" s="1">
        <v>20</v>
      </c>
      <c r="X59" s="1">
        <v>55</v>
      </c>
      <c r="Y59" s="1">
        <v>368</v>
      </c>
      <c r="Z59" s="1">
        <v>187</v>
      </c>
      <c r="AA59" s="1">
        <v>79</v>
      </c>
      <c r="AB59" s="1">
        <v>298</v>
      </c>
      <c r="AC59" s="1">
        <v>68</v>
      </c>
      <c r="AD59" s="1">
        <v>188</v>
      </c>
      <c r="AE59" s="1">
        <v>88</v>
      </c>
      <c r="AF59" s="1">
        <v>1903</v>
      </c>
      <c r="AG59" s="1">
        <v>566.73</v>
      </c>
      <c r="AH59" s="1">
        <v>197</v>
      </c>
      <c r="AI59" s="1">
        <v>2672</v>
      </c>
      <c r="AJ59" s="1">
        <v>3424</v>
      </c>
      <c r="AK59" s="1">
        <v>145</v>
      </c>
      <c r="AL59" s="1">
        <v>2613</v>
      </c>
      <c r="AM59" s="1">
        <v>100</v>
      </c>
      <c r="AN59" s="1">
        <v>39</v>
      </c>
      <c r="AO59" s="1">
        <v>87</v>
      </c>
      <c r="AP59" s="1">
        <v>81</v>
      </c>
      <c r="AQ59" s="1">
        <v>18</v>
      </c>
      <c r="AR59" s="1">
        <v>20</v>
      </c>
      <c r="AS59" s="1">
        <v>53</v>
      </c>
      <c r="AT59" s="1">
        <v>368</v>
      </c>
      <c r="AU59" s="1">
        <v>187</v>
      </c>
      <c r="AV59" s="1">
        <v>75</v>
      </c>
      <c r="AW59" s="1">
        <v>295</v>
      </c>
      <c r="AX59" s="1">
        <v>68</v>
      </c>
      <c r="AY59" s="1">
        <v>184</v>
      </c>
      <c r="AZ59" s="1">
        <v>88</v>
      </c>
      <c r="BA59" s="1">
        <v>1876</v>
      </c>
    </row>
    <row r="60" spans="2:53" x14ac:dyDescent="0.3">
      <c r="B60" s="1">
        <v>28342</v>
      </c>
      <c r="C60" s="1">
        <v>25653</v>
      </c>
      <c r="D60" s="1">
        <v>25653007</v>
      </c>
      <c r="E60" s="1" t="s">
        <v>15</v>
      </c>
      <c r="F60" s="1" t="s">
        <v>50</v>
      </c>
      <c r="G60" s="1" t="s">
        <v>56</v>
      </c>
      <c r="H60" s="1">
        <v>2010</v>
      </c>
      <c r="I60" s="1" t="s">
        <v>18</v>
      </c>
      <c r="J60" s="4">
        <v>577.25486923899996</v>
      </c>
      <c r="K60" s="1">
        <v>25</v>
      </c>
      <c r="L60" s="1">
        <v>82344</v>
      </c>
      <c r="M60" s="1">
        <v>1193</v>
      </c>
      <c r="N60" s="1">
        <v>3433</v>
      </c>
      <c r="O60" s="1">
        <v>1787</v>
      </c>
      <c r="P60" s="1">
        <v>1552</v>
      </c>
      <c r="Q60" s="1">
        <v>3359</v>
      </c>
      <c r="R60" s="1">
        <v>34</v>
      </c>
      <c r="S60" s="1">
        <v>40</v>
      </c>
      <c r="T60" s="1">
        <v>50</v>
      </c>
      <c r="U60" s="1">
        <v>24</v>
      </c>
      <c r="V60" s="1">
        <v>12</v>
      </c>
      <c r="W60" s="1">
        <v>8</v>
      </c>
      <c r="X60" s="1">
        <v>28</v>
      </c>
      <c r="Y60" s="1">
        <v>121</v>
      </c>
      <c r="Z60" s="1">
        <v>40</v>
      </c>
      <c r="AA60" s="1">
        <v>41</v>
      </c>
      <c r="AB60" s="1">
        <v>138</v>
      </c>
      <c r="AC60" s="1">
        <v>36</v>
      </c>
      <c r="AD60" s="1">
        <v>81</v>
      </c>
      <c r="AE60" s="1">
        <v>12</v>
      </c>
      <c r="AF60" s="1">
        <v>840</v>
      </c>
      <c r="AG60" s="1">
        <v>486.14</v>
      </c>
      <c r="AH60" s="1">
        <v>225</v>
      </c>
      <c r="AI60" s="1">
        <v>3413</v>
      </c>
      <c r="AJ60" s="1">
        <v>1773</v>
      </c>
      <c r="AK60" s="1">
        <v>560</v>
      </c>
      <c r="AL60" s="1">
        <v>3336</v>
      </c>
      <c r="AM60" s="1">
        <v>34</v>
      </c>
      <c r="AN60" s="1">
        <v>40</v>
      </c>
      <c r="AO60" s="1">
        <v>50</v>
      </c>
      <c r="AP60" s="1">
        <v>24</v>
      </c>
      <c r="AQ60" s="1">
        <v>12</v>
      </c>
      <c r="AR60" s="1">
        <v>8</v>
      </c>
      <c r="AS60" s="1">
        <v>28</v>
      </c>
      <c r="AT60" s="1">
        <v>120</v>
      </c>
      <c r="AU60" s="1">
        <v>40</v>
      </c>
      <c r="AV60" s="1">
        <v>41</v>
      </c>
      <c r="AW60" s="1">
        <v>138</v>
      </c>
      <c r="AX60" s="1">
        <v>36</v>
      </c>
      <c r="AY60" s="1">
        <v>81</v>
      </c>
      <c r="AZ60" s="1">
        <v>12</v>
      </c>
      <c r="BA60" s="1">
        <v>840</v>
      </c>
    </row>
    <row r="61" spans="2:53" x14ac:dyDescent="0.3">
      <c r="B61" s="1">
        <v>28343</v>
      </c>
      <c r="C61" s="1">
        <v>25653</v>
      </c>
      <c r="D61" s="1">
        <v>25653011</v>
      </c>
      <c r="E61" s="1" t="s">
        <v>15</v>
      </c>
      <c r="F61" s="1" t="s">
        <v>50</v>
      </c>
      <c r="G61" s="1" t="s">
        <v>57</v>
      </c>
      <c r="H61" s="1">
        <v>2010</v>
      </c>
      <c r="I61" s="1" t="s">
        <v>18</v>
      </c>
      <c r="J61" s="4">
        <v>993.09136080400003</v>
      </c>
      <c r="K61" s="1">
        <v>25</v>
      </c>
      <c r="L61" s="1">
        <v>82345</v>
      </c>
      <c r="M61" s="1">
        <v>10847</v>
      </c>
      <c r="N61" s="1">
        <v>158</v>
      </c>
      <c r="O61" s="1">
        <v>26</v>
      </c>
      <c r="P61" s="1">
        <v>10831</v>
      </c>
      <c r="Q61" s="1">
        <v>148</v>
      </c>
      <c r="R61" s="1">
        <v>4</v>
      </c>
      <c r="S61" s="1">
        <v>0</v>
      </c>
      <c r="T61" s="1">
        <v>4</v>
      </c>
      <c r="U61" s="1">
        <v>0</v>
      </c>
      <c r="V61" s="1">
        <v>2</v>
      </c>
      <c r="W61" s="1">
        <v>0</v>
      </c>
      <c r="X61" s="1">
        <v>1</v>
      </c>
      <c r="Y61" s="1">
        <v>4</v>
      </c>
      <c r="Z61" s="1">
        <v>0</v>
      </c>
      <c r="AA61" s="1">
        <v>0</v>
      </c>
      <c r="AB61" s="1">
        <v>0</v>
      </c>
      <c r="AC61" s="1">
        <v>0</v>
      </c>
      <c r="AD61" s="1">
        <v>7</v>
      </c>
      <c r="AE61" s="1">
        <v>0</v>
      </c>
      <c r="AF61" s="1">
        <v>11</v>
      </c>
      <c r="AG61" s="1">
        <v>12.23</v>
      </c>
      <c r="AH61" s="1">
        <v>4</v>
      </c>
      <c r="AI61" s="1">
        <v>113</v>
      </c>
      <c r="AJ61" s="1">
        <v>17</v>
      </c>
      <c r="AK61" s="1">
        <v>45</v>
      </c>
      <c r="AL61" s="1">
        <v>78</v>
      </c>
      <c r="AM61" s="1">
        <v>2</v>
      </c>
      <c r="AN61" s="1">
        <v>0</v>
      </c>
      <c r="AO61" s="1">
        <v>4</v>
      </c>
      <c r="AP61" s="1">
        <v>0</v>
      </c>
      <c r="AQ61" s="1">
        <v>2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1</v>
      </c>
      <c r="AZ61" s="1">
        <v>0</v>
      </c>
      <c r="BA61" s="1">
        <v>7</v>
      </c>
    </row>
    <row r="62" spans="2:53" x14ac:dyDescent="0.3">
      <c r="B62" s="1">
        <v>28345</v>
      </c>
      <c r="C62" s="1">
        <v>25653</v>
      </c>
      <c r="D62" s="1">
        <v>25653027</v>
      </c>
      <c r="E62" s="1" t="s">
        <v>15</v>
      </c>
      <c r="F62" s="1" t="s">
        <v>50</v>
      </c>
      <c r="G62" s="1" t="s">
        <v>54</v>
      </c>
      <c r="H62" s="1">
        <v>2010</v>
      </c>
      <c r="I62" s="1" t="s">
        <v>18</v>
      </c>
      <c r="J62" s="4">
        <v>1325.3761933400001</v>
      </c>
      <c r="K62" s="1">
        <v>25</v>
      </c>
      <c r="L62" s="1">
        <v>82347</v>
      </c>
      <c r="M62" s="1">
        <v>14500</v>
      </c>
      <c r="N62" s="1">
        <v>133</v>
      </c>
      <c r="O62" s="1">
        <v>91</v>
      </c>
      <c r="P62" s="1">
        <v>14492</v>
      </c>
      <c r="Q62" s="1">
        <v>111</v>
      </c>
      <c r="R62" s="1">
        <v>18</v>
      </c>
      <c r="S62" s="1">
        <v>2</v>
      </c>
      <c r="T62" s="1">
        <v>8</v>
      </c>
      <c r="U62" s="1">
        <v>12</v>
      </c>
      <c r="V62" s="1">
        <v>4</v>
      </c>
      <c r="W62" s="1">
        <v>0</v>
      </c>
      <c r="X62" s="1">
        <v>4</v>
      </c>
      <c r="Y62" s="1">
        <v>12</v>
      </c>
      <c r="Z62" s="1">
        <v>8</v>
      </c>
      <c r="AA62" s="1">
        <v>0</v>
      </c>
      <c r="AB62" s="1">
        <v>13</v>
      </c>
      <c r="AC62" s="1">
        <v>4</v>
      </c>
      <c r="AD62" s="1">
        <v>10</v>
      </c>
      <c r="AE62" s="1">
        <v>4</v>
      </c>
      <c r="AF62" s="1">
        <v>31</v>
      </c>
      <c r="AG62" s="1">
        <v>19.37</v>
      </c>
      <c r="AH62" s="1">
        <v>8</v>
      </c>
      <c r="AI62" s="1">
        <v>126</v>
      </c>
      <c r="AJ62" s="1">
        <v>83</v>
      </c>
      <c r="AK62" s="1">
        <v>4</v>
      </c>
      <c r="AL62" s="1">
        <v>105</v>
      </c>
      <c r="AM62" s="1">
        <v>18</v>
      </c>
      <c r="AN62" s="1">
        <v>2</v>
      </c>
      <c r="AO62" s="1">
        <v>8</v>
      </c>
      <c r="AP62" s="1">
        <v>5</v>
      </c>
      <c r="AQ62" s="1">
        <v>4</v>
      </c>
      <c r="AR62" s="1">
        <v>0</v>
      </c>
      <c r="AS62" s="1">
        <v>4</v>
      </c>
      <c r="AT62" s="1">
        <v>10</v>
      </c>
      <c r="AU62" s="1">
        <v>8</v>
      </c>
      <c r="AV62" s="1">
        <v>0</v>
      </c>
      <c r="AW62" s="1">
        <v>13</v>
      </c>
      <c r="AX62" s="1">
        <v>2</v>
      </c>
      <c r="AY62" s="1">
        <v>8</v>
      </c>
      <c r="AZ62" s="1">
        <v>1</v>
      </c>
      <c r="BA62" s="1">
        <v>24</v>
      </c>
    </row>
    <row r="63" spans="2:53" x14ac:dyDescent="0.3">
      <c r="B63" s="1">
        <v>28351</v>
      </c>
      <c r="C63" s="1">
        <v>25653</v>
      </c>
      <c r="D63" s="1">
        <v>25653001</v>
      </c>
      <c r="E63" s="1" t="s">
        <v>15</v>
      </c>
      <c r="F63" s="1" t="s">
        <v>50</v>
      </c>
      <c r="G63" s="1" t="s">
        <v>55</v>
      </c>
      <c r="H63" s="1">
        <v>2010</v>
      </c>
      <c r="I63" s="1" t="s">
        <v>18</v>
      </c>
      <c r="J63" s="4">
        <v>867.03649624000002</v>
      </c>
      <c r="K63" s="1">
        <v>25</v>
      </c>
      <c r="L63" s="1">
        <v>82353</v>
      </c>
      <c r="M63" s="1">
        <v>9076</v>
      </c>
      <c r="N63" s="1">
        <v>281</v>
      </c>
      <c r="O63" s="1">
        <v>270</v>
      </c>
      <c r="P63" s="1">
        <v>9025</v>
      </c>
      <c r="Q63" s="1">
        <v>226</v>
      </c>
      <c r="R63" s="1">
        <v>43</v>
      </c>
      <c r="S63" s="1">
        <v>37</v>
      </c>
      <c r="T63" s="1">
        <v>49</v>
      </c>
      <c r="U63" s="1">
        <v>0</v>
      </c>
      <c r="V63" s="1">
        <v>16</v>
      </c>
      <c r="W63" s="1">
        <v>0</v>
      </c>
      <c r="X63" s="1">
        <v>16</v>
      </c>
      <c r="Y63" s="1">
        <v>7</v>
      </c>
      <c r="Z63" s="1">
        <v>11</v>
      </c>
      <c r="AA63" s="1">
        <v>8</v>
      </c>
      <c r="AB63" s="1">
        <v>25</v>
      </c>
      <c r="AC63" s="1">
        <v>8</v>
      </c>
      <c r="AD63" s="1">
        <v>12</v>
      </c>
      <c r="AE63" s="1">
        <v>4</v>
      </c>
      <c r="AF63" s="1">
        <v>141</v>
      </c>
      <c r="AG63" s="1">
        <v>46.91</v>
      </c>
      <c r="AH63" s="1">
        <v>15</v>
      </c>
      <c r="AI63" s="1">
        <v>253</v>
      </c>
      <c r="AJ63" s="1">
        <v>252</v>
      </c>
      <c r="AK63" s="1">
        <v>28</v>
      </c>
      <c r="AL63" s="1">
        <v>183</v>
      </c>
      <c r="AM63" s="1">
        <v>32</v>
      </c>
      <c r="AN63" s="1">
        <v>35</v>
      </c>
      <c r="AO63" s="1">
        <v>37</v>
      </c>
      <c r="AP63" s="1">
        <v>0</v>
      </c>
      <c r="AQ63" s="1">
        <v>16</v>
      </c>
      <c r="AR63" s="1">
        <v>0</v>
      </c>
      <c r="AS63" s="1">
        <v>13</v>
      </c>
      <c r="AT63" s="1">
        <v>7</v>
      </c>
      <c r="AU63" s="1">
        <v>10</v>
      </c>
      <c r="AV63" s="1">
        <v>8</v>
      </c>
      <c r="AW63" s="1">
        <v>16</v>
      </c>
      <c r="AX63" s="1">
        <v>7</v>
      </c>
      <c r="AY63" s="1">
        <v>12</v>
      </c>
      <c r="AZ63" s="1">
        <v>4</v>
      </c>
      <c r="BA63" s="1">
        <v>111</v>
      </c>
    </row>
    <row r="64" spans="2:53" x14ac:dyDescent="0.3">
      <c r="B64" s="1">
        <v>28355</v>
      </c>
      <c r="C64" s="1">
        <v>25653</v>
      </c>
      <c r="D64" s="1">
        <v>25653030</v>
      </c>
      <c r="E64" s="1" t="s">
        <v>15</v>
      </c>
      <c r="F64" s="1" t="s">
        <v>50</v>
      </c>
      <c r="G64" s="1" t="s">
        <v>51</v>
      </c>
      <c r="H64" s="1">
        <v>2010</v>
      </c>
      <c r="I64" s="1" t="s">
        <v>18</v>
      </c>
      <c r="J64" s="4">
        <v>1236.45222842</v>
      </c>
      <c r="K64" s="1">
        <v>25</v>
      </c>
      <c r="L64" s="1">
        <v>82357</v>
      </c>
      <c r="M64" s="1">
        <v>8165</v>
      </c>
      <c r="N64" s="1">
        <v>4442</v>
      </c>
      <c r="O64" s="1">
        <v>1129</v>
      </c>
      <c r="P64" s="1">
        <v>8091</v>
      </c>
      <c r="Q64" s="1">
        <v>4526</v>
      </c>
      <c r="R64" s="1">
        <v>41</v>
      </c>
      <c r="S64" s="1">
        <v>51</v>
      </c>
      <c r="T64" s="1">
        <v>64</v>
      </c>
      <c r="U64" s="1">
        <v>12</v>
      </c>
      <c r="V64" s="1">
        <v>20</v>
      </c>
      <c r="W64" s="1">
        <v>4</v>
      </c>
      <c r="X64" s="1">
        <v>36</v>
      </c>
      <c r="Y64" s="1">
        <v>216</v>
      </c>
      <c r="Z64" s="1">
        <v>37</v>
      </c>
      <c r="AA64" s="1">
        <v>44</v>
      </c>
      <c r="AB64" s="1">
        <v>129</v>
      </c>
      <c r="AC64" s="1">
        <v>40</v>
      </c>
      <c r="AD64" s="1">
        <v>38</v>
      </c>
      <c r="AE64" s="1">
        <v>16</v>
      </c>
      <c r="AF64" s="1">
        <v>365</v>
      </c>
      <c r="AG64" s="1">
        <v>513</v>
      </c>
      <c r="AH64" s="1">
        <v>231</v>
      </c>
      <c r="AI64" s="1">
        <v>4375</v>
      </c>
      <c r="AJ64" s="1">
        <v>1088</v>
      </c>
      <c r="AK64" s="1">
        <v>257</v>
      </c>
      <c r="AL64" s="1">
        <v>4393</v>
      </c>
      <c r="AM64" s="1">
        <v>41</v>
      </c>
      <c r="AN64" s="1">
        <v>48</v>
      </c>
      <c r="AO64" s="1">
        <v>64</v>
      </c>
      <c r="AP64" s="1">
        <v>12</v>
      </c>
      <c r="AQ64" s="1">
        <v>20</v>
      </c>
      <c r="AR64" s="1">
        <v>4</v>
      </c>
      <c r="AS64" s="1">
        <v>33</v>
      </c>
      <c r="AT64" s="1">
        <v>206</v>
      </c>
      <c r="AU64" s="1">
        <v>28</v>
      </c>
      <c r="AV64" s="1">
        <v>44</v>
      </c>
      <c r="AW64" s="1">
        <v>117</v>
      </c>
      <c r="AX64" s="1">
        <v>39</v>
      </c>
      <c r="AY64" s="1">
        <v>37</v>
      </c>
      <c r="AZ64" s="1">
        <v>16</v>
      </c>
      <c r="BA64" s="1">
        <v>334</v>
      </c>
    </row>
    <row r="65" spans="2:53" x14ac:dyDescent="0.3">
      <c r="B65" s="1">
        <v>28671</v>
      </c>
      <c r="C65" s="1">
        <v>25513</v>
      </c>
      <c r="D65" s="1">
        <v>25513053</v>
      </c>
      <c r="E65" s="1" t="s">
        <v>15</v>
      </c>
      <c r="F65" s="1" t="s">
        <v>52</v>
      </c>
      <c r="G65" s="1" t="s">
        <v>53</v>
      </c>
      <c r="H65" s="1">
        <v>2010</v>
      </c>
      <c r="I65" s="1" t="s">
        <v>18</v>
      </c>
      <c r="J65" s="4">
        <v>2067.3842394100002</v>
      </c>
      <c r="K65" s="1">
        <v>25</v>
      </c>
      <c r="L65" s="1">
        <v>82673</v>
      </c>
      <c r="M65" s="1">
        <v>15508</v>
      </c>
      <c r="N65" s="1">
        <v>6093</v>
      </c>
      <c r="O65" s="1">
        <v>1350</v>
      </c>
      <c r="P65" s="1">
        <v>15657</v>
      </c>
      <c r="Q65" s="1">
        <v>5943</v>
      </c>
      <c r="R65" s="1">
        <v>24</v>
      </c>
      <c r="S65" s="1">
        <v>94</v>
      </c>
      <c r="T65" s="1">
        <v>8</v>
      </c>
      <c r="U65" s="1">
        <v>39</v>
      </c>
      <c r="V65" s="1">
        <v>0</v>
      </c>
      <c r="W65" s="1">
        <v>9</v>
      </c>
      <c r="X65" s="1">
        <v>32</v>
      </c>
      <c r="Y65" s="1">
        <v>305</v>
      </c>
      <c r="Z65" s="1">
        <v>56</v>
      </c>
      <c r="AA65" s="1">
        <v>28</v>
      </c>
      <c r="AB65" s="1">
        <v>44</v>
      </c>
      <c r="AC65" s="1">
        <v>162</v>
      </c>
      <c r="AD65" s="1">
        <v>28</v>
      </c>
      <c r="AE65" s="1">
        <v>133</v>
      </c>
      <c r="AF65" s="1">
        <v>411</v>
      </c>
      <c r="AG65" s="1">
        <v>669.88</v>
      </c>
      <c r="AH65" s="1">
        <v>163</v>
      </c>
      <c r="AI65" s="1">
        <v>5968</v>
      </c>
      <c r="AJ65" s="1">
        <v>1299</v>
      </c>
      <c r="AK65" s="1">
        <v>410</v>
      </c>
      <c r="AL65" s="1">
        <v>5747</v>
      </c>
      <c r="AM65" s="1">
        <v>20</v>
      </c>
      <c r="AN65" s="1">
        <v>88</v>
      </c>
      <c r="AO65" s="1">
        <v>4</v>
      </c>
      <c r="AP65" s="1">
        <v>35</v>
      </c>
      <c r="AQ65" s="1">
        <v>0</v>
      </c>
      <c r="AR65" s="1">
        <v>9</v>
      </c>
      <c r="AS65" s="1">
        <v>29</v>
      </c>
      <c r="AT65" s="1">
        <v>279</v>
      </c>
      <c r="AU65" s="1">
        <v>56</v>
      </c>
      <c r="AV65" s="1">
        <v>27</v>
      </c>
      <c r="AW65" s="1">
        <v>41</v>
      </c>
      <c r="AX65" s="1">
        <v>160</v>
      </c>
      <c r="AY65" s="1">
        <v>24</v>
      </c>
      <c r="AZ65" s="1">
        <v>130</v>
      </c>
      <c r="BA65" s="1">
        <v>379</v>
      </c>
    </row>
    <row r="66" spans="2:53" x14ac:dyDescent="0.3">
      <c r="B66" s="1">
        <v>28672</v>
      </c>
      <c r="C66" s="1">
        <v>25513</v>
      </c>
      <c r="D66" s="1">
        <v>25513008</v>
      </c>
      <c r="E66" s="1" t="s">
        <v>15</v>
      </c>
      <c r="F66" s="1" t="s">
        <v>52</v>
      </c>
      <c r="G66" s="1" t="s">
        <v>117</v>
      </c>
      <c r="H66" s="1">
        <v>2010</v>
      </c>
      <c r="I66" s="1" t="s">
        <v>18</v>
      </c>
      <c r="J66" s="4">
        <v>1582.3476346099999</v>
      </c>
      <c r="K66" s="1">
        <v>25</v>
      </c>
      <c r="L66" s="1">
        <v>82674</v>
      </c>
      <c r="M66" s="1">
        <v>7948</v>
      </c>
      <c r="N66" s="1">
        <v>7006</v>
      </c>
      <c r="O66" s="1">
        <v>2622</v>
      </c>
      <c r="P66" s="1">
        <v>7626</v>
      </c>
      <c r="Q66" s="1">
        <v>6746</v>
      </c>
      <c r="R66" s="1">
        <v>170</v>
      </c>
      <c r="S66" s="1">
        <v>120</v>
      </c>
      <c r="T66" s="1">
        <v>258</v>
      </c>
      <c r="U66" s="1">
        <v>12</v>
      </c>
      <c r="V66" s="1">
        <v>56</v>
      </c>
      <c r="W66" s="1">
        <v>8</v>
      </c>
      <c r="X66" s="1">
        <v>170</v>
      </c>
      <c r="Y66" s="1">
        <v>400</v>
      </c>
      <c r="Z66" s="1">
        <v>76</v>
      </c>
      <c r="AA66" s="1">
        <v>97</v>
      </c>
      <c r="AB66" s="1">
        <v>183</v>
      </c>
      <c r="AC66" s="1">
        <v>48</v>
      </c>
      <c r="AD66" s="1">
        <v>124</v>
      </c>
      <c r="AE66" s="1">
        <v>52</v>
      </c>
      <c r="AF66" s="1">
        <v>1410</v>
      </c>
      <c r="AG66" s="1">
        <v>886.03</v>
      </c>
      <c r="AH66" s="1">
        <v>412</v>
      </c>
      <c r="AI66" s="1">
        <v>6899</v>
      </c>
      <c r="AJ66" s="1">
        <v>2528</v>
      </c>
      <c r="AK66" s="1">
        <v>282</v>
      </c>
      <c r="AL66" s="1">
        <v>6565</v>
      </c>
      <c r="AM66" s="1">
        <v>170</v>
      </c>
      <c r="AN66" s="1">
        <v>120</v>
      </c>
      <c r="AO66" s="1">
        <v>258</v>
      </c>
      <c r="AP66" s="1">
        <v>12</v>
      </c>
      <c r="AQ66" s="1">
        <v>53</v>
      </c>
      <c r="AR66" s="1">
        <v>6</v>
      </c>
      <c r="AS66" s="1">
        <v>165</v>
      </c>
      <c r="AT66" s="1">
        <v>381</v>
      </c>
      <c r="AU66" s="1">
        <v>72</v>
      </c>
      <c r="AV66" s="1">
        <v>89</v>
      </c>
      <c r="AW66" s="1">
        <v>179</v>
      </c>
      <c r="AX66" s="1">
        <v>40</v>
      </c>
      <c r="AY66" s="1">
        <v>116</v>
      </c>
      <c r="AZ66" s="1">
        <v>42</v>
      </c>
      <c r="BA66" s="1">
        <v>1289</v>
      </c>
    </row>
    <row r="67" spans="2:53" x14ac:dyDescent="0.3">
      <c r="B67" s="1">
        <v>28680</v>
      </c>
      <c r="C67" s="1">
        <v>25513</v>
      </c>
      <c r="D67" s="1">
        <v>25513011</v>
      </c>
      <c r="E67" s="1" t="s">
        <v>15</v>
      </c>
      <c r="F67" s="1" t="s">
        <v>52</v>
      </c>
      <c r="G67" s="1" t="s">
        <v>118</v>
      </c>
      <c r="H67" s="1">
        <v>2010</v>
      </c>
      <c r="I67" s="1" t="s">
        <v>18</v>
      </c>
      <c r="J67" s="4">
        <v>1306.03355414</v>
      </c>
      <c r="K67" s="1">
        <v>25</v>
      </c>
      <c r="L67" s="1">
        <v>82682</v>
      </c>
      <c r="M67" s="1">
        <v>13665</v>
      </c>
      <c r="N67" s="1">
        <v>825</v>
      </c>
      <c r="O67" s="1">
        <v>14</v>
      </c>
      <c r="P67" s="1">
        <v>13570</v>
      </c>
      <c r="Q67" s="1">
        <v>897</v>
      </c>
      <c r="R67" s="1">
        <v>8</v>
      </c>
      <c r="S67" s="1">
        <v>0</v>
      </c>
      <c r="T67" s="1">
        <v>8</v>
      </c>
      <c r="U67" s="1">
        <v>0</v>
      </c>
      <c r="V67" s="1">
        <v>0</v>
      </c>
      <c r="W67" s="1">
        <v>0</v>
      </c>
      <c r="X67" s="1">
        <v>8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8</v>
      </c>
      <c r="AG67" s="1">
        <v>67.44</v>
      </c>
      <c r="AH67" s="1">
        <v>8</v>
      </c>
      <c r="AI67" s="1">
        <v>731</v>
      </c>
      <c r="AJ67" s="1">
        <v>9</v>
      </c>
      <c r="AK67" s="1">
        <v>4</v>
      </c>
      <c r="AL67" s="1">
        <v>722</v>
      </c>
      <c r="AM67" s="1">
        <v>4</v>
      </c>
      <c r="AN67" s="1">
        <v>0</v>
      </c>
      <c r="AO67" s="1">
        <v>8</v>
      </c>
      <c r="AP67" s="1">
        <v>0</v>
      </c>
      <c r="AQ67" s="1">
        <v>0</v>
      </c>
      <c r="AR67" s="1">
        <v>0</v>
      </c>
      <c r="AS67" s="1">
        <v>8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4</v>
      </c>
    </row>
    <row r="68" spans="2:53" x14ac:dyDescent="0.3">
      <c r="B68" s="1">
        <v>28693</v>
      </c>
      <c r="C68" s="1">
        <v>25513</v>
      </c>
      <c r="D68" s="1">
        <v>25513040</v>
      </c>
      <c r="E68" s="1" t="s">
        <v>15</v>
      </c>
      <c r="F68" s="1" t="s">
        <v>52</v>
      </c>
      <c r="G68" s="1" t="s">
        <v>115</v>
      </c>
      <c r="H68" s="1">
        <v>2010</v>
      </c>
      <c r="I68" s="1" t="s">
        <v>18</v>
      </c>
      <c r="J68" s="4">
        <v>1483.0194798</v>
      </c>
      <c r="K68" s="1">
        <v>25</v>
      </c>
      <c r="L68" s="1">
        <v>82695</v>
      </c>
      <c r="M68" s="1">
        <v>16364</v>
      </c>
      <c r="N68" s="1">
        <v>104</v>
      </c>
      <c r="O68" s="1">
        <v>0</v>
      </c>
      <c r="P68" s="1">
        <v>16458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2</v>
      </c>
      <c r="AG68" s="1">
        <v>7.27</v>
      </c>
      <c r="AH68" s="1">
        <v>0</v>
      </c>
      <c r="AI68" s="1">
        <v>82</v>
      </c>
      <c r="AJ68" s="1">
        <v>0</v>
      </c>
      <c r="AK68" s="1">
        <v>82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</row>
    <row r="69" spans="2:53" x14ac:dyDescent="0.3">
      <c r="B69" s="1">
        <v>28708</v>
      </c>
      <c r="C69" s="1">
        <v>25513</v>
      </c>
      <c r="D69" s="1">
        <v>25513013</v>
      </c>
      <c r="E69" s="1" t="s">
        <v>15</v>
      </c>
      <c r="F69" s="1" t="s">
        <v>52</v>
      </c>
      <c r="G69" s="1" t="s">
        <v>116</v>
      </c>
      <c r="H69" s="1">
        <v>2010</v>
      </c>
      <c r="I69" s="1" t="s">
        <v>18</v>
      </c>
      <c r="J69" s="4">
        <v>1877.87802562</v>
      </c>
      <c r="K69" s="1">
        <v>25</v>
      </c>
      <c r="L69" s="1">
        <v>82710</v>
      </c>
      <c r="M69" s="1">
        <v>14052</v>
      </c>
      <c r="N69" s="1">
        <v>5810</v>
      </c>
      <c r="O69" s="1">
        <v>988</v>
      </c>
      <c r="P69" s="1">
        <v>15188</v>
      </c>
      <c r="Q69" s="1">
        <v>4450</v>
      </c>
      <c r="R69" s="1">
        <v>43</v>
      </c>
      <c r="S69" s="1">
        <v>23</v>
      </c>
      <c r="T69" s="1">
        <v>31</v>
      </c>
      <c r="U69" s="1">
        <v>184</v>
      </c>
      <c r="V69" s="1">
        <v>62</v>
      </c>
      <c r="W69" s="1">
        <v>12</v>
      </c>
      <c r="X69" s="1">
        <v>146</v>
      </c>
      <c r="Y69" s="1">
        <v>57</v>
      </c>
      <c r="Z69" s="1">
        <v>0</v>
      </c>
      <c r="AA69" s="1">
        <v>16</v>
      </c>
      <c r="AB69" s="1">
        <v>27</v>
      </c>
      <c r="AC69" s="1">
        <v>40</v>
      </c>
      <c r="AD69" s="1">
        <v>20</v>
      </c>
      <c r="AE69" s="1">
        <v>30</v>
      </c>
      <c r="AF69" s="1">
        <v>523</v>
      </c>
      <c r="AG69" s="1">
        <v>608.44000000000005</v>
      </c>
      <c r="AH69" s="1">
        <v>149</v>
      </c>
      <c r="AI69" s="1">
        <v>5681</v>
      </c>
      <c r="AJ69" s="1">
        <v>927</v>
      </c>
      <c r="AK69" s="1">
        <v>1354</v>
      </c>
      <c r="AL69" s="1">
        <v>4285</v>
      </c>
      <c r="AM69" s="1">
        <v>40</v>
      </c>
      <c r="AN69" s="1">
        <v>23</v>
      </c>
      <c r="AO69" s="1">
        <v>27</v>
      </c>
      <c r="AP69" s="1">
        <v>173</v>
      </c>
      <c r="AQ69" s="1">
        <v>62</v>
      </c>
      <c r="AR69" s="1">
        <v>6</v>
      </c>
      <c r="AS69" s="1">
        <v>144</v>
      </c>
      <c r="AT69" s="1">
        <v>42</v>
      </c>
      <c r="AU69" s="1">
        <v>0</v>
      </c>
      <c r="AV69" s="1">
        <v>15</v>
      </c>
      <c r="AW69" s="1">
        <v>20</v>
      </c>
      <c r="AX69" s="1">
        <v>36</v>
      </c>
      <c r="AY69" s="1">
        <v>20</v>
      </c>
      <c r="AZ69" s="1">
        <v>28</v>
      </c>
      <c r="BA69" s="1">
        <v>482</v>
      </c>
    </row>
    <row r="70" spans="2:53" x14ac:dyDescent="0.3">
      <c r="B70" s="1">
        <v>28724</v>
      </c>
      <c r="C70" s="1">
        <v>25513</v>
      </c>
      <c r="D70" s="1">
        <v>25513014</v>
      </c>
      <c r="E70" s="1" t="s">
        <v>15</v>
      </c>
      <c r="F70" s="1" t="s">
        <v>52</v>
      </c>
      <c r="G70" s="1" t="s">
        <v>113</v>
      </c>
      <c r="H70" s="1">
        <v>2010</v>
      </c>
      <c r="I70" s="1" t="s">
        <v>18</v>
      </c>
      <c r="J70" s="4">
        <v>1848.12498704</v>
      </c>
      <c r="K70" s="1">
        <v>25</v>
      </c>
      <c r="L70" s="1">
        <v>82726</v>
      </c>
      <c r="M70" s="1">
        <v>16803</v>
      </c>
      <c r="N70" s="1">
        <v>2918</v>
      </c>
      <c r="O70" s="1">
        <v>785</v>
      </c>
      <c r="P70" s="1">
        <v>18477</v>
      </c>
      <c r="Q70" s="1">
        <v>1492</v>
      </c>
      <c r="R70" s="1">
        <v>61</v>
      </c>
      <c r="S70" s="1">
        <v>4</v>
      </c>
      <c r="T70" s="1">
        <v>20</v>
      </c>
      <c r="U70" s="1">
        <v>27</v>
      </c>
      <c r="V70" s="1">
        <v>41</v>
      </c>
      <c r="W70" s="1">
        <v>4</v>
      </c>
      <c r="X70" s="1">
        <v>114</v>
      </c>
      <c r="Y70" s="1">
        <v>42</v>
      </c>
      <c r="Z70" s="1">
        <v>0</v>
      </c>
      <c r="AA70" s="1">
        <v>4</v>
      </c>
      <c r="AB70" s="1">
        <v>20</v>
      </c>
      <c r="AC70" s="1">
        <v>0</v>
      </c>
      <c r="AD70" s="1">
        <v>16</v>
      </c>
      <c r="AE70" s="1">
        <v>8</v>
      </c>
      <c r="AF70" s="1">
        <v>196</v>
      </c>
      <c r="AG70" s="1">
        <v>332.59</v>
      </c>
      <c r="AH70" s="1">
        <v>94</v>
      </c>
      <c r="AI70" s="1">
        <v>2826</v>
      </c>
      <c r="AJ70" s="1">
        <v>765</v>
      </c>
      <c r="AK70" s="1">
        <v>1656</v>
      </c>
      <c r="AL70" s="1">
        <v>1492</v>
      </c>
      <c r="AM70" s="1">
        <v>61</v>
      </c>
      <c r="AN70" s="1">
        <v>4</v>
      </c>
      <c r="AO70" s="1">
        <v>16</v>
      </c>
      <c r="AP70" s="1">
        <v>27</v>
      </c>
      <c r="AQ70" s="1">
        <v>34</v>
      </c>
      <c r="AR70" s="1">
        <v>4</v>
      </c>
      <c r="AS70" s="1">
        <v>110</v>
      </c>
      <c r="AT70" s="1">
        <v>42</v>
      </c>
      <c r="AU70" s="1">
        <v>0</v>
      </c>
      <c r="AV70" s="1">
        <v>4</v>
      </c>
      <c r="AW70" s="1">
        <v>20</v>
      </c>
      <c r="AX70" s="1">
        <v>0</v>
      </c>
      <c r="AY70" s="1">
        <v>16</v>
      </c>
      <c r="AZ70" s="1">
        <v>8</v>
      </c>
      <c r="BA70" s="1">
        <v>196</v>
      </c>
    </row>
    <row r="71" spans="2:53" x14ac:dyDescent="0.3">
      <c r="B71" s="1">
        <v>29554</v>
      </c>
      <c r="C71" s="1">
        <v>25154</v>
      </c>
      <c r="D71" s="1">
        <v>25154018</v>
      </c>
      <c r="E71" s="1" t="s">
        <v>15</v>
      </c>
      <c r="F71" s="1" t="s">
        <v>93</v>
      </c>
      <c r="G71" s="1" t="s">
        <v>114</v>
      </c>
      <c r="H71" s="1">
        <v>2012</v>
      </c>
      <c r="I71" s="1" t="s">
        <v>18</v>
      </c>
      <c r="J71" s="4">
        <v>2174.9087895600001</v>
      </c>
      <c r="K71" s="1">
        <v>25</v>
      </c>
      <c r="L71" s="1">
        <v>83556</v>
      </c>
      <c r="M71" s="1">
        <v>4625</v>
      </c>
      <c r="N71" s="1">
        <v>17053</v>
      </c>
      <c r="O71" s="1">
        <v>2479</v>
      </c>
      <c r="P71" s="1">
        <v>6290</v>
      </c>
      <c r="Q71" s="1">
        <v>14916</v>
      </c>
      <c r="R71" s="1">
        <v>181</v>
      </c>
      <c r="S71" s="1">
        <v>200</v>
      </c>
      <c r="T71" s="1">
        <v>214</v>
      </c>
      <c r="U71" s="1">
        <v>103</v>
      </c>
      <c r="V71" s="1">
        <v>52</v>
      </c>
      <c r="W71" s="1">
        <v>75</v>
      </c>
      <c r="X71" s="1">
        <v>373</v>
      </c>
      <c r="Y71" s="1">
        <v>352</v>
      </c>
      <c r="Z71" s="1">
        <v>76</v>
      </c>
      <c r="AA71" s="1">
        <v>36</v>
      </c>
      <c r="AB71" s="1">
        <v>101</v>
      </c>
      <c r="AC71" s="1">
        <v>53</v>
      </c>
      <c r="AD71" s="1">
        <v>80</v>
      </c>
      <c r="AE71" s="1">
        <v>144</v>
      </c>
      <c r="AF71" s="1">
        <v>908</v>
      </c>
      <c r="AG71" s="1">
        <v>1794.95</v>
      </c>
      <c r="AH71" s="1">
        <v>673</v>
      </c>
      <c r="AI71" s="1">
        <v>16858</v>
      </c>
      <c r="AJ71" s="1">
        <v>2412</v>
      </c>
      <c r="AK71" s="1">
        <v>2453</v>
      </c>
      <c r="AL71" s="1">
        <v>14631</v>
      </c>
      <c r="AM71" s="1">
        <v>178</v>
      </c>
      <c r="AN71" s="1">
        <v>194</v>
      </c>
      <c r="AO71" s="1">
        <v>210</v>
      </c>
      <c r="AP71" s="1">
        <v>99</v>
      </c>
      <c r="AQ71" s="1">
        <v>52</v>
      </c>
      <c r="AR71" s="1">
        <v>75</v>
      </c>
      <c r="AS71" s="1">
        <v>369</v>
      </c>
      <c r="AT71" s="1">
        <v>341</v>
      </c>
      <c r="AU71" s="1">
        <v>68</v>
      </c>
      <c r="AV71" s="1">
        <v>34</v>
      </c>
      <c r="AW71" s="1">
        <v>92</v>
      </c>
      <c r="AX71" s="1">
        <v>51</v>
      </c>
      <c r="AY71" s="1">
        <v>80</v>
      </c>
      <c r="AZ71" s="1">
        <v>138</v>
      </c>
      <c r="BA71" s="1">
        <v>861</v>
      </c>
    </row>
    <row r="72" spans="2:53" x14ac:dyDescent="0.3">
      <c r="B72" s="1">
        <v>29555</v>
      </c>
      <c r="C72" s="1">
        <v>25154</v>
      </c>
      <c r="D72" s="1">
        <v>25154005</v>
      </c>
      <c r="E72" s="1" t="s">
        <v>15</v>
      </c>
      <c r="F72" s="1" t="s">
        <v>93</v>
      </c>
      <c r="G72" s="1" t="s">
        <v>90</v>
      </c>
      <c r="H72" s="1">
        <v>2012</v>
      </c>
      <c r="I72" s="1" t="s">
        <v>18</v>
      </c>
      <c r="J72" s="4">
        <v>1969.04988686</v>
      </c>
      <c r="K72" s="1">
        <v>25</v>
      </c>
      <c r="L72" s="1">
        <v>83557</v>
      </c>
      <c r="M72" s="1">
        <v>917</v>
      </c>
      <c r="N72" s="1">
        <v>17461</v>
      </c>
      <c r="O72" s="1">
        <v>3480</v>
      </c>
      <c r="P72" s="1">
        <v>1491</v>
      </c>
      <c r="Q72" s="1">
        <v>17413</v>
      </c>
      <c r="R72" s="1">
        <v>103</v>
      </c>
      <c r="S72" s="1">
        <v>56</v>
      </c>
      <c r="T72" s="1">
        <v>64</v>
      </c>
      <c r="U72" s="1">
        <v>131</v>
      </c>
      <c r="V72" s="1">
        <v>20</v>
      </c>
      <c r="W72" s="1">
        <v>8</v>
      </c>
      <c r="X72" s="1">
        <v>151</v>
      </c>
      <c r="Y72" s="1">
        <v>924</v>
      </c>
      <c r="Z72" s="1">
        <v>32</v>
      </c>
      <c r="AA72" s="1">
        <v>28</v>
      </c>
      <c r="AB72" s="1">
        <v>109</v>
      </c>
      <c r="AC72" s="1">
        <v>207</v>
      </c>
      <c r="AD72" s="1">
        <v>83</v>
      </c>
      <c r="AE72" s="1">
        <v>31</v>
      </c>
      <c r="AF72" s="1">
        <v>1022</v>
      </c>
      <c r="AG72" s="1">
        <v>1965.85</v>
      </c>
      <c r="AH72" s="1">
        <v>888</v>
      </c>
      <c r="AI72" s="1">
        <v>17459</v>
      </c>
      <c r="AJ72" s="1">
        <v>3478</v>
      </c>
      <c r="AK72" s="1">
        <v>1471</v>
      </c>
      <c r="AL72" s="1">
        <v>17411</v>
      </c>
      <c r="AM72" s="1">
        <v>103</v>
      </c>
      <c r="AN72" s="1">
        <v>56</v>
      </c>
      <c r="AO72" s="1">
        <v>64</v>
      </c>
      <c r="AP72" s="1">
        <v>127</v>
      </c>
      <c r="AQ72" s="1">
        <v>20</v>
      </c>
      <c r="AR72" s="1">
        <v>8</v>
      </c>
      <c r="AS72" s="1">
        <v>151</v>
      </c>
      <c r="AT72" s="1">
        <v>924</v>
      </c>
      <c r="AU72" s="1">
        <v>32</v>
      </c>
      <c r="AV72" s="1">
        <v>24</v>
      </c>
      <c r="AW72" s="1">
        <v>109</v>
      </c>
      <c r="AX72" s="1">
        <v>207</v>
      </c>
      <c r="AY72" s="1">
        <v>80</v>
      </c>
      <c r="AZ72" s="1">
        <v>31</v>
      </c>
      <c r="BA72" s="1">
        <v>1016</v>
      </c>
    </row>
    <row r="73" spans="2:53" x14ac:dyDescent="0.3">
      <c r="B73" s="1">
        <v>29556</v>
      </c>
      <c r="C73" s="1">
        <v>25154</v>
      </c>
      <c r="D73" s="1">
        <v>25154009</v>
      </c>
      <c r="E73" s="1" t="s">
        <v>15</v>
      </c>
      <c r="F73" s="1" t="s">
        <v>93</v>
      </c>
      <c r="G73" s="1" t="s">
        <v>112</v>
      </c>
      <c r="H73" s="1">
        <v>2012</v>
      </c>
      <c r="I73" s="1" t="s">
        <v>18</v>
      </c>
      <c r="J73" s="4">
        <v>1306.30694625</v>
      </c>
      <c r="K73" s="1">
        <v>25</v>
      </c>
      <c r="L73" s="1">
        <v>83558</v>
      </c>
      <c r="M73" s="1">
        <v>12979</v>
      </c>
      <c r="N73" s="1">
        <v>1426</v>
      </c>
      <c r="O73" s="1">
        <v>107</v>
      </c>
      <c r="P73" s="1">
        <v>13053</v>
      </c>
      <c r="Q73" s="1">
        <v>1335</v>
      </c>
      <c r="R73" s="1">
        <v>24</v>
      </c>
      <c r="S73" s="1">
        <v>21</v>
      </c>
      <c r="T73" s="1">
        <v>21</v>
      </c>
      <c r="U73" s="1">
        <v>15</v>
      </c>
      <c r="V73" s="1">
        <v>8</v>
      </c>
      <c r="W73" s="1">
        <v>0</v>
      </c>
      <c r="X73" s="1">
        <v>4</v>
      </c>
      <c r="Y73" s="1">
        <v>8</v>
      </c>
      <c r="Z73" s="1">
        <v>0</v>
      </c>
      <c r="AA73" s="1">
        <v>0</v>
      </c>
      <c r="AB73" s="1">
        <v>0</v>
      </c>
      <c r="AC73" s="1">
        <v>0</v>
      </c>
      <c r="AD73" s="1">
        <v>4</v>
      </c>
      <c r="AE73" s="1">
        <v>2</v>
      </c>
      <c r="AF73" s="1">
        <v>17</v>
      </c>
      <c r="AG73" s="1">
        <v>130.26</v>
      </c>
      <c r="AH73" s="1">
        <v>36</v>
      </c>
      <c r="AI73" s="1">
        <v>1312</v>
      </c>
      <c r="AJ73" s="1">
        <v>104</v>
      </c>
      <c r="AK73" s="1">
        <v>222</v>
      </c>
      <c r="AL73" s="1">
        <v>1120</v>
      </c>
      <c r="AM73" s="1">
        <v>22</v>
      </c>
      <c r="AN73" s="1">
        <v>15</v>
      </c>
      <c r="AO73" s="1">
        <v>13</v>
      </c>
      <c r="AP73" s="1">
        <v>9</v>
      </c>
      <c r="AQ73" s="1">
        <v>8</v>
      </c>
      <c r="AR73" s="1">
        <v>0</v>
      </c>
      <c r="AS73" s="1">
        <v>4</v>
      </c>
      <c r="AT73" s="1">
        <v>4</v>
      </c>
      <c r="AU73" s="1">
        <v>0</v>
      </c>
      <c r="AV73" s="1">
        <v>0</v>
      </c>
      <c r="AW73" s="1">
        <v>0</v>
      </c>
      <c r="AX73" s="1">
        <v>0</v>
      </c>
      <c r="AY73" s="1">
        <v>4</v>
      </c>
      <c r="AZ73" s="1">
        <v>2</v>
      </c>
      <c r="BA73" s="1">
        <v>16</v>
      </c>
    </row>
    <row r="74" spans="2:53" x14ac:dyDescent="0.3">
      <c r="B74" s="1">
        <v>29558</v>
      </c>
      <c r="C74" s="1">
        <v>25154</v>
      </c>
      <c r="D74" s="1">
        <v>25154013</v>
      </c>
      <c r="E74" s="1" t="s">
        <v>15</v>
      </c>
      <c r="F74" s="1" t="s">
        <v>93</v>
      </c>
      <c r="G74" s="1" t="s">
        <v>32</v>
      </c>
      <c r="H74" s="1">
        <v>2012</v>
      </c>
      <c r="I74" s="1" t="s">
        <v>18</v>
      </c>
      <c r="J74" s="4">
        <v>1734.4603115</v>
      </c>
      <c r="K74" s="1">
        <v>25</v>
      </c>
      <c r="L74" s="1">
        <v>83560</v>
      </c>
      <c r="M74" s="1">
        <v>13403</v>
      </c>
      <c r="N74" s="1">
        <v>4748</v>
      </c>
      <c r="O74" s="1">
        <v>1102</v>
      </c>
      <c r="P74" s="1">
        <v>14795</v>
      </c>
      <c r="Q74" s="1">
        <v>3360</v>
      </c>
      <c r="R74" s="1">
        <v>191</v>
      </c>
      <c r="S74" s="1">
        <v>15</v>
      </c>
      <c r="T74" s="1">
        <v>171</v>
      </c>
      <c r="U74" s="1">
        <v>20</v>
      </c>
      <c r="V74" s="1">
        <v>28</v>
      </c>
      <c r="W74" s="1">
        <v>8</v>
      </c>
      <c r="X74" s="1">
        <v>113</v>
      </c>
      <c r="Y74" s="1">
        <v>100</v>
      </c>
      <c r="Z74" s="1">
        <v>12</v>
      </c>
      <c r="AA74" s="1">
        <v>16</v>
      </c>
      <c r="AB74" s="1">
        <v>51</v>
      </c>
      <c r="AC74" s="1">
        <v>33</v>
      </c>
      <c r="AD74" s="1">
        <v>32</v>
      </c>
      <c r="AE74" s="1">
        <v>27</v>
      </c>
      <c r="AF74" s="1">
        <v>290</v>
      </c>
      <c r="AG74" s="1">
        <v>540.21</v>
      </c>
      <c r="AH74" s="1">
        <v>294</v>
      </c>
      <c r="AI74" s="1">
        <v>4637</v>
      </c>
      <c r="AJ74" s="1">
        <v>1061</v>
      </c>
      <c r="AK74" s="1">
        <v>1739</v>
      </c>
      <c r="AL74" s="1">
        <v>3237</v>
      </c>
      <c r="AM74" s="1">
        <v>179</v>
      </c>
      <c r="AN74" s="1">
        <v>13</v>
      </c>
      <c r="AO74" s="1">
        <v>165</v>
      </c>
      <c r="AP74" s="1">
        <v>20</v>
      </c>
      <c r="AQ74" s="1">
        <v>28</v>
      </c>
      <c r="AR74" s="1">
        <v>6</v>
      </c>
      <c r="AS74" s="1">
        <v>97</v>
      </c>
      <c r="AT74" s="1">
        <v>80</v>
      </c>
      <c r="AU74" s="1">
        <v>10</v>
      </c>
      <c r="AV74" s="1">
        <v>16</v>
      </c>
      <c r="AW74" s="1">
        <v>49</v>
      </c>
      <c r="AX74" s="1">
        <v>32</v>
      </c>
      <c r="AY74" s="1">
        <v>32</v>
      </c>
      <c r="AZ74" s="1">
        <v>25</v>
      </c>
      <c r="BA74" s="1">
        <v>267</v>
      </c>
    </row>
    <row r="75" spans="2:53" x14ac:dyDescent="0.3">
      <c r="B75" s="1">
        <v>29560</v>
      </c>
      <c r="C75" s="1">
        <v>25154</v>
      </c>
      <c r="D75" s="1">
        <v>25154025</v>
      </c>
      <c r="E75" s="1" t="s">
        <v>15</v>
      </c>
      <c r="F75" s="1" t="s">
        <v>93</v>
      </c>
      <c r="G75" s="1" t="s">
        <v>111</v>
      </c>
      <c r="H75" s="1">
        <v>2012</v>
      </c>
      <c r="I75" s="1" t="s">
        <v>18</v>
      </c>
      <c r="J75" s="4">
        <v>1160.42966843</v>
      </c>
      <c r="K75" s="1">
        <v>25</v>
      </c>
      <c r="L75" s="1">
        <v>83562</v>
      </c>
      <c r="M75" s="1">
        <v>8855</v>
      </c>
      <c r="N75" s="1">
        <v>1866</v>
      </c>
      <c r="O75" s="1">
        <v>2174</v>
      </c>
      <c r="P75" s="1">
        <v>8612</v>
      </c>
      <c r="Q75" s="1">
        <v>1883</v>
      </c>
      <c r="R75" s="1">
        <v>53</v>
      </c>
      <c r="S75" s="1">
        <v>27</v>
      </c>
      <c r="T75" s="1">
        <v>41</v>
      </c>
      <c r="U75" s="1">
        <v>13</v>
      </c>
      <c r="V75" s="1">
        <v>33</v>
      </c>
      <c r="W75" s="1">
        <v>8</v>
      </c>
      <c r="X75" s="1">
        <v>66</v>
      </c>
      <c r="Y75" s="1">
        <v>112</v>
      </c>
      <c r="Z75" s="1">
        <v>40</v>
      </c>
      <c r="AA75" s="1">
        <v>13</v>
      </c>
      <c r="AB75" s="1">
        <v>77</v>
      </c>
      <c r="AC75" s="1">
        <v>49</v>
      </c>
      <c r="AD75" s="1">
        <v>136</v>
      </c>
      <c r="AE75" s="1">
        <v>42</v>
      </c>
      <c r="AF75" s="1">
        <v>1665</v>
      </c>
      <c r="AG75" s="1">
        <v>357.73</v>
      </c>
      <c r="AH75" s="1">
        <v>106</v>
      </c>
      <c r="AI75" s="1">
        <v>1818</v>
      </c>
      <c r="AJ75" s="1">
        <v>2041</v>
      </c>
      <c r="AK75" s="1">
        <v>21</v>
      </c>
      <c r="AL75" s="1">
        <v>1825</v>
      </c>
      <c r="AM75" s="1">
        <v>51</v>
      </c>
      <c r="AN75" s="1">
        <v>27</v>
      </c>
      <c r="AO75" s="1">
        <v>41</v>
      </c>
      <c r="AP75" s="1">
        <v>10</v>
      </c>
      <c r="AQ75" s="1">
        <v>33</v>
      </c>
      <c r="AR75" s="1">
        <v>8</v>
      </c>
      <c r="AS75" s="1">
        <v>62</v>
      </c>
      <c r="AT75" s="1">
        <v>107</v>
      </c>
      <c r="AU75" s="1">
        <v>34</v>
      </c>
      <c r="AV75" s="1">
        <v>9</v>
      </c>
      <c r="AW75" s="1">
        <v>67</v>
      </c>
      <c r="AX75" s="1">
        <v>47</v>
      </c>
      <c r="AY75" s="1">
        <v>129</v>
      </c>
      <c r="AZ75" s="1">
        <v>35</v>
      </c>
      <c r="BA75" s="1">
        <v>1468</v>
      </c>
    </row>
    <row r="76" spans="2:53" x14ac:dyDescent="0.3">
      <c r="B76" s="1">
        <v>29561</v>
      </c>
      <c r="C76" s="1">
        <v>25154</v>
      </c>
      <c r="D76" s="1">
        <v>25154007</v>
      </c>
      <c r="E76" s="1" t="s">
        <v>15</v>
      </c>
      <c r="F76" s="1" t="s">
        <v>93</v>
      </c>
      <c r="G76" s="1" t="s">
        <v>109</v>
      </c>
      <c r="H76" s="1">
        <v>2012</v>
      </c>
      <c r="I76" s="1" t="s">
        <v>18</v>
      </c>
      <c r="J76" s="4">
        <v>900.103994758</v>
      </c>
      <c r="K76" s="1">
        <v>25</v>
      </c>
      <c r="L76" s="1">
        <v>83563</v>
      </c>
      <c r="M76" s="1">
        <v>8869</v>
      </c>
      <c r="N76" s="1">
        <v>916</v>
      </c>
      <c r="O76" s="1">
        <v>219</v>
      </c>
      <c r="P76" s="1">
        <v>8742</v>
      </c>
      <c r="Q76" s="1">
        <v>1027</v>
      </c>
      <c r="R76" s="1">
        <v>0</v>
      </c>
      <c r="S76" s="1">
        <v>0</v>
      </c>
      <c r="T76" s="1">
        <v>4</v>
      </c>
      <c r="U76" s="1">
        <v>12</v>
      </c>
      <c r="V76" s="1">
        <v>0</v>
      </c>
      <c r="W76" s="1">
        <v>0</v>
      </c>
      <c r="X76" s="1">
        <v>5</v>
      </c>
      <c r="Y76" s="1">
        <v>28</v>
      </c>
      <c r="Z76" s="1">
        <v>12</v>
      </c>
      <c r="AA76" s="1">
        <v>8</v>
      </c>
      <c r="AB76" s="1">
        <v>12</v>
      </c>
      <c r="AC76" s="1">
        <v>18</v>
      </c>
      <c r="AD76" s="1">
        <v>45</v>
      </c>
      <c r="AE76" s="1">
        <v>4</v>
      </c>
      <c r="AF76" s="1">
        <v>86</v>
      </c>
      <c r="AG76" s="1">
        <v>91.65</v>
      </c>
      <c r="AH76" s="1">
        <v>10</v>
      </c>
      <c r="AI76" s="1">
        <v>816</v>
      </c>
      <c r="AJ76" s="1">
        <v>187</v>
      </c>
      <c r="AK76" s="1">
        <v>16</v>
      </c>
      <c r="AL76" s="1">
        <v>832</v>
      </c>
      <c r="AM76" s="1">
        <v>0</v>
      </c>
      <c r="AN76" s="1">
        <v>0</v>
      </c>
      <c r="AO76" s="1">
        <v>4</v>
      </c>
      <c r="AP76" s="1">
        <v>12</v>
      </c>
      <c r="AQ76" s="1">
        <v>0</v>
      </c>
      <c r="AR76" s="1">
        <v>0</v>
      </c>
      <c r="AS76" s="1">
        <v>0</v>
      </c>
      <c r="AT76" s="1">
        <v>20</v>
      </c>
      <c r="AU76" s="1">
        <v>8</v>
      </c>
      <c r="AV76" s="1">
        <v>4</v>
      </c>
      <c r="AW76" s="1">
        <v>12</v>
      </c>
      <c r="AX76" s="1">
        <v>14</v>
      </c>
      <c r="AY76" s="1">
        <v>39</v>
      </c>
      <c r="AZ76" s="1">
        <v>0</v>
      </c>
      <c r="BA76" s="1">
        <v>61</v>
      </c>
    </row>
    <row r="77" spans="2:53" x14ac:dyDescent="0.3">
      <c r="B77" s="1">
        <v>29564</v>
      </c>
      <c r="C77" s="1">
        <v>25154</v>
      </c>
      <c r="D77" s="1">
        <v>25154001</v>
      </c>
      <c r="E77" s="1" t="s">
        <v>15</v>
      </c>
      <c r="F77" s="1" t="s">
        <v>93</v>
      </c>
      <c r="G77" s="1" t="s">
        <v>110</v>
      </c>
      <c r="H77" s="1">
        <v>2012</v>
      </c>
      <c r="I77" s="1" t="s">
        <v>18</v>
      </c>
      <c r="J77" s="4">
        <v>978.79275426200002</v>
      </c>
      <c r="K77" s="1">
        <v>25</v>
      </c>
      <c r="L77" s="1">
        <v>83566</v>
      </c>
      <c r="M77" s="1">
        <v>9517</v>
      </c>
      <c r="N77" s="1">
        <v>241</v>
      </c>
      <c r="O77" s="1">
        <v>1130</v>
      </c>
      <c r="P77" s="1">
        <v>9400</v>
      </c>
      <c r="Q77" s="1">
        <v>203</v>
      </c>
      <c r="R77" s="1">
        <v>30</v>
      </c>
      <c r="S77" s="1">
        <v>12</v>
      </c>
      <c r="T77" s="1">
        <v>28</v>
      </c>
      <c r="U77" s="1">
        <v>4</v>
      </c>
      <c r="V77" s="1">
        <v>10</v>
      </c>
      <c r="W77" s="1">
        <v>8</v>
      </c>
      <c r="X77" s="1">
        <v>52</v>
      </c>
      <c r="Y77" s="1">
        <v>22</v>
      </c>
      <c r="Z77" s="1">
        <v>4</v>
      </c>
      <c r="AA77" s="1">
        <v>20</v>
      </c>
      <c r="AB77" s="1">
        <v>101</v>
      </c>
      <c r="AC77" s="1">
        <v>4</v>
      </c>
      <c r="AD77" s="1">
        <v>21</v>
      </c>
      <c r="AE77" s="1">
        <v>28</v>
      </c>
      <c r="AF77" s="1">
        <v>918</v>
      </c>
      <c r="AG77" s="1">
        <v>120.67</v>
      </c>
      <c r="AH77" s="1">
        <v>36</v>
      </c>
      <c r="AI77" s="1">
        <v>233</v>
      </c>
      <c r="AJ77" s="1">
        <v>1067</v>
      </c>
      <c r="AK77" s="1">
        <v>7</v>
      </c>
      <c r="AL77" s="1">
        <v>192</v>
      </c>
      <c r="AM77" s="1">
        <v>27</v>
      </c>
      <c r="AN77" s="1">
        <v>12</v>
      </c>
      <c r="AO77" s="1">
        <v>26</v>
      </c>
      <c r="AP77" s="1">
        <v>4</v>
      </c>
      <c r="AQ77" s="1">
        <v>5</v>
      </c>
      <c r="AR77" s="1">
        <v>8</v>
      </c>
      <c r="AS77" s="1">
        <v>49</v>
      </c>
      <c r="AT77" s="1">
        <v>22</v>
      </c>
      <c r="AU77" s="1">
        <v>4</v>
      </c>
      <c r="AV77" s="1">
        <v>20</v>
      </c>
      <c r="AW77" s="1">
        <v>98</v>
      </c>
      <c r="AX77" s="1">
        <v>4</v>
      </c>
      <c r="AY77" s="1">
        <v>18</v>
      </c>
      <c r="AZ77" s="1">
        <v>26</v>
      </c>
      <c r="BA77" s="1">
        <v>820</v>
      </c>
    </row>
    <row r="78" spans="2:53" x14ac:dyDescent="0.3">
      <c r="B78" s="1">
        <v>29565</v>
      </c>
      <c r="C78" s="1">
        <v>25154</v>
      </c>
      <c r="D78" s="1">
        <v>25154014</v>
      </c>
      <c r="E78" s="1" t="s">
        <v>15</v>
      </c>
      <c r="F78" s="1" t="s">
        <v>93</v>
      </c>
      <c r="G78" s="1" t="s">
        <v>107</v>
      </c>
      <c r="H78" s="1">
        <v>2012</v>
      </c>
      <c r="I78" s="1" t="s">
        <v>18</v>
      </c>
      <c r="J78" s="4">
        <v>1573.13249746</v>
      </c>
      <c r="K78" s="1">
        <v>25</v>
      </c>
      <c r="L78" s="1">
        <v>83567</v>
      </c>
      <c r="M78" s="1">
        <v>4412</v>
      </c>
      <c r="N78" s="1">
        <v>5649</v>
      </c>
      <c r="O78" s="1">
        <v>7400</v>
      </c>
      <c r="P78" s="1">
        <v>3857</v>
      </c>
      <c r="Q78" s="1">
        <v>5816</v>
      </c>
      <c r="R78" s="1">
        <v>320</v>
      </c>
      <c r="S78" s="1">
        <v>135</v>
      </c>
      <c r="T78" s="1">
        <v>278</v>
      </c>
      <c r="U78" s="1">
        <v>32</v>
      </c>
      <c r="V78" s="1">
        <v>59</v>
      </c>
      <c r="W78" s="1">
        <v>24</v>
      </c>
      <c r="X78" s="1">
        <v>188</v>
      </c>
      <c r="Y78" s="1">
        <v>829</v>
      </c>
      <c r="Z78" s="1">
        <v>364</v>
      </c>
      <c r="AA78" s="1">
        <v>125</v>
      </c>
      <c r="AB78" s="1">
        <v>482</v>
      </c>
      <c r="AC78" s="1">
        <v>108</v>
      </c>
      <c r="AD78" s="1">
        <v>244</v>
      </c>
      <c r="AE78" s="1">
        <v>72</v>
      </c>
      <c r="AF78" s="1">
        <v>4541</v>
      </c>
      <c r="AG78" s="1">
        <v>1197.4000000000001</v>
      </c>
      <c r="AH78" s="1">
        <v>562</v>
      </c>
      <c r="AI78" s="1">
        <v>5480</v>
      </c>
      <c r="AJ78" s="1">
        <v>7242</v>
      </c>
      <c r="AK78" s="1">
        <v>284</v>
      </c>
      <c r="AL78" s="1">
        <v>5480</v>
      </c>
      <c r="AM78" s="1">
        <v>305</v>
      </c>
      <c r="AN78" s="1">
        <v>130</v>
      </c>
      <c r="AO78" s="1">
        <v>266</v>
      </c>
      <c r="AP78" s="1">
        <v>28</v>
      </c>
      <c r="AQ78" s="1">
        <v>57</v>
      </c>
      <c r="AR78" s="1">
        <v>24</v>
      </c>
      <c r="AS78" s="1">
        <v>183</v>
      </c>
      <c r="AT78" s="1">
        <v>796</v>
      </c>
      <c r="AU78" s="1">
        <v>356</v>
      </c>
      <c r="AV78" s="1">
        <v>124</v>
      </c>
      <c r="AW78" s="1">
        <v>466</v>
      </c>
      <c r="AX78" s="1">
        <v>100</v>
      </c>
      <c r="AY78" s="1">
        <v>237</v>
      </c>
      <c r="AZ78" s="1">
        <v>68</v>
      </c>
      <c r="BA78" s="1">
        <v>4388</v>
      </c>
    </row>
    <row r="79" spans="2:53" x14ac:dyDescent="0.3">
      <c r="B79" s="1">
        <v>29566</v>
      </c>
      <c r="C79" s="1">
        <v>25154</v>
      </c>
      <c r="D79" s="1">
        <v>25154026</v>
      </c>
      <c r="E79" s="1" t="s">
        <v>15</v>
      </c>
      <c r="F79" s="1" t="s">
        <v>93</v>
      </c>
      <c r="G79" s="1" t="s">
        <v>108</v>
      </c>
      <c r="H79" s="1">
        <v>2012</v>
      </c>
      <c r="I79" s="1" t="s">
        <v>18</v>
      </c>
      <c r="J79" s="4">
        <v>704.65422044900004</v>
      </c>
      <c r="K79" s="1">
        <v>25</v>
      </c>
      <c r="L79" s="1">
        <v>83568</v>
      </c>
      <c r="M79" s="1">
        <v>7675</v>
      </c>
      <c r="N79" s="1">
        <v>96</v>
      </c>
      <c r="O79" s="1">
        <v>43</v>
      </c>
      <c r="P79" s="1">
        <v>7658</v>
      </c>
      <c r="Q79" s="1">
        <v>93</v>
      </c>
      <c r="R79" s="1">
        <v>14</v>
      </c>
      <c r="S79" s="1">
        <v>8</v>
      </c>
      <c r="T79" s="1">
        <v>16</v>
      </c>
      <c r="U79" s="1">
        <v>0</v>
      </c>
      <c r="V79" s="1">
        <v>0</v>
      </c>
      <c r="W79" s="1">
        <v>0</v>
      </c>
      <c r="X79" s="1">
        <v>2</v>
      </c>
      <c r="Y79" s="1">
        <v>4</v>
      </c>
      <c r="Z79" s="1">
        <v>2</v>
      </c>
      <c r="AA79" s="1">
        <v>0</v>
      </c>
      <c r="AB79" s="1">
        <v>8</v>
      </c>
      <c r="AC79" s="1">
        <v>0</v>
      </c>
      <c r="AD79" s="1">
        <v>0</v>
      </c>
      <c r="AE79" s="1">
        <v>0</v>
      </c>
      <c r="AF79" s="1">
        <v>21</v>
      </c>
      <c r="AG79" s="1">
        <v>10.74</v>
      </c>
      <c r="AH79" s="1">
        <v>4</v>
      </c>
      <c r="AI79" s="1">
        <v>86</v>
      </c>
      <c r="AJ79" s="1">
        <v>28</v>
      </c>
      <c r="AK79" s="1">
        <v>1</v>
      </c>
      <c r="AL79" s="1">
        <v>73</v>
      </c>
      <c r="AM79" s="1">
        <v>7</v>
      </c>
      <c r="AN79" s="1">
        <v>5</v>
      </c>
      <c r="AO79" s="1">
        <v>9</v>
      </c>
      <c r="AP79" s="1">
        <v>0</v>
      </c>
      <c r="AQ79" s="1">
        <v>0</v>
      </c>
      <c r="AR79" s="1">
        <v>0</v>
      </c>
      <c r="AS79" s="1">
        <v>2</v>
      </c>
      <c r="AT79" s="1">
        <v>4</v>
      </c>
      <c r="AU79" s="1">
        <v>0</v>
      </c>
      <c r="AV79" s="1">
        <v>0</v>
      </c>
      <c r="AW79" s="1">
        <v>3</v>
      </c>
      <c r="AX79" s="1">
        <v>0</v>
      </c>
      <c r="AY79" s="1">
        <v>0</v>
      </c>
      <c r="AZ79" s="1">
        <v>0</v>
      </c>
      <c r="BA79" s="1">
        <v>16</v>
      </c>
    </row>
    <row r="80" spans="2:53" x14ac:dyDescent="0.3">
      <c r="B80" s="1">
        <v>29567</v>
      </c>
      <c r="C80" s="1">
        <v>25154</v>
      </c>
      <c r="D80" s="1">
        <v>25154010</v>
      </c>
      <c r="E80" s="1" t="s">
        <v>15</v>
      </c>
      <c r="F80" s="1" t="s">
        <v>93</v>
      </c>
      <c r="G80" s="1" t="s">
        <v>105</v>
      </c>
      <c r="H80" s="1">
        <v>2012</v>
      </c>
      <c r="I80" s="1" t="s">
        <v>18</v>
      </c>
      <c r="J80" s="4">
        <v>2145.02773837</v>
      </c>
      <c r="K80" s="1">
        <v>25</v>
      </c>
      <c r="L80" s="1">
        <v>83569</v>
      </c>
      <c r="M80" s="1">
        <v>12569</v>
      </c>
      <c r="N80" s="1">
        <v>9106</v>
      </c>
      <c r="O80" s="1">
        <v>2142</v>
      </c>
      <c r="P80" s="1">
        <v>12287</v>
      </c>
      <c r="Q80" s="1">
        <v>8897</v>
      </c>
      <c r="R80" s="1">
        <v>192</v>
      </c>
      <c r="S80" s="1">
        <v>118</v>
      </c>
      <c r="T80" s="1">
        <v>278</v>
      </c>
      <c r="U80" s="1">
        <v>36</v>
      </c>
      <c r="V80" s="1">
        <v>32</v>
      </c>
      <c r="W80" s="1">
        <v>12</v>
      </c>
      <c r="X80" s="1">
        <v>290</v>
      </c>
      <c r="Y80" s="1">
        <v>383</v>
      </c>
      <c r="Z80" s="1">
        <v>68</v>
      </c>
      <c r="AA80" s="1">
        <v>27</v>
      </c>
      <c r="AB80" s="1">
        <v>207</v>
      </c>
      <c r="AC80" s="1">
        <v>40</v>
      </c>
      <c r="AD80" s="1">
        <v>82</v>
      </c>
      <c r="AE80" s="1">
        <v>20</v>
      </c>
      <c r="AF80" s="1">
        <v>863</v>
      </c>
      <c r="AG80" s="1">
        <v>1043.2</v>
      </c>
      <c r="AH80" s="1">
        <v>410</v>
      </c>
      <c r="AI80" s="1">
        <v>9066</v>
      </c>
      <c r="AJ80" s="1">
        <v>2116</v>
      </c>
      <c r="AK80" s="1">
        <v>168</v>
      </c>
      <c r="AL80" s="1">
        <v>8834</v>
      </c>
      <c r="AM80" s="1">
        <v>188</v>
      </c>
      <c r="AN80" s="1">
        <v>118</v>
      </c>
      <c r="AO80" s="1">
        <v>277</v>
      </c>
      <c r="AP80" s="1">
        <v>36</v>
      </c>
      <c r="AQ80" s="1">
        <v>32</v>
      </c>
      <c r="AR80" s="1">
        <v>12</v>
      </c>
      <c r="AS80" s="1">
        <v>290</v>
      </c>
      <c r="AT80" s="1">
        <v>372</v>
      </c>
      <c r="AU80" s="1">
        <v>67</v>
      </c>
      <c r="AV80" s="1">
        <v>27</v>
      </c>
      <c r="AW80" s="1">
        <v>200</v>
      </c>
      <c r="AX80" s="1">
        <v>40</v>
      </c>
      <c r="AY80" s="1">
        <v>80</v>
      </c>
      <c r="AZ80" s="1">
        <v>20</v>
      </c>
      <c r="BA80" s="1">
        <v>829</v>
      </c>
    </row>
    <row r="81" spans="2:53" x14ac:dyDescent="0.3">
      <c r="B81" s="1">
        <v>29568</v>
      </c>
      <c r="C81" s="1">
        <v>25154</v>
      </c>
      <c r="D81" s="1">
        <v>25154016</v>
      </c>
      <c r="E81" s="1" t="s">
        <v>15</v>
      </c>
      <c r="F81" s="1" t="s">
        <v>93</v>
      </c>
      <c r="G81" s="1" t="s">
        <v>106</v>
      </c>
      <c r="H81" s="1">
        <v>2012</v>
      </c>
      <c r="I81" s="1" t="s">
        <v>18</v>
      </c>
      <c r="J81" s="4">
        <v>842.95652037399998</v>
      </c>
      <c r="K81" s="1">
        <v>25</v>
      </c>
      <c r="L81" s="1">
        <v>83570</v>
      </c>
      <c r="M81" s="1">
        <v>5383</v>
      </c>
      <c r="N81" s="1">
        <v>750</v>
      </c>
      <c r="O81" s="1">
        <v>3239</v>
      </c>
      <c r="P81" s="1">
        <v>5133</v>
      </c>
      <c r="Q81" s="1">
        <v>686</v>
      </c>
      <c r="R81" s="1">
        <v>81</v>
      </c>
      <c r="S81" s="1">
        <v>38</v>
      </c>
      <c r="T81" s="1">
        <v>62</v>
      </c>
      <c r="U81" s="1">
        <v>40</v>
      </c>
      <c r="V81" s="1">
        <v>72</v>
      </c>
      <c r="W81" s="1">
        <v>12</v>
      </c>
      <c r="X81" s="1">
        <v>124</v>
      </c>
      <c r="Y81" s="1">
        <v>130</v>
      </c>
      <c r="Z81" s="1">
        <v>60</v>
      </c>
      <c r="AA81" s="1">
        <v>15</v>
      </c>
      <c r="AB81" s="1">
        <v>87</v>
      </c>
      <c r="AC81" s="1">
        <v>55</v>
      </c>
      <c r="AD81" s="1">
        <v>140</v>
      </c>
      <c r="AE81" s="1">
        <v>25</v>
      </c>
      <c r="AF81" s="1">
        <v>2630</v>
      </c>
      <c r="AG81" s="1">
        <v>353.74</v>
      </c>
      <c r="AH81" s="1">
        <v>104</v>
      </c>
      <c r="AI81" s="1">
        <v>687</v>
      </c>
      <c r="AJ81" s="1">
        <v>3131</v>
      </c>
      <c r="AK81" s="1">
        <v>20</v>
      </c>
      <c r="AL81" s="1">
        <v>564</v>
      </c>
      <c r="AM81" s="1">
        <v>77</v>
      </c>
      <c r="AN81" s="1">
        <v>35</v>
      </c>
      <c r="AO81" s="1">
        <v>60</v>
      </c>
      <c r="AP81" s="1">
        <v>37</v>
      </c>
      <c r="AQ81" s="1">
        <v>59</v>
      </c>
      <c r="AR81" s="1">
        <v>12</v>
      </c>
      <c r="AS81" s="1">
        <v>117</v>
      </c>
      <c r="AT81" s="1">
        <v>123</v>
      </c>
      <c r="AU81" s="1">
        <v>52</v>
      </c>
      <c r="AV81" s="1">
        <v>15</v>
      </c>
      <c r="AW81" s="1">
        <v>69</v>
      </c>
      <c r="AX81" s="1">
        <v>49</v>
      </c>
      <c r="AY81" s="1">
        <v>121</v>
      </c>
      <c r="AZ81" s="1">
        <v>25</v>
      </c>
      <c r="BA81" s="1">
        <v>2492</v>
      </c>
    </row>
    <row r="82" spans="2:53" x14ac:dyDescent="0.3">
      <c r="B82" s="1">
        <v>29569</v>
      </c>
      <c r="C82" s="1">
        <v>25154</v>
      </c>
      <c r="D82" s="1">
        <v>25154004</v>
      </c>
      <c r="E82" s="1" t="s">
        <v>15</v>
      </c>
      <c r="F82" s="1" t="s">
        <v>93</v>
      </c>
      <c r="G82" s="1" t="s">
        <v>103</v>
      </c>
      <c r="H82" s="1">
        <v>2012</v>
      </c>
      <c r="I82" s="1" t="s">
        <v>18</v>
      </c>
      <c r="J82" s="4">
        <v>2267.37088967</v>
      </c>
      <c r="K82" s="1">
        <v>25</v>
      </c>
      <c r="L82" s="1">
        <v>83571</v>
      </c>
      <c r="M82" s="1">
        <v>22528</v>
      </c>
      <c r="N82" s="1">
        <v>2462</v>
      </c>
      <c r="O82" s="1">
        <v>212</v>
      </c>
      <c r="P82" s="1">
        <v>22603</v>
      </c>
      <c r="Q82" s="1">
        <v>2061</v>
      </c>
      <c r="R82" s="1">
        <v>75</v>
      </c>
      <c r="S82" s="1">
        <v>37</v>
      </c>
      <c r="T82" s="1">
        <v>37</v>
      </c>
      <c r="U82" s="1">
        <v>64</v>
      </c>
      <c r="V82" s="1">
        <v>18</v>
      </c>
      <c r="W82" s="1">
        <v>24</v>
      </c>
      <c r="X82" s="1">
        <v>91</v>
      </c>
      <c r="Y82" s="1">
        <v>12</v>
      </c>
      <c r="Z82" s="1">
        <v>12</v>
      </c>
      <c r="AA82" s="1">
        <v>4</v>
      </c>
      <c r="AB82" s="1">
        <v>1</v>
      </c>
      <c r="AC82" s="1">
        <v>8</v>
      </c>
      <c r="AD82" s="1">
        <v>13</v>
      </c>
      <c r="AE82" s="1">
        <v>3</v>
      </c>
      <c r="AF82" s="1">
        <v>116</v>
      </c>
      <c r="AG82" s="1">
        <v>237.42</v>
      </c>
      <c r="AH82" s="1">
        <v>99</v>
      </c>
      <c r="AI82" s="1">
        <v>2352</v>
      </c>
      <c r="AJ82" s="1">
        <v>202</v>
      </c>
      <c r="AK82" s="1">
        <v>216</v>
      </c>
      <c r="AL82" s="1">
        <v>1930</v>
      </c>
      <c r="AM82" s="1">
        <v>71</v>
      </c>
      <c r="AN82" s="1">
        <v>37</v>
      </c>
      <c r="AO82" s="1">
        <v>37</v>
      </c>
      <c r="AP82" s="1">
        <v>60</v>
      </c>
      <c r="AQ82" s="1">
        <v>18</v>
      </c>
      <c r="AR82" s="1">
        <v>24</v>
      </c>
      <c r="AS82" s="1">
        <v>91</v>
      </c>
      <c r="AT82" s="1">
        <v>8</v>
      </c>
      <c r="AU82" s="1">
        <v>12</v>
      </c>
      <c r="AV82" s="1">
        <v>4</v>
      </c>
      <c r="AW82" s="1">
        <v>1</v>
      </c>
      <c r="AX82" s="1">
        <v>4</v>
      </c>
      <c r="AY82" s="1">
        <v>13</v>
      </c>
      <c r="AZ82" s="1">
        <v>3</v>
      </c>
      <c r="BA82" s="1">
        <v>106</v>
      </c>
    </row>
    <row r="83" spans="2:53" x14ac:dyDescent="0.3">
      <c r="B83" s="1">
        <v>29570</v>
      </c>
      <c r="C83" s="1">
        <v>25154</v>
      </c>
      <c r="D83" s="1">
        <v>25154006</v>
      </c>
      <c r="E83" s="1" t="s">
        <v>15</v>
      </c>
      <c r="F83" s="1" t="s">
        <v>93</v>
      </c>
      <c r="G83" s="1" t="s">
        <v>104</v>
      </c>
      <c r="H83" s="1">
        <v>2012</v>
      </c>
      <c r="I83" s="1" t="s">
        <v>18</v>
      </c>
      <c r="J83" s="4">
        <v>1546.2658002999999</v>
      </c>
      <c r="K83" s="1">
        <v>25</v>
      </c>
      <c r="L83" s="1">
        <v>83572</v>
      </c>
      <c r="M83" s="1">
        <v>12397</v>
      </c>
      <c r="N83" s="1">
        <v>2034</v>
      </c>
      <c r="O83" s="1">
        <v>2746</v>
      </c>
      <c r="P83" s="1">
        <v>12064</v>
      </c>
      <c r="Q83" s="1">
        <v>1872</v>
      </c>
      <c r="R83" s="1">
        <v>114</v>
      </c>
      <c r="S83" s="1">
        <v>100</v>
      </c>
      <c r="T83" s="1">
        <v>189</v>
      </c>
      <c r="U83" s="1">
        <v>48</v>
      </c>
      <c r="V83" s="1">
        <v>73</v>
      </c>
      <c r="W83" s="1">
        <v>16</v>
      </c>
      <c r="X83" s="1">
        <v>190</v>
      </c>
      <c r="Y83" s="1">
        <v>160</v>
      </c>
      <c r="Z83" s="1">
        <v>63</v>
      </c>
      <c r="AA83" s="1">
        <v>75</v>
      </c>
      <c r="AB83" s="1">
        <v>228</v>
      </c>
      <c r="AC83" s="1">
        <v>53</v>
      </c>
      <c r="AD83" s="1">
        <v>101</v>
      </c>
      <c r="AE83" s="1">
        <v>72</v>
      </c>
      <c r="AF83" s="1">
        <v>1747</v>
      </c>
      <c r="AG83" s="1">
        <v>423.54</v>
      </c>
      <c r="AH83" s="1">
        <v>145</v>
      </c>
      <c r="AI83" s="1">
        <v>1928</v>
      </c>
      <c r="AJ83" s="1">
        <v>2636</v>
      </c>
      <c r="AK83" s="1">
        <v>35</v>
      </c>
      <c r="AL83" s="1">
        <v>1698</v>
      </c>
      <c r="AM83" s="1">
        <v>102</v>
      </c>
      <c r="AN83" s="1">
        <v>94</v>
      </c>
      <c r="AO83" s="1">
        <v>158</v>
      </c>
      <c r="AP83" s="1">
        <v>45</v>
      </c>
      <c r="AQ83" s="1">
        <v>69</v>
      </c>
      <c r="AR83" s="1">
        <v>16</v>
      </c>
      <c r="AS83" s="1">
        <v>172</v>
      </c>
      <c r="AT83" s="1">
        <v>130</v>
      </c>
      <c r="AU83" s="1">
        <v>57</v>
      </c>
      <c r="AV83" s="1">
        <v>69</v>
      </c>
      <c r="AW83" s="1">
        <v>210</v>
      </c>
      <c r="AX83" s="1">
        <v>49</v>
      </c>
      <c r="AY83" s="1">
        <v>82</v>
      </c>
      <c r="AZ83" s="1">
        <v>68</v>
      </c>
      <c r="BA83" s="1">
        <v>1646</v>
      </c>
    </row>
    <row r="84" spans="2:53" x14ac:dyDescent="0.3">
      <c r="B84" s="1">
        <v>29571</v>
      </c>
      <c r="C84" s="1">
        <v>25154</v>
      </c>
      <c r="D84" s="1">
        <v>25154002</v>
      </c>
      <c r="E84" s="1" t="s">
        <v>15</v>
      </c>
      <c r="F84" s="1" t="s">
        <v>93</v>
      </c>
      <c r="G84" s="1" t="s">
        <v>101</v>
      </c>
      <c r="H84" s="1">
        <v>2012</v>
      </c>
      <c r="I84" s="1" t="s">
        <v>18</v>
      </c>
      <c r="J84" s="4">
        <v>1249.2963529799999</v>
      </c>
      <c r="K84" s="1">
        <v>25</v>
      </c>
      <c r="L84" s="1">
        <v>83573</v>
      </c>
      <c r="M84" s="1">
        <v>9718</v>
      </c>
      <c r="N84" s="1">
        <v>1474</v>
      </c>
      <c r="O84" s="1">
        <v>2677</v>
      </c>
      <c r="P84" s="1">
        <v>9568</v>
      </c>
      <c r="Q84" s="1">
        <v>1331</v>
      </c>
      <c r="R84" s="1">
        <v>60</v>
      </c>
      <c r="S84" s="1">
        <v>44</v>
      </c>
      <c r="T84" s="1">
        <v>63</v>
      </c>
      <c r="U84" s="1">
        <v>36</v>
      </c>
      <c r="V84" s="1">
        <v>26</v>
      </c>
      <c r="W84" s="1">
        <v>4</v>
      </c>
      <c r="X84" s="1">
        <v>104</v>
      </c>
      <c r="Y84" s="1">
        <v>144</v>
      </c>
      <c r="Z84" s="1">
        <v>57</v>
      </c>
      <c r="AA84" s="1">
        <v>16</v>
      </c>
      <c r="AB84" s="1">
        <v>120</v>
      </c>
      <c r="AC84" s="1">
        <v>48</v>
      </c>
      <c r="AD84" s="1">
        <v>139</v>
      </c>
      <c r="AE84" s="1">
        <v>52</v>
      </c>
      <c r="AF84" s="1">
        <v>2046</v>
      </c>
      <c r="AG84" s="1">
        <v>368.22</v>
      </c>
      <c r="AH84" s="1">
        <v>98</v>
      </c>
      <c r="AI84" s="1">
        <v>1406</v>
      </c>
      <c r="AJ84" s="1">
        <v>2569</v>
      </c>
      <c r="AK84" s="1">
        <v>122</v>
      </c>
      <c r="AL84" s="1">
        <v>1210</v>
      </c>
      <c r="AM84" s="1">
        <v>57</v>
      </c>
      <c r="AN84" s="1">
        <v>41</v>
      </c>
      <c r="AO84" s="1">
        <v>57</v>
      </c>
      <c r="AP84" s="1">
        <v>33</v>
      </c>
      <c r="AQ84" s="1">
        <v>26</v>
      </c>
      <c r="AR84" s="1">
        <v>4</v>
      </c>
      <c r="AS84" s="1">
        <v>95</v>
      </c>
      <c r="AT84" s="1">
        <v>120</v>
      </c>
      <c r="AU84" s="1">
        <v>44</v>
      </c>
      <c r="AV84" s="1">
        <v>16</v>
      </c>
      <c r="AW84" s="1">
        <v>112</v>
      </c>
      <c r="AX84" s="1">
        <v>44</v>
      </c>
      <c r="AY84" s="1">
        <v>125</v>
      </c>
      <c r="AZ84" s="1">
        <v>44</v>
      </c>
      <c r="BA84" s="1">
        <v>1941</v>
      </c>
    </row>
    <row r="85" spans="2:53" x14ac:dyDescent="0.3">
      <c r="B85" s="1">
        <v>29572</v>
      </c>
      <c r="C85" s="1">
        <v>25154</v>
      </c>
      <c r="D85" s="1">
        <v>25154019</v>
      </c>
      <c r="E85" s="1" t="s">
        <v>15</v>
      </c>
      <c r="F85" s="1" t="s">
        <v>93</v>
      </c>
      <c r="G85" s="1" t="s">
        <v>102</v>
      </c>
      <c r="H85" s="1">
        <v>2012</v>
      </c>
      <c r="I85" s="1" t="s">
        <v>18</v>
      </c>
      <c r="J85" s="4">
        <v>655.55742529199995</v>
      </c>
      <c r="K85" s="1">
        <v>25</v>
      </c>
      <c r="L85" s="1">
        <v>83574</v>
      </c>
      <c r="M85" s="1">
        <v>4976</v>
      </c>
      <c r="N85" s="1">
        <v>1676</v>
      </c>
      <c r="O85" s="1">
        <v>632</v>
      </c>
      <c r="P85" s="1">
        <v>5327</v>
      </c>
      <c r="Q85" s="1">
        <v>1324</v>
      </c>
      <c r="R85" s="1">
        <v>45</v>
      </c>
      <c r="S85" s="1">
        <v>24</v>
      </c>
      <c r="T85" s="1">
        <v>40</v>
      </c>
      <c r="U85" s="1">
        <v>17</v>
      </c>
      <c r="V85" s="1">
        <v>16</v>
      </c>
      <c r="W85" s="1">
        <v>4</v>
      </c>
      <c r="X85" s="1">
        <v>24</v>
      </c>
      <c r="Y85" s="1">
        <v>30</v>
      </c>
      <c r="Z85" s="1">
        <v>52</v>
      </c>
      <c r="AA85" s="1">
        <v>3</v>
      </c>
      <c r="AB85" s="1">
        <v>57</v>
      </c>
      <c r="AC85" s="1">
        <v>6</v>
      </c>
      <c r="AD85" s="1">
        <v>44</v>
      </c>
      <c r="AE85" s="1">
        <v>22</v>
      </c>
      <c r="AF85" s="1">
        <v>256</v>
      </c>
      <c r="AG85" s="1">
        <v>204.38</v>
      </c>
      <c r="AH85" s="1">
        <v>68</v>
      </c>
      <c r="AI85" s="1">
        <v>1607</v>
      </c>
      <c r="AJ85" s="1">
        <v>608</v>
      </c>
      <c r="AK85" s="1">
        <v>421</v>
      </c>
      <c r="AL85" s="1">
        <v>1240</v>
      </c>
      <c r="AM85" s="1">
        <v>40</v>
      </c>
      <c r="AN85" s="1">
        <v>24</v>
      </c>
      <c r="AO85" s="1">
        <v>40</v>
      </c>
      <c r="AP85" s="1">
        <v>15</v>
      </c>
      <c r="AQ85" s="1">
        <v>13</v>
      </c>
      <c r="AR85" s="1">
        <v>4</v>
      </c>
      <c r="AS85" s="1">
        <v>19</v>
      </c>
      <c r="AT85" s="1">
        <v>30</v>
      </c>
      <c r="AU85" s="1">
        <v>48</v>
      </c>
      <c r="AV85" s="1">
        <v>3</v>
      </c>
      <c r="AW85" s="1">
        <v>57</v>
      </c>
      <c r="AX85" s="1">
        <v>6</v>
      </c>
      <c r="AY85" s="1">
        <v>34</v>
      </c>
      <c r="AZ85" s="1">
        <v>22</v>
      </c>
      <c r="BA85" s="1">
        <v>248</v>
      </c>
    </row>
    <row r="86" spans="2:53" x14ac:dyDescent="0.3">
      <c r="B86" s="1">
        <v>29573</v>
      </c>
      <c r="C86" s="1">
        <v>25154</v>
      </c>
      <c r="D86" s="1">
        <v>25154015</v>
      </c>
      <c r="E86" s="1" t="s">
        <v>15</v>
      </c>
      <c r="F86" s="1" t="s">
        <v>93</v>
      </c>
      <c r="G86" s="1" t="s">
        <v>99</v>
      </c>
      <c r="H86" s="1">
        <v>2012</v>
      </c>
      <c r="I86" s="1" t="s">
        <v>18</v>
      </c>
      <c r="J86" s="4">
        <v>792.01180975700004</v>
      </c>
      <c r="K86" s="1">
        <v>25</v>
      </c>
      <c r="L86" s="1">
        <v>83575</v>
      </c>
      <c r="M86" s="1">
        <v>8619</v>
      </c>
      <c r="N86" s="1">
        <v>140</v>
      </c>
      <c r="O86" s="1">
        <v>21</v>
      </c>
      <c r="P86" s="1">
        <v>8608</v>
      </c>
      <c r="Q86" s="1">
        <v>160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2</v>
      </c>
      <c r="Z86" s="1">
        <v>3</v>
      </c>
      <c r="AA86" s="1">
        <v>0</v>
      </c>
      <c r="AB86" s="1">
        <v>1</v>
      </c>
      <c r="AC86" s="1">
        <v>1</v>
      </c>
      <c r="AD86" s="1">
        <v>0</v>
      </c>
      <c r="AE86" s="1">
        <v>0</v>
      </c>
      <c r="AF86" s="1">
        <v>22</v>
      </c>
      <c r="AG86" s="1">
        <v>11.76</v>
      </c>
      <c r="AH86" s="1">
        <v>5</v>
      </c>
      <c r="AI86" s="1">
        <v>112</v>
      </c>
      <c r="AJ86" s="1">
        <v>15</v>
      </c>
      <c r="AK86" s="1">
        <v>5</v>
      </c>
      <c r="AL86" s="1">
        <v>112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2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10</v>
      </c>
    </row>
    <row r="87" spans="2:53" x14ac:dyDescent="0.3">
      <c r="B87" s="1">
        <v>29574</v>
      </c>
      <c r="C87" s="1">
        <v>25154</v>
      </c>
      <c r="D87" s="1">
        <v>25154023</v>
      </c>
      <c r="E87" s="1" t="s">
        <v>15</v>
      </c>
      <c r="F87" s="1" t="s">
        <v>93</v>
      </c>
      <c r="G87" s="1" t="s">
        <v>100</v>
      </c>
      <c r="H87" s="1">
        <v>2012</v>
      </c>
      <c r="I87" s="1" t="s">
        <v>18</v>
      </c>
      <c r="J87" s="4">
        <v>839.19584862299996</v>
      </c>
      <c r="K87" s="1">
        <v>25</v>
      </c>
      <c r="L87" s="1">
        <v>83576</v>
      </c>
      <c r="M87" s="1">
        <v>5594</v>
      </c>
      <c r="N87" s="1">
        <v>1983</v>
      </c>
      <c r="O87" s="1">
        <v>1739</v>
      </c>
      <c r="P87" s="1">
        <v>5402</v>
      </c>
      <c r="Q87" s="1">
        <v>2132</v>
      </c>
      <c r="R87" s="1">
        <v>56</v>
      </c>
      <c r="S87" s="1">
        <v>22</v>
      </c>
      <c r="T87" s="1">
        <v>14</v>
      </c>
      <c r="U87" s="1">
        <v>31</v>
      </c>
      <c r="V87" s="1">
        <v>16</v>
      </c>
      <c r="W87" s="1">
        <v>4</v>
      </c>
      <c r="X87" s="1">
        <v>16</v>
      </c>
      <c r="Y87" s="1">
        <v>216</v>
      </c>
      <c r="Z87" s="1">
        <v>43</v>
      </c>
      <c r="AA87" s="1">
        <v>13</v>
      </c>
      <c r="AB87" s="1">
        <v>66</v>
      </c>
      <c r="AC87" s="1">
        <v>106</v>
      </c>
      <c r="AD87" s="1">
        <v>116</v>
      </c>
      <c r="AE87" s="1">
        <v>62</v>
      </c>
      <c r="AF87" s="1">
        <v>1014</v>
      </c>
      <c r="AG87" s="1">
        <v>333.17</v>
      </c>
      <c r="AH87" s="1">
        <v>83</v>
      </c>
      <c r="AI87" s="1">
        <v>1901</v>
      </c>
      <c r="AJ87" s="1">
        <v>1697</v>
      </c>
      <c r="AK87" s="1">
        <v>21</v>
      </c>
      <c r="AL87" s="1">
        <v>1975</v>
      </c>
      <c r="AM87" s="1">
        <v>51</v>
      </c>
      <c r="AN87" s="1">
        <v>20</v>
      </c>
      <c r="AO87" s="1">
        <v>14</v>
      </c>
      <c r="AP87" s="1">
        <v>31</v>
      </c>
      <c r="AQ87" s="1">
        <v>16</v>
      </c>
      <c r="AR87" s="1">
        <v>2</v>
      </c>
      <c r="AS87" s="1">
        <v>16</v>
      </c>
      <c r="AT87" s="1">
        <v>206</v>
      </c>
      <c r="AU87" s="1">
        <v>43</v>
      </c>
      <c r="AV87" s="1">
        <v>13</v>
      </c>
      <c r="AW87" s="1">
        <v>60</v>
      </c>
      <c r="AX87" s="1">
        <v>96</v>
      </c>
      <c r="AY87" s="1">
        <v>105</v>
      </c>
      <c r="AZ87" s="1">
        <v>57</v>
      </c>
      <c r="BA87" s="1">
        <v>989</v>
      </c>
    </row>
    <row r="88" spans="2:53" x14ac:dyDescent="0.3">
      <c r="B88" s="1">
        <v>29575</v>
      </c>
      <c r="C88" s="1">
        <v>25154</v>
      </c>
      <c r="D88" s="1">
        <v>25154017</v>
      </c>
      <c r="E88" s="1" t="s">
        <v>15</v>
      </c>
      <c r="F88" s="1" t="s">
        <v>93</v>
      </c>
      <c r="G88" s="1" t="s">
        <v>97</v>
      </c>
      <c r="H88" s="1">
        <v>2012</v>
      </c>
      <c r="I88" s="1" t="s">
        <v>18</v>
      </c>
      <c r="J88" s="4">
        <v>1920.91906823</v>
      </c>
      <c r="K88" s="1">
        <v>25</v>
      </c>
      <c r="L88" s="1">
        <v>83577</v>
      </c>
      <c r="M88" s="1">
        <v>20164</v>
      </c>
      <c r="N88" s="1">
        <v>1155</v>
      </c>
      <c r="O88" s="1">
        <v>25</v>
      </c>
      <c r="P88" s="1">
        <v>20622</v>
      </c>
      <c r="Q88" s="1">
        <v>646</v>
      </c>
      <c r="R88" s="1">
        <v>4</v>
      </c>
      <c r="S88" s="1">
        <v>0</v>
      </c>
      <c r="T88" s="1">
        <v>0</v>
      </c>
      <c r="U88" s="1">
        <v>36</v>
      </c>
      <c r="V88" s="1">
        <v>0</v>
      </c>
      <c r="W88" s="1">
        <v>0</v>
      </c>
      <c r="X88" s="1">
        <v>4</v>
      </c>
      <c r="Y88" s="1">
        <v>0</v>
      </c>
      <c r="Z88" s="1">
        <v>0</v>
      </c>
      <c r="AA88" s="1">
        <v>0</v>
      </c>
      <c r="AB88" s="1">
        <v>3</v>
      </c>
      <c r="AC88" s="1">
        <v>4</v>
      </c>
      <c r="AD88" s="1">
        <v>4</v>
      </c>
      <c r="AE88" s="1">
        <v>4</v>
      </c>
      <c r="AF88" s="1">
        <v>2</v>
      </c>
      <c r="AG88" s="1">
        <v>98.41</v>
      </c>
      <c r="AH88" s="1">
        <v>16</v>
      </c>
      <c r="AI88" s="1">
        <v>1060</v>
      </c>
      <c r="AJ88" s="1">
        <v>20</v>
      </c>
      <c r="AK88" s="1">
        <v>454</v>
      </c>
      <c r="AL88" s="1">
        <v>606</v>
      </c>
      <c r="AM88" s="1">
        <v>4</v>
      </c>
      <c r="AN88" s="1">
        <v>0</v>
      </c>
      <c r="AO88" s="1">
        <v>0</v>
      </c>
      <c r="AP88" s="1">
        <v>20</v>
      </c>
      <c r="AQ88" s="1">
        <v>0</v>
      </c>
      <c r="AR88" s="1">
        <v>0</v>
      </c>
      <c r="AS88" s="1">
        <v>2</v>
      </c>
      <c r="AT88" s="1">
        <v>0</v>
      </c>
      <c r="AU88" s="1">
        <v>0</v>
      </c>
      <c r="AV88" s="1">
        <v>0</v>
      </c>
      <c r="AW88" s="1">
        <v>3</v>
      </c>
      <c r="AX88" s="1">
        <v>0</v>
      </c>
      <c r="AY88" s="1">
        <v>1</v>
      </c>
      <c r="AZ88" s="1">
        <v>3</v>
      </c>
      <c r="BA88" s="1">
        <v>2</v>
      </c>
    </row>
    <row r="89" spans="2:53" x14ac:dyDescent="0.3">
      <c r="B89" s="1">
        <v>29576</v>
      </c>
      <c r="C89" s="1">
        <v>25154</v>
      </c>
      <c r="D89" s="1">
        <v>25154024</v>
      </c>
      <c r="E89" s="1" t="s">
        <v>15</v>
      </c>
      <c r="F89" s="1" t="s">
        <v>93</v>
      </c>
      <c r="G89" s="1" t="s">
        <v>98</v>
      </c>
      <c r="H89" s="1">
        <v>2012</v>
      </c>
      <c r="I89" s="1" t="s">
        <v>18</v>
      </c>
      <c r="J89" s="4">
        <v>811.77357700899995</v>
      </c>
      <c r="K89" s="1">
        <v>25</v>
      </c>
      <c r="L89" s="1">
        <v>83578</v>
      </c>
      <c r="M89" s="1">
        <v>3702</v>
      </c>
      <c r="N89" s="1">
        <v>2347</v>
      </c>
      <c r="O89" s="1">
        <v>2976</v>
      </c>
      <c r="P89" s="1">
        <v>4190</v>
      </c>
      <c r="Q89" s="1">
        <v>1942</v>
      </c>
      <c r="R89" s="1">
        <v>47</v>
      </c>
      <c r="S89" s="1">
        <v>42</v>
      </c>
      <c r="T89" s="1">
        <v>42</v>
      </c>
      <c r="U89" s="1">
        <v>8</v>
      </c>
      <c r="V89" s="1">
        <v>8</v>
      </c>
      <c r="W89" s="1">
        <v>12</v>
      </c>
      <c r="X89" s="1">
        <v>24</v>
      </c>
      <c r="Y89" s="1">
        <v>407</v>
      </c>
      <c r="Z89" s="1">
        <v>203</v>
      </c>
      <c r="AA89" s="1">
        <v>112</v>
      </c>
      <c r="AB89" s="1">
        <v>371</v>
      </c>
      <c r="AC89" s="1">
        <v>50</v>
      </c>
      <c r="AD89" s="1">
        <v>148</v>
      </c>
      <c r="AE89" s="1">
        <v>78</v>
      </c>
      <c r="AF89" s="1">
        <v>1331</v>
      </c>
      <c r="AG89" s="1">
        <v>490.91</v>
      </c>
      <c r="AH89" s="1">
        <v>205</v>
      </c>
      <c r="AI89" s="1">
        <v>2318</v>
      </c>
      <c r="AJ89" s="1">
        <v>2936</v>
      </c>
      <c r="AK89" s="1">
        <v>759</v>
      </c>
      <c r="AL89" s="1">
        <v>1886</v>
      </c>
      <c r="AM89" s="1">
        <v>46</v>
      </c>
      <c r="AN89" s="1">
        <v>41</v>
      </c>
      <c r="AO89" s="1">
        <v>40</v>
      </c>
      <c r="AP89" s="1">
        <v>8</v>
      </c>
      <c r="AQ89" s="1">
        <v>8</v>
      </c>
      <c r="AR89" s="1">
        <v>12</v>
      </c>
      <c r="AS89" s="1">
        <v>24</v>
      </c>
      <c r="AT89" s="1">
        <v>392</v>
      </c>
      <c r="AU89" s="1">
        <v>200</v>
      </c>
      <c r="AV89" s="1">
        <v>110</v>
      </c>
      <c r="AW89" s="1">
        <v>341</v>
      </c>
      <c r="AX89" s="1">
        <v>50</v>
      </c>
      <c r="AY89" s="1">
        <v>148</v>
      </c>
      <c r="AZ89" s="1">
        <v>78</v>
      </c>
      <c r="BA89" s="1">
        <v>1301</v>
      </c>
    </row>
    <row r="90" spans="2:53" x14ac:dyDescent="0.3">
      <c r="B90" s="1">
        <v>29577</v>
      </c>
      <c r="C90" s="1">
        <v>25154</v>
      </c>
      <c r="D90" s="1">
        <v>25154021</v>
      </c>
      <c r="E90" s="1" t="s">
        <v>15</v>
      </c>
      <c r="F90" s="1" t="s">
        <v>93</v>
      </c>
      <c r="G90" s="1" t="s">
        <v>30</v>
      </c>
      <c r="H90" s="1">
        <v>2012</v>
      </c>
      <c r="I90" s="1" t="s">
        <v>18</v>
      </c>
      <c r="J90" s="4">
        <v>867.42158573899997</v>
      </c>
      <c r="K90" s="1">
        <v>25</v>
      </c>
      <c r="L90" s="1">
        <v>83579</v>
      </c>
      <c r="M90" s="1">
        <v>9169</v>
      </c>
      <c r="N90" s="1">
        <v>454</v>
      </c>
      <c r="O90" s="1">
        <v>3</v>
      </c>
      <c r="P90" s="1">
        <v>9491</v>
      </c>
      <c r="Q90" s="1">
        <v>143</v>
      </c>
      <c r="R90" s="1">
        <v>0</v>
      </c>
      <c r="S90" s="1">
        <v>3</v>
      </c>
      <c r="T90" s="1">
        <v>0</v>
      </c>
      <c r="U90" s="1">
        <v>2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4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35.83</v>
      </c>
      <c r="AH90" s="1">
        <v>2</v>
      </c>
      <c r="AI90" s="1">
        <v>396</v>
      </c>
      <c r="AJ90" s="1">
        <v>3</v>
      </c>
      <c r="AK90" s="1">
        <v>267</v>
      </c>
      <c r="AL90" s="1">
        <v>125</v>
      </c>
      <c r="AM90" s="1">
        <v>0</v>
      </c>
      <c r="AN90" s="1">
        <v>3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4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</row>
    <row r="91" spans="2:53" x14ac:dyDescent="0.3">
      <c r="B91" s="1">
        <v>29578</v>
      </c>
      <c r="C91" s="1">
        <v>25154</v>
      </c>
      <c r="D91" s="1">
        <v>25154022</v>
      </c>
      <c r="E91" s="1" t="s">
        <v>15</v>
      </c>
      <c r="F91" s="1" t="s">
        <v>93</v>
      </c>
      <c r="G91" s="1" t="s">
        <v>96</v>
      </c>
      <c r="H91" s="1">
        <v>2012</v>
      </c>
      <c r="I91" s="1" t="s">
        <v>18</v>
      </c>
      <c r="J91" s="4">
        <v>1153.36018975</v>
      </c>
      <c r="K91" s="1">
        <v>25</v>
      </c>
      <c r="L91" s="1">
        <v>83580</v>
      </c>
      <c r="M91" s="1">
        <v>11171</v>
      </c>
      <c r="N91" s="1">
        <v>1573</v>
      </c>
      <c r="O91" s="1">
        <v>68</v>
      </c>
      <c r="P91" s="1">
        <v>11263</v>
      </c>
      <c r="Q91" s="1">
        <v>1399</v>
      </c>
      <c r="R91" s="1">
        <v>0</v>
      </c>
      <c r="S91" s="1">
        <v>25</v>
      </c>
      <c r="T91" s="1">
        <v>4</v>
      </c>
      <c r="U91" s="1">
        <v>22</v>
      </c>
      <c r="V91" s="1">
        <v>4</v>
      </c>
      <c r="W91" s="1">
        <v>0</v>
      </c>
      <c r="X91" s="1">
        <v>19</v>
      </c>
      <c r="Y91" s="1">
        <v>4</v>
      </c>
      <c r="Z91" s="1">
        <v>0</v>
      </c>
      <c r="AA91" s="1">
        <v>0</v>
      </c>
      <c r="AB91" s="1">
        <v>0</v>
      </c>
      <c r="AC91" s="1">
        <v>16</v>
      </c>
      <c r="AD91" s="1">
        <v>4</v>
      </c>
      <c r="AE91" s="1">
        <v>4</v>
      </c>
      <c r="AF91" s="1">
        <v>44</v>
      </c>
      <c r="AG91" s="1">
        <v>134.24</v>
      </c>
      <c r="AH91" s="1">
        <v>24</v>
      </c>
      <c r="AI91" s="1">
        <v>1416</v>
      </c>
      <c r="AJ91" s="1">
        <v>50</v>
      </c>
      <c r="AK91" s="1">
        <v>273</v>
      </c>
      <c r="AL91" s="1">
        <v>1127</v>
      </c>
      <c r="AM91" s="1">
        <v>0</v>
      </c>
      <c r="AN91" s="1">
        <v>21</v>
      </c>
      <c r="AO91" s="1">
        <v>0</v>
      </c>
      <c r="AP91" s="1">
        <v>14</v>
      </c>
      <c r="AQ91" s="1">
        <v>0</v>
      </c>
      <c r="AR91" s="1">
        <v>0</v>
      </c>
      <c r="AS91" s="1">
        <v>14</v>
      </c>
      <c r="AT91" s="1">
        <v>0</v>
      </c>
      <c r="AU91" s="1">
        <v>0</v>
      </c>
      <c r="AV91" s="1">
        <v>0</v>
      </c>
      <c r="AW91" s="1">
        <v>0</v>
      </c>
      <c r="AX91" s="1">
        <v>8</v>
      </c>
      <c r="AY91" s="1">
        <v>0</v>
      </c>
      <c r="AZ91" s="1">
        <v>0</v>
      </c>
      <c r="BA91" s="1">
        <v>30</v>
      </c>
    </row>
    <row r="92" spans="2:53" x14ac:dyDescent="0.3">
      <c r="B92" s="1">
        <v>29579</v>
      </c>
      <c r="C92" s="1">
        <v>25154</v>
      </c>
      <c r="D92" s="1">
        <v>25154020</v>
      </c>
      <c r="E92" s="1" t="s">
        <v>15</v>
      </c>
      <c r="F92" s="1" t="s">
        <v>93</v>
      </c>
      <c r="G92" s="1" t="s">
        <v>94</v>
      </c>
      <c r="H92" s="1">
        <v>2012</v>
      </c>
      <c r="I92" s="1" t="s">
        <v>18</v>
      </c>
      <c r="J92" s="4">
        <v>571.98486900600005</v>
      </c>
      <c r="K92" s="1">
        <v>25</v>
      </c>
      <c r="L92" s="1">
        <v>83581</v>
      </c>
      <c r="M92" s="1">
        <v>4905</v>
      </c>
      <c r="N92" s="1">
        <v>904</v>
      </c>
      <c r="O92" s="1">
        <v>540</v>
      </c>
      <c r="P92" s="1">
        <v>4746</v>
      </c>
      <c r="Q92" s="1">
        <v>923</v>
      </c>
      <c r="R92" s="1">
        <v>8</v>
      </c>
      <c r="S92" s="1">
        <v>4</v>
      </c>
      <c r="T92" s="1">
        <v>8</v>
      </c>
      <c r="U92" s="1">
        <v>44</v>
      </c>
      <c r="V92" s="1">
        <v>12</v>
      </c>
      <c r="W92" s="1">
        <v>4</v>
      </c>
      <c r="X92" s="1">
        <v>0</v>
      </c>
      <c r="Y92" s="1">
        <v>56</v>
      </c>
      <c r="Z92" s="1">
        <v>0</v>
      </c>
      <c r="AA92" s="1">
        <v>0</v>
      </c>
      <c r="AB92" s="1">
        <v>20</v>
      </c>
      <c r="AC92" s="1">
        <v>104</v>
      </c>
      <c r="AD92" s="1">
        <v>68</v>
      </c>
      <c r="AE92" s="1">
        <v>16</v>
      </c>
      <c r="AF92" s="1">
        <v>333</v>
      </c>
      <c r="AG92" s="1">
        <v>118.79</v>
      </c>
      <c r="AH92" s="1">
        <v>26</v>
      </c>
      <c r="AI92" s="1">
        <v>843</v>
      </c>
      <c r="AJ92" s="1">
        <v>448</v>
      </c>
      <c r="AK92" s="1">
        <v>9</v>
      </c>
      <c r="AL92" s="1">
        <v>819</v>
      </c>
      <c r="AM92" s="1">
        <v>8</v>
      </c>
      <c r="AN92" s="1">
        <v>4</v>
      </c>
      <c r="AO92" s="1">
        <v>8</v>
      </c>
      <c r="AP92" s="1">
        <v>38</v>
      </c>
      <c r="AQ92" s="1">
        <v>10</v>
      </c>
      <c r="AR92" s="1">
        <v>4</v>
      </c>
      <c r="AS92" s="1">
        <v>0</v>
      </c>
      <c r="AT92" s="1">
        <v>44</v>
      </c>
      <c r="AU92" s="1">
        <v>0</v>
      </c>
      <c r="AV92" s="1">
        <v>0</v>
      </c>
      <c r="AW92" s="1">
        <v>13</v>
      </c>
      <c r="AX92" s="1">
        <v>83</v>
      </c>
      <c r="AY92" s="1">
        <v>50</v>
      </c>
      <c r="AZ92" s="1">
        <v>15</v>
      </c>
      <c r="BA92" s="1">
        <v>219</v>
      </c>
    </row>
    <row r="93" spans="2:53" x14ac:dyDescent="0.3">
      <c r="B93" s="1">
        <v>29687</v>
      </c>
      <c r="C93" s="1">
        <v>25200</v>
      </c>
      <c r="D93" s="1">
        <v>25200009</v>
      </c>
      <c r="E93" s="1" t="s">
        <v>15</v>
      </c>
      <c r="F93" s="1" t="s">
        <v>89</v>
      </c>
      <c r="G93" s="1" t="s">
        <v>95</v>
      </c>
      <c r="H93" s="1">
        <v>2010</v>
      </c>
      <c r="I93" s="1" t="s">
        <v>18</v>
      </c>
      <c r="J93" s="4">
        <v>2313.7652188500001</v>
      </c>
      <c r="K93" s="1">
        <v>25</v>
      </c>
      <c r="L93" s="1">
        <v>83689</v>
      </c>
      <c r="M93" s="1">
        <v>21505</v>
      </c>
      <c r="N93" s="1">
        <v>3434</v>
      </c>
      <c r="O93" s="1">
        <v>757</v>
      </c>
      <c r="P93" s="1">
        <v>21256</v>
      </c>
      <c r="Q93" s="1">
        <v>3156</v>
      </c>
      <c r="R93" s="1">
        <v>112</v>
      </c>
      <c r="S93" s="1">
        <v>212</v>
      </c>
      <c r="T93" s="1">
        <v>95</v>
      </c>
      <c r="U93" s="1">
        <v>37</v>
      </c>
      <c r="V93" s="1">
        <v>20</v>
      </c>
      <c r="W93" s="1">
        <v>12</v>
      </c>
      <c r="X93" s="1">
        <v>84</v>
      </c>
      <c r="Y93" s="1">
        <v>112</v>
      </c>
      <c r="Z93" s="1">
        <v>0</v>
      </c>
      <c r="AA93" s="1">
        <v>4</v>
      </c>
      <c r="AB93" s="1">
        <v>28</v>
      </c>
      <c r="AC93" s="1">
        <v>68</v>
      </c>
      <c r="AD93" s="1">
        <v>24</v>
      </c>
      <c r="AE93" s="1">
        <v>24</v>
      </c>
      <c r="AF93" s="1">
        <v>452</v>
      </c>
      <c r="AG93" s="1">
        <v>369.63</v>
      </c>
      <c r="AH93" s="1">
        <v>111</v>
      </c>
      <c r="AI93" s="1">
        <v>3301</v>
      </c>
      <c r="AJ93" s="1">
        <v>686</v>
      </c>
      <c r="AK93" s="1">
        <v>26</v>
      </c>
      <c r="AL93" s="1">
        <v>2969</v>
      </c>
      <c r="AM93" s="1">
        <v>85</v>
      </c>
      <c r="AN93" s="1">
        <v>200</v>
      </c>
      <c r="AO93" s="1">
        <v>84</v>
      </c>
      <c r="AP93" s="1">
        <v>33</v>
      </c>
      <c r="AQ93" s="1">
        <v>19</v>
      </c>
      <c r="AR93" s="1">
        <v>12</v>
      </c>
      <c r="AS93" s="1">
        <v>71</v>
      </c>
      <c r="AT93" s="1">
        <v>101</v>
      </c>
      <c r="AU93" s="1">
        <v>0</v>
      </c>
      <c r="AV93" s="1">
        <v>0</v>
      </c>
      <c r="AW93" s="1">
        <v>28</v>
      </c>
      <c r="AX93" s="1">
        <v>64</v>
      </c>
      <c r="AY93" s="1">
        <v>23</v>
      </c>
      <c r="AZ93" s="1">
        <v>24</v>
      </c>
      <c r="BA93" s="1">
        <v>371</v>
      </c>
    </row>
    <row r="94" spans="2:53" x14ac:dyDescent="0.3">
      <c r="B94" s="1">
        <v>29689</v>
      </c>
      <c r="C94" s="1">
        <v>25200</v>
      </c>
      <c r="D94" s="1">
        <v>25200006</v>
      </c>
      <c r="E94" s="1" t="s">
        <v>15</v>
      </c>
      <c r="F94" s="1" t="s">
        <v>89</v>
      </c>
      <c r="G94" s="1" t="s">
        <v>92</v>
      </c>
      <c r="H94" s="1">
        <v>2010</v>
      </c>
      <c r="I94" s="1" t="s">
        <v>18</v>
      </c>
      <c r="J94" s="4">
        <v>1026.5460682800001</v>
      </c>
      <c r="K94" s="1">
        <v>25</v>
      </c>
      <c r="L94" s="1">
        <v>83691</v>
      </c>
      <c r="M94" s="1">
        <v>10962</v>
      </c>
      <c r="N94" s="1">
        <v>431</v>
      </c>
      <c r="O94" s="1">
        <v>8</v>
      </c>
      <c r="P94" s="1">
        <v>10934</v>
      </c>
      <c r="Q94" s="1">
        <v>476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4</v>
      </c>
      <c r="AD94" s="1">
        <v>0</v>
      </c>
      <c r="AE94" s="1">
        <v>0</v>
      </c>
      <c r="AF94" s="1">
        <v>0</v>
      </c>
      <c r="AG94" s="1">
        <v>36.51</v>
      </c>
      <c r="AH94" s="1">
        <v>5</v>
      </c>
      <c r="AI94" s="1">
        <v>399</v>
      </c>
      <c r="AJ94" s="1">
        <v>6</v>
      </c>
      <c r="AK94" s="1">
        <v>0</v>
      </c>
      <c r="AL94" s="1">
        <v>400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2</v>
      </c>
      <c r="AY94" s="1">
        <v>0</v>
      </c>
      <c r="AZ94" s="1">
        <v>0</v>
      </c>
      <c r="BA94" s="1">
        <v>0</v>
      </c>
    </row>
    <row r="95" spans="2:53" x14ac:dyDescent="0.3">
      <c r="B95" s="1">
        <v>29690</v>
      </c>
      <c r="C95" s="1">
        <v>25200</v>
      </c>
      <c r="D95" s="1">
        <v>25200001</v>
      </c>
      <c r="E95" s="1" t="s">
        <v>15</v>
      </c>
      <c r="F95" s="1" t="s">
        <v>89</v>
      </c>
      <c r="G95" s="1" t="s">
        <v>56</v>
      </c>
      <c r="H95" s="1">
        <v>2010</v>
      </c>
      <c r="I95" s="1" t="s">
        <v>18</v>
      </c>
      <c r="J95" s="4">
        <v>932.64722487100005</v>
      </c>
      <c r="K95" s="1">
        <v>25</v>
      </c>
      <c r="L95" s="1">
        <v>83692</v>
      </c>
      <c r="M95" s="1">
        <v>7962</v>
      </c>
      <c r="N95" s="1">
        <v>2117</v>
      </c>
      <c r="O95" s="1">
        <v>288</v>
      </c>
      <c r="P95" s="1">
        <v>7881</v>
      </c>
      <c r="Q95" s="1">
        <v>2097</v>
      </c>
      <c r="R95" s="1">
        <v>12</v>
      </c>
      <c r="S95" s="1">
        <v>35</v>
      </c>
      <c r="T95" s="1">
        <v>36</v>
      </c>
      <c r="U95" s="1">
        <v>8</v>
      </c>
      <c r="V95" s="1">
        <v>10</v>
      </c>
      <c r="W95" s="1">
        <v>8</v>
      </c>
      <c r="X95" s="1">
        <v>41</v>
      </c>
      <c r="Y95" s="1">
        <v>20</v>
      </c>
      <c r="Z95" s="1">
        <v>4</v>
      </c>
      <c r="AA95" s="1">
        <v>12</v>
      </c>
      <c r="AB95" s="1">
        <v>4</v>
      </c>
      <c r="AC95" s="1">
        <v>8</v>
      </c>
      <c r="AD95" s="1">
        <v>4</v>
      </c>
      <c r="AE95" s="1">
        <v>8</v>
      </c>
      <c r="AF95" s="1">
        <v>164</v>
      </c>
      <c r="AG95" s="1">
        <v>210.6</v>
      </c>
      <c r="AH95" s="1">
        <v>27</v>
      </c>
      <c r="AI95" s="1">
        <v>2033</v>
      </c>
      <c r="AJ95" s="1">
        <v>275</v>
      </c>
      <c r="AK95" s="1">
        <v>70</v>
      </c>
      <c r="AL95" s="1">
        <v>1946</v>
      </c>
      <c r="AM95" s="1">
        <v>8</v>
      </c>
      <c r="AN95" s="1">
        <v>35</v>
      </c>
      <c r="AO95" s="1">
        <v>33</v>
      </c>
      <c r="AP95" s="1">
        <v>8</v>
      </c>
      <c r="AQ95" s="1">
        <v>10</v>
      </c>
      <c r="AR95" s="1">
        <v>8</v>
      </c>
      <c r="AS95" s="1">
        <v>28</v>
      </c>
      <c r="AT95" s="1">
        <v>18</v>
      </c>
      <c r="AU95" s="1">
        <v>4</v>
      </c>
      <c r="AV95" s="1">
        <v>10</v>
      </c>
      <c r="AW95" s="1">
        <v>4</v>
      </c>
      <c r="AX95" s="1">
        <v>7</v>
      </c>
      <c r="AY95" s="1">
        <v>4</v>
      </c>
      <c r="AZ95" s="1">
        <v>4</v>
      </c>
      <c r="BA95" s="1">
        <v>144</v>
      </c>
    </row>
    <row r="96" spans="2:53" x14ac:dyDescent="0.3">
      <c r="B96" s="1">
        <v>29691</v>
      </c>
      <c r="C96" s="1">
        <v>25200</v>
      </c>
      <c r="D96" s="1">
        <v>25200002</v>
      </c>
      <c r="E96" s="1" t="s">
        <v>15</v>
      </c>
      <c r="F96" s="1" t="s">
        <v>89</v>
      </c>
      <c r="G96" s="1" t="s">
        <v>90</v>
      </c>
      <c r="H96" s="1">
        <v>2010</v>
      </c>
      <c r="I96" s="1" t="s">
        <v>18</v>
      </c>
      <c r="J96" s="4">
        <v>1149.60054208</v>
      </c>
      <c r="K96" s="1">
        <v>25</v>
      </c>
      <c r="L96" s="1">
        <v>83693</v>
      </c>
      <c r="M96" s="1">
        <v>11656</v>
      </c>
      <c r="N96" s="1">
        <v>945</v>
      </c>
      <c r="O96" s="1">
        <v>167</v>
      </c>
      <c r="P96" s="1">
        <v>11706</v>
      </c>
      <c r="Q96" s="1">
        <v>890</v>
      </c>
      <c r="R96" s="1">
        <v>0</v>
      </c>
      <c r="S96" s="1">
        <v>1</v>
      </c>
      <c r="T96" s="1">
        <v>4</v>
      </c>
      <c r="U96" s="1">
        <v>8</v>
      </c>
      <c r="V96" s="1">
        <v>0</v>
      </c>
      <c r="W96" s="1">
        <v>0</v>
      </c>
      <c r="X96" s="1">
        <v>16</v>
      </c>
      <c r="Y96" s="1">
        <v>32</v>
      </c>
      <c r="Z96" s="1">
        <v>0</v>
      </c>
      <c r="AA96" s="1">
        <v>0</v>
      </c>
      <c r="AB96" s="1">
        <v>0</v>
      </c>
      <c r="AC96" s="1">
        <v>4</v>
      </c>
      <c r="AD96" s="1">
        <v>4</v>
      </c>
      <c r="AE96" s="1">
        <v>0</v>
      </c>
      <c r="AF96" s="1">
        <v>88</v>
      </c>
      <c r="AG96" s="1">
        <v>101.6</v>
      </c>
      <c r="AH96" s="1">
        <v>77</v>
      </c>
      <c r="AI96" s="1">
        <v>904</v>
      </c>
      <c r="AJ96" s="1">
        <v>144</v>
      </c>
      <c r="AK96" s="1">
        <v>156</v>
      </c>
      <c r="AL96" s="1">
        <v>845</v>
      </c>
      <c r="AM96" s="1">
        <v>0</v>
      </c>
      <c r="AN96" s="1">
        <v>1</v>
      </c>
      <c r="AO96" s="1">
        <v>4</v>
      </c>
      <c r="AP96" s="1">
        <v>8</v>
      </c>
      <c r="AQ96" s="1">
        <v>0</v>
      </c>
      <c r="AR96" s="1">
        <v>0</v>
      </c>
      <c r="AS96" s="1">
        <v>12</v>
      </c>
      <c r="AT96" s="1">
        <v>32</v>
      </c>
      <c r="AU96" s="1">
        <v>0</v>
      </c>
      <c r="AV96" s="1">
        <v>0</v>
      </c>
      <c r="AW96" s="1">
        <v>0</v>
      </c>
      <c r="AX96" s="1">
        <v>4</v>
      </c>
      <c r="AY96" s="1">
        <v>1</v>
      </c>
      <c r="AZ96" s="1">
        <v>0</v>
      </c>
      <c r="BA96" s="1">
        <v>63</v>
      </c>
    </row>
    <row r="97" spans="2:53" x14ac:dyDescent="0.3">
      <c r="B97" s="1">
        <v>29692</v>
      </c>
      <c r="C97" s="1">
        <v>25200</v>
      </c>
      <c r="D97" s="1">
        <v>25200007</v>
      </c>
      <c r="E97" s="1" t="s">
        <v>15</v>
      </c>
      <c r="F97" s="1" t="s">
        <v>89</v>
      </c>
      <c r="G97" s="1" t="s">
        <v>91</v>
      </c>
      <c r="H97" s="1">
        <v>2010</v>
      </c>
      <c r="I97" s="1" t="s">
        <v>18</v>
      </c>
      <c r="J97" s="4">
        <v>2198.4521891200002</v>
      </c>
      <c r="K97" s="1">
        <v>25</v>
      </c>
      <c r="L97" s="1">
        <v>83694</v>
      </c>
      <c r="M97" s="1">
        <v>17508</v>
      </c>
      <c r="N97" s="1">
        <v>3923</v>
      </c>
      <c r="O97" s="1">
        <v>2981</v>
      </c>
      <c r="P97" s="1">
        <v>17333</v>
      </c>
      <c r="Q97" s="1">
        <v>3911</v>
      </c>
      <c r="R97" s="1">
        <v>24</v>
      </c>
      <c r="S97" s="1">
        <v>104</v>
      </c>
      <c r="T97" s="1">
        <v>38</v>
      </c>
      <c r="U97" s="1">
        <v>207</v>
      </c>
      <c r="V97" s="1">
        <v>20</v>
      </c>
      <c r="W97" s="1">
        <v>16</v>
      </c>
      <c r="X97" s="1">
        <v>66</v>
      </c>
      <c r="Y97" s="1">
        <v>416</v>
      </c>
      <c r="Z97" s="1">
        <v>52</v>
      </c>
      <c r="AA97" s="1">
        <v>44</v>
      </c>
      <c r="AB97" s="1">
        <v>60</v>
      </c>
      <c r="AC97" s="1">
        <v>320</v>
      </c>
      <c r="AD97" s="1">
        <v>110</v>
      </c>
      <c r="AE97" s="1">
        <v>144</v>
      </c>
      <c r="AF97" s="1">
        <v>1553</v>
      </c>
      <c r="AG97" s="1">
        <v>630.89</v>
      </c>
      <c r="AH97" s="1">
        <v>281</v>
      </c>
      <c r="AI97" s="1">
        <v>3837</v>
      </c>
      <c r="AJ97" s="1">
        <v>2891</v>
      </c>
      <c r="AK97" s="1">
        <v>233</v>
      </c>
      <c r="AL97" s="1">
        <v>3790</v>
      </c>
      <c r="AM97" s="1">
        <v>23</v>
      </c>
      <c r="AN97" s="1">
        <v>103</v>
      </c>
      <c r="AO97" s="1">
        <v>32</v>
      </c>
      <c r="AP97" s="1">
        <v>206</v>
      </c>
      <c r="AQ97" s="1">
        <v>20</v>
      </c>
      <c r="AR97" s="1">
        <v>16</v>
      </c>
      <c r="AS97" s="1">
        <v>53</v>
      </c>
      <c r="AT97" s="1">
        <v>413</v>
      </c>
      <c r="AU97" s="1">
        <v>52</v>
      </c>
      <c r="AV97" s="1">
        <v>44</v>
      </c>
      <c r="AW97" s="1">
        <v>56</v>
      </c>
      <c r="AX97" s="1">
        <v>312</v>
      </c>
      <c r="AY97" s="1">
        <v>104</v>
      </c>
      <c r="AZ97" s="1">
        <v>144</v>
      </c>
      <c r="BA97" s="1">
        <v>1408</v>
      </c>
    </row>
    <row r="98" spans="2:53" x14ac:dyDescent="0.3">
      <c r="B98" s="1">
        <v>29693</v>
      </c>
      <c r="C98" s="1">
        <v>25200</v>
      </c>
      <c r="D98" s="1">
        <v>25200005</v>
      </c>
      <c r="E98" s="1" t="s">
        <v>15</v>
      </c>
      <c r="F98" s="1" t="s">
        <v>89</v>
      </c>
      <c r="G98" s="1" t="s">
        <v>26</v>
      </c>
      <c r="H98" s="1">
        <v>2010</v>
      </c>
      <c r="I98" s="1" t="s">
        <v>18</v>
      </c>
      <c r="J98" s="4">
        <v>2195.32900397</v>
      </c>
      <c r="K98" s="1">
        <v>25</v>
      </c>
      <c r="L98" s="1">
        <v>83695</v>
      </c>
      <c r="M98" s="1">
        <v>2382</v>
      </c>
      <c r="N98" s="1">
        <v>7043</v>
      </c>
      <c r="O98" s="1">
        <v>14966</v>
      </c>
      <c r="P98" s="1">
        <v>1791</v>
      </c>
      <c r="Q98" s="1">
        <v>6570</v>
      </c>
      <c r="R98" s="1">
        <v>440</v>
      </c>
      <c r="S98" s="1">
        <v>372</v>
      </c>
      <c r="T98" s="1">
        <v>557</v>
      </c>
      <c r="U98" s="1">
        <v>181</v>
      </c>
      <c r="V98" s="1">
        <v>192</v>
      </c>
      <c r="W98" s="1">
        <v>148</v>
      </c>
      <c r="X98" s="1">
        <v>941</v>
      </c>
      <c r="Y98" s="1">
        <v>959</v>
      </c>
      <c r="Z98" s="1">
        <v>286</v>
      </c>
      <c r="AA98" s="1">
        <v>195</v>
      </c>
      <c r="AB98" s="1">
        <v>867</v>
      </c>
      <c r="AC98" s="1">
        <v>355</v>
      </c>
      <c r="AD98" s="1">
        <v>647</v>
      </c>
      <c r="AE98" s="1">
        <v>373</v>
      </c>
      <c r="AF98" s="1">
        <v>9496</v>
      </c>
      <c r="AG98" s="1">
        <v>2046.15</v>
      </c>
      <c r="AH98" s="1">
        <v>922</v>
      </c>
      <c r="AI98" s="1">
        <v>6974</v>
      </c>
      <c r="AJ98" s="1">
        <v>14849</v>
      </c>
      <c r="AK98" s="1">
        <v>509</v>
      </c>
      <c r="AL98" s="1">
        <v>6373</v>
      </c>
      <c r="AM98" s="1">
        <v>436</v>
      </c>
      <c r="AN98" s="1">
        <v>372</v>
      </c>
      <c r="AO98" s="1">
        <v>556</v>
      </c>
      <c r="AP98" s="1">
        <v>181</v>
      </c>
      <c r="AQ98" s="1">
        <v>192</v>
      </c>
      <c r="AR98" s="1">
        <v>148</v>
      </c>
      <c r="AS98" s="1">
        <v>940</v>
      </c>
      <c r="AT98" s="1">
        <v>913</v>
      </c>
      <c r="AU98" s="1">
        <v>282</v>
      </c>
      <c r="AV98" s="1">
        <v>191</v>
      </c>
      <c r="AW98" s="1">
        <v>854</v>
      </c>
      <c r="AX98" s="1">
        <v>351</v>
      </c>
      <c r="AY98" s="1">
        <v>630</v>
      </c>
      <c r="AZ98" s="1">
        <v>361</v>
      </c>
      <c r="BA98" s="1">
        <v>9432</v>
      </c>
    </row>
    <row r="99" spans="2:53" x14ac:dyDescent="0.3">
      <c r="B99" s="1">
        <v>29703</v>
      </c>
      <c r="C99" s="1">
        <v>25224</v>
      </c>
      <c r="D99" s="1">
        <v>25224001</v>
      </c>
      <c r="E99" s="1" t="s">
        <v>15</v>
      </c>
      <c r="F99" s="1" t="s">
        <v>122</v>
      </c>
      <c r="G99" s="1" t="s">
        <v>126</v>
      </c>
      <c r="H99" s="1">
        <v>2010</v>
      </c>
      <c r="I99" s="1" t="s">
        <v>18</v>
      </c>
      <c r="J99" s="4">
        <v>1154.36804306</v>
      </c>
      <c r="K99" s="1">
        <v>25</v>
      </c>
      <c r="L99" s="1">
        <v>83705</v>
      </c>
      <c r="M99" s="1">
        <v>12565</v>
      </c>
      <c r="N99" s="1">
        <v>162</v>
      </c>
      <c r="O99" s="1">
        <v>100</v>
      </c>
      <c r="P99" s="1">
        <v>12514</v>
      </c>
      <c r="Q99" s="1">
        <v>175</v>
      </c>
      <c r="R99" s="1">
        <v>0</v>
      </c>
      <c r="S99" s="1">
        <v>0</v>
      </c>
      <c r="T99" s="1">
        <v>0</v>
      </c>
      <c r="U99" s="1">
        <v>0</v>
      </c>
      <c r="V99" s="1">
        <v>5</v>
      </c>
      <c r="W99" s="1">
        <v>0</v>
      </c>
      <c r="X99" s="1">
        <v>15</v>
      </c>
      <c r="Y99" s="1">
        <v>2</v>
      </c>
      <c r="Z99" s="1">
        <v>3</v>
      </c>
      <c r="AA99" s="1">
        <v>4</v>
      </c>
      <c r="AB99" s="1">
        <v>0</v>
      </c>
      <c r="AC99" s="1">
        <v>0</v>
      </c>
      <c r="AD99" s="1">
        <v>2</v>
      </c>
      <c r="AE99" s="1">
        <v>4</v>
      </c>
      <c r="AF99" s="1">
        <v>87</v>
      </c>
      <c r="AG99" s="1">
        <v>18.38</v>
      </c>
      <c r="AH99" s="1">
        <v>16</v>
      </c>
      <c r="AI99" s="1">
        <v>127</v>
      </c>
      <c r="AJ99" s="1">
        <v>65</v>
      </c>
      <c r="AK99" s="1">
        <v>23</v>
      </c>
      <c r="AL99" s="1">
        <v>122</v>
      </c>
      <c r="AM99" s="1">
        <v>0</v>
      </c>
      <c r="AN99" s="1">
        <v>0</v>
      </c>
      <c r="AO99" s="1">
        <v>0</v>
      </c>
      <c r="AP99" s="1">
        <v>0</v>
      </c>
      <c r="AQ99" s="1">
        <v>5</v>
      </c>
      <c r="AR99" s="1">
        <v>0</v>
      </c>
      <c r="AS99" s="1">
        <v>9</v>
      </c>
      <c r="AT99" s="1">
        <v>2</v>
      </c>
      <c r="AU99" s="1">
        <v>0</v>
      </c>
      <c r="AV99" s="1">
        <v>1</v>
      </c>
      <c r="AW99" s="1">
        <v>0</v>
      </c>
      <c r="AX99" s="1">
        <v>0</v>
      </c>
      <c r="AY99" s="1">
        <v>0</v>
      </c>
      <c r="AZ99" s="1">
        <v>1</v>
      </c>
      <c r="BA99" s="1">
        <v>38</v>
      </c>
    </row>
    <row r="100" spans="2:53" x14ac:dyDescent="0.3">
      <c r="B100" s="1">
        <v>29705</v>
      </c>
      <c r="C100" s="1">
        <v>25224</v>
      </c>
      <c r="D100" s="1">
        <v>25224016</v>
      </c>
      <c r="E100" s="1" t="s">
        <v>15</v>
      </c>
      <c r="F100" s="1" t="s">
        <v>122</v>
      </c>
      <c r="G100" s="1" t="s">
        <v>124</v>
      </c>
      <c r="H100" s="1">
        <v>2010</v>
      </c>
      <c r="I100" s="1" t="s">
        <v>18</v>
      </c>
      <c r="J100" s="4">
        <v>739.49031862699997</v>
      </c>
      <c r="K100" s="1">
        <v>25</v>
      </c>
      <c r="L100" s="1">
        <v>83707</v>
      </c>
      <c r="M100" s="1">
        <v>7156</v>
      </c>
      <c r="N100" s="1">
        <v>860</v>
      </c>
      <c r="O100" s="1">
        <v>197</v>
      </c>
      <c r="P100" s="1">
        <v>7012</v>
      </c>
      <c r="Q100" s="1">
        <v>593</v>
      </c>
      <c r="R100" s="1">
        <v>8</v>
      </c>
      <c r="S100" s="1">
        <v>40</v>
      </c>
      <c r="T100" s="1">
        <v>6</v>
      </c>
      <c r="U100" s="1">
        <v>228</v>
      </c>
      <c r="V100" s="1">
        <v>15</v>
      </c>
      <c r="W100" s="1">
        <v>90</v>
      </c>
      <c r="X100" s="1">
        <v>21</v>
      </c>
      <c r="Y100" s="1">
        <v>16</v>
      </c>
      <c r="Z100" s="1">
        <v>1</v>
      </c>
      <c r="AA100" s="1">
        <v>0</v>
      </c>
      <c r="AB100" s="1">
        <v>12</v>
      </c>
      <c r="AC100" s="1">
        <v>13</v>
      </c>
      <c r="AD100" s="1">
        <v>22</v>
      </c>
      <c r="AE100" s="1">
        <v>8</v>
      </c>
      <c r="AF100" s="1">
        <v>129</v>
      </c>
      <c r="AG100" s="1">
        <v>94.16</v>
      </c>
      <c r="AH100" s="1">
        <v>72</v>
      </c>
      <c r="AI100" s="1">
        <v>780</v>
      </c>
      <c r="AJ100" s="1">
        <v>184</v>
      </c>
      <c r="AK100" s="1">
        <v>36</v>
      </c>
      <c r="AL100" s="1">
        <v>463</v>
      </c>
      <c r="AM100" s="1">
        <v>8</v>
      </c>
      <c r="AN100" s="1">
        <v>40</v>
      </c>
      <c r="AO100" s="1">
        <v>6</v>
      </c>
      <c r="AP100" s="1">
        <v>206</v>
      </c>
      <c r="AQ100" s="1">
        <v>14</v>
      </c>
      <c r="AR100" s="1">
        <v>90</v>
      </c>
      <c r="AS100" s="1">
        <v>20</v>
      </c>
      <c r="AT100" s="1">
        <v>16</v>
      </c>
      <c r="AU100" s="1">
        <v>0</v>
      </c>
      <c r="AV100" s="1">
        <v>0</v>
      </c>
      <c r="AW100" s="1">
        <v>12</v>
      </c>
      <c r="AX100" s="1">
        <v>3</v>
      </c>
      <c r="AY100" s="1">
        <v>18</v>
      </c>
      <c r="AZ100" s="1">
        <v>8</v>
      </c>
      <c r="BA100" s="1">
        <v>107</v>
      </c>
    </row>
    <row r="101" spans="2:53" x14ac:dyDescent="0.3">
      <c r="B101" s="1">
        <v>29708</v>
      </c>
      <c r="C101" s="1">
        <v>25224</v>
      </c>
      <c r="D101" s="1">
        <v>25224006</v>
      </c>
      <c r="E101" s="1" t="s">
        <v>15</v>
      </c>
      <c r="F101" s="1" t="s">
        <v>122</v>
      </c>
      <c r="G101" s="1" t="s">
        <v>125</v>
      </c>
      <c r="H101" s="1">
        <v>2010</v>
      </c>
      <c r="I101" s="1" t="s">
        <v>18</v>
      </c>
      <c r="J101" s="4">
        <v>889.33733091600004</v>
      </c>
      <c r="K101" s="1">
        <v>25</v>
      </c>
      <c r="L101" s="1">
        <v>83710</v>
      </c>
      <c r="M101" s="1">
        <v>8065</v>
      </c>
      <c r="N101" s="1">
        <v>3</v>
      </c>
      <c r="O101" s="1">
        <v>0</v>
      </c>
      <c r="P101" s="1">
        <v>8028</v>
      </c>
      <c r="Q101" s="1">
        <v>5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0.03</v>
      </c>
      <c r="AH101" s="1">
        <v>0</v>
      </c>
      <c r="AI101" s="1">
        <v>5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</row>
    <row r="102" spans="2:53" x14ac:dyDescent="0.3">
      <c r="B102" s="1">
        <v>29712</v>
      </c>
      <c r="C102" s="1">
        <v>25224</v>
      </c>
      <c r="D102" s="1">
        <v>25224018</v>
      </c>
      <c r="E102" s="1" t="s">
        <v>15</v>
      </c>
      <c r="F102" s="1" t="s">
        <v>122</v>
      </c>
      <c r="G102" s="1" t="s">
        <v>25</v>
      </c>
      <c r="H102" s="1">
        <v>2010</v>
      </c>
      <c r="I102" s="1" t="s">
        <v>18</v>
      </c>
      <c r="J102" s="4">
        <v>1245.32670755</v>
      </c>
      <c r="K102" s="1">
        <v>25</v>
      </c>
      <c r="L102" s="1">
        <v>83714</v>
      </c>
      <c r="M102" s="1">
        <v>12849</v>
      </c>
      <c r="N102" s="1">
        <v>472</v>
      </c>
      <c r="O102" s="1">
        <v>188</v>
      </c>
      <c r="P102" s="1">
        <v>12708</v>
      </c>
      <c r="Q102" s="1">
        <v>465</v>
      </c>
      <c r="R102" s="1">
        <v>9</v>
      </c>
      <c r="S102" s="1">
        <v>46</v>
      </c>
      <c r="T102" s="1">
        <v>21</v>
      </c>
      <c r="U102" s="1">
        <v>16</v>
      </c>
      <c r="V102" s="1">
        <v>8</v>
      </c>
      <c r="W102" s="1">
        <v>0</v>
      </c>
      <c r="X102" s="1">
        <v>0</v>
      </c>
      <c r="Y102" s="1">
        <v>81</v>
      </c>
      <c r="Z102" s="1">
        <v>37</v>
      </c>
      <c r="AA102" s="1">
        <v>16</v>
      </c>
      <c r="AB102" s="1">
        <v>20</v>
      </c>
      <c r="AC102" s="1">
        <v>32</v>
      </c>
      <c r="AD102" s="1">
        <v>0</v>
      </c>
      <c r="AE102" s="1">
        <v>16</v>
      </c>
      <c r="AF102" s="1">
        <v>11</v>
      </c>
      <c r="AG102" s="1">
        <v>58.25</v>
      </c>
      <c r="AH102" s="1">
        <v>58</v>
      </c>
      <c r="AI102" s="1">
        <v>423</v>
      </c>
      <c r="AJ102" s="1">
        <v>166</v>
      </c>
      <c r="AK102" s="1">
        <v>13</v>
      </c>
      <c r="AL102" s="1">
        <v>371</v>
      </c>
      <c r="AM102" s="1">
        <v>9</v>
      </c>
      <c r="AN102" s="1">
        <v>43</v>
      </c>
      <c r="AO102" s="1">
        <v>21</v>
      </c>
      <c r="AP102" s="1">
        <v>13</v>
      </c>
      <c r="AQ102" s="1">
        <v>8</v>
      </c>
      <c r="AR102" s="1">
        <v>0</v>
      </c>
      <c r="AS102" s="1">
        <v>0</v>
      </c>
      <c r="AT102" s="1">
        <v>74</v>
      </c>
      <c r="AU102" s="1">
        <v>29</v>
      </c>
      <c r="AV102" s="1">
        <v>16</v>
      </c>
      <c r="AW102" s="1">
        <v>16</v>
      </c>
      <c r="AX102" s="1">
        <v>17</v>
      </c>
      <c r="AY102" s="1">
        <v>0</v>
      </c>
      <c r="AZ102" s="1">
        <v>11</v>
      </c>
      <c r="BA102" s="1">
        <v>8</v>
      </c>
    </row>
    <row r="103" spans="2:53" x14ac:dyDescent="0.3">
      <c r="B103" s="1">
        <v>29882</v>
      </c>
      <c r="C103" s="1">
        <v>25288</v>
      </c>
      <c r="D103" s="1">
        <v>25288004</v>
      </c>
      <c r="E103" s="1" t="s">
        <v>15</v>
      </c>
      <c r="F103" s="1" t="s">
        <v>119</v>
      </c>
      <c r="G103" s="1" t="s">
        <v>123</v>
      </c>
      <c r="H103" s="1">
        <v>2010</v>
      </c>
      <c r="I103" s="1" t="s">
        <v>18</v>
      </c>
      <c r="J103" s="4">
        <v>1846.11649599</v>
      </c>
      <c r="K103" s="1">
        <v>25</v>
      </c>
      <c r="L103" s="1">
        <v>83884</v>
      </c>
      <c r="M103" s="1">
        <v>9819</v>
      </c>
      <c r="N103" s="1">
        <v>125</v>
      </c>
      <c r="O103" s="1">
        <v>92</v>
      </c>
      <c r="P103" s="1">
        <v>9706</v>
      </c>
      <c r="Q103" s="1">
        <v>129</v>
      </c>
      <c r="R103" s="1">
        <v>8</v>
      </c>
      <c r="S103" s="1">
        <v>12</v>
      </c>
      <c r="T103" s="1">
        <v>6</v>
      </c>
      <c r="U103" s="1">
        <v>12</v>
      </c>
      <c r="V103" s="1">
        <v>8</v>
      </c>
      <c r="W103" s="1">
        <v>0</v>
      </c>
      <c r="X103" s="1">
        <v>4</v>
      </c>
      <c r="Y103" s="1">
        <v>21</v>
      </c>
      <c r="Z103" s="1">
        <v>4</v>
      </c>
      <c r="AA103" s="1">
        <v>3</v>
      </c>
      <c r="AB103" s="1">
        <v>3</v>
      </c>
      <c r="AC103" s="1">
        <v>4</v>
      </c>
      <c r="AD103" s="1">
        <v>2</v>
      </c>
      <c r="AE103" s="1">
        <v>4</v>
      </c>
      <c r="AF103" s="1">
        <v>22</v>
      </c>
      <c r="AG103" s="1">
        <v>18.62</v>
      </c>
      <c r="AH103" s="1">
        <v>10</v>
      </c>
      <c r="AI103" s="1">
        <v>109</v>
      </c>
      <c r="AJ103" s="1">
        <v>91</v>
      </c>
      <c r="AK103" s="1">
        <v>4</v>
      </c>
      <c r="AL103" s="1">
        <v>108</v>
      </c>
      <c r="AM103" s="1">
        <v>6</v>
      </c>
      <c r="AN103" s="1">
        <v>8</v>
      </c>
      <c r="AO103" s="1">
        <v>6</v>
      </c>
      <c r="AP103" s="1">
        <v>12</v>
      </c>
      <c r="AQ103" s="1">
        <v>4</v>
      </c>
      <c r="AR103" s="1">
        <v>0</v>
      </c>
      <c r="AS103" s="1">
        <v>4</v>
      </c>
      <c r="AT103" s="1">
        <v>21</v>
      </c>
      <c r="AU103" s="1">
        <v>4</v>
      </c>
      <c r="AV103" s="1">
        <v>3</v>
      </c>
      <c r="AW103" s="1">
        <v>3</v>
      </c>
      <c r="AX103" s="1">
        <v>4</v>
      </c>
      <c r="AY103" s="1">
        <v>2</v>
      </c>
      <c r="AZ103" s="1">
        <v>0</v>
      </c>
      <c r="BA103" s="1">
        <v>19</v>
      </c>
    </row>
    <row r="104" spans="2:53" x14ac:dyDescent="0.3">
      <c r="B104" s="1">
        <v>29884</v>
      </c>
      <c r="C104" s="1">
        <v>25288</v>
      </c>
      <c r="D104" s="1">
        <v>25288002</v>
      </c>
      <c r="E104" s="1" t="s">
        <v>15</v>
      </c>
      <c r="F104" s="1" t="s">
        <v>119</v>
      </c>
      <c r="G104" s="1" t="s">
        <v>120</v>
      </c>
      <c r="H104" s="1">
        <v>2010</v>
      </c>
      <c r="I104" s="1" t="s">
        <v>18</v>
      </c>
      <c r="J104" s="4">
        <v>1215.2570264599999</v>
      </c>
      <c r="K104" s="1">
        <v>25</v>
      </c>
      <c r="L104" s="1">
        <v>83886</v>
      </c>
      <c r="M104" s="1">
        <v>1863</v>
      </c>
      <c r="N104" s="1">
        <v>262</v>
      </c>
      <c r="O104" s="1">
        <v>203</v>
      </c>
      <c r="P104" s="1">
        <v>1729</v>
      </c>
      <c r="Q104" s="1">
        <v>322</v>
      </c>
      <c r="R104" s="1">
        <v>4</v>
      </c>
      <c r="S104" s="1">
        <v>7</v>
      </c>
      <c r="T104" s="1">
        <v>0</v>
      </c>
      <c r="U104" s="1">
        <v>4</v>
      </c>
      <c r="V104" s="1">
        <v>0</v>
      </c>
      <c r="W104" s="1">
        <v>4</v>
      </c>
      <c r="X104" s="1">
        <v>7</v>
      </c>
      <c r="Y104" s="1">
        <v>54</v>
      </c>
      <c r="Z104" s="1">
        <v>0</v>
      </c>
      <c r="AA104" s="1">
        <v>8</v>
      </c>
      <c r="AB104" s="1">
        <v>12</v>
      </c>
      <c r="AC104" s="1">
        <v>32</v>
      </c>
      <c r="AD104" s="1">
        <v>11</v>
      </c>
      <c r="AE104" s="1">
        <v>16</v>
      </c>
      <c r="AF104" s="1">
        <v>69</v>
      </c>
      <c r="AG104" s="1">
        <v>38.11</v>
      </c>
      <c r="AH104" s="1">
        <v>25</v>
      </c>
      <c r="AI104" s="1">
        <v>245</v>
      </c>
      <c r="AJ104" s="1">
        <v>167</v>
      </c>
      <c r="AK104" s="1">
        <v>7</v>
      </c>
      <c r="AL104" s="1">
        <v>269</v>
      </c>
      <c r="AM104" s="1">
        <v>1</v>
      </c>
      <c r="AN104" s="1">
        <v>7</v>
      </c>
      <c r="AO104" s="1">
        <v>0</v>
      </c>
      <c r="AP104" s="1">
        <v>4</v>
      </c>
      <c r="AQ104" s="1">
        <v>0</v>
      </c>
      <c r="AR104" s="1">
        <v>0</v>
      </c>
      <c r="AS104" s="1">
        <v>4</v>
      </c>
      <c r="AT104" s="1">
        <v>33</v>
      </c>
      <c r="AU104" s="1">
        <v>0</v>
      </c>
      <c r="AV104" s="1">
        <v>5</v>
      </c>
      <c r="AW104" s="1">
        <v>8</v>
      </c>
      <c r="AX104" s="1">
        <v>23</v>
      </c>
      <c r="AY104" s="1">
        <v>10</v>
      </c>
      <c r="AZ104" s="1">
        <v>7</v>
      </c>
      <c r="BA104" s="1">
        <v>47</v>
      </c>
    </row>
    <row r="105" spans="2:53" x14ac:dyDescent="0.3">
      <c r="B105" s="1">
        <v>29886</v>
      </c>
      <c r="C105" s="1">
        <v>25288</v>
      </c>
      <c r="D105" s="1">
        <v>25288001</v>
      </c>
      <c r="E105" s="1" t="s">
        <v>15</v>
      </c>
      <c r="F105" s="1" t="s">
        <v>119</v>
      </c>
      <c r="G105" s="1" t="s">
        <v>121</v>
      </c>
      <c r="H105" s="1">
        <v>2010</v>
      </c>
      <c r="I105" s="1" t="s">
        <v>18</v>
      </c>
      <c r="J105" s="4">
        <v>1133.5181344800001</v>
      </c>
      <c r="K105" s="1">
        <v>25</v>
      </c>
      <c r="L105" s="1">
        <v>83888</v>
      </c>
      <c r="M105" s="1">
        <v>9059</v>
      </c>
      <c r="N105" s="1">
        <v>500</v>
      </c>
      <c r="O105" s="1">
        <v>209</v>
      </c>
      <c r="P105" s="1">
        <v>8902</v>
      </c>
      <c r="Q105" s="1">
        <v>324</v>
      </c>
      <c r="R105" s="1">
        <v>165</v>
      </c>
      <c r="S105" s="1">
        <v>31</v>
      </c>
      <c r="T105" s="1">
        <v>24</v>
      </c>
      <c r="U105" s="1">
        <v>4</v>
      </c>
      <c r="V105" s="1">
        <v>27</v>
      </c>
      <c r="W105" s="1">
        <v>0</v>
      </c>
      <c r="X105" s="1">
        <v>0</v>
      </c>
      <c r="Y105" s="1">
        <v>44</v>
      </c>
      <c r="Z105" s="1">
        <v>16</v>
      </c>
      <c r="AA105" s="1">
        <v>10</v>
      </c>
      <c r="AB105" s="1">
        <v>21</v>
      </c>
      <c r="AC105" s="1">
        <v>17</v>
      </c>
      <c r="AD105" s="1">
        <v>28</v>
      </c>
      <c r="AE105" s="1">
        <v>16</v>
      </c>
      <c r="AF105" s="1">
        <v>95</v>
      </c>
      <c r="AG105" s="1">
        <v>58.14</v>
      </c>
      <c r="AH105" s="1">
        <v>46</v>
      </c>
      <c r="AI105" s="1">
        <v>436</v>
      </c>
      <c r="AJ105" s="1">
        <v>156</v>
      </c>
      <c r="AK105" s="1">
        <v>18</v>
      </c>
      <c r="AL105" s="1">
        <v>291</v>
      </c>
      <c r="AM105" s="1">
        <v>143</v>
      </c>
      <c r="AN105" s="1">
        <v>23</v>
      </c>
      <c r="AO105" s="1">
        <v>21</v>
      </c>
      <c r="AP105" s="1">
        <v>4</v>
      </c>
      <c r="AQ105" s="1">
        <v>14</v>
      </c>
      <c r="AR105" s="1">
        <v>0</v>
      </c>
      <c r="AS105" s="1">
        <v>0</v>
      </c>
      <c r="AT105" s="1">
        <v>35</v>
      </c>
      <c r="AU105" s="1">
        <v>6</v>
      </c>
      <c r="AV105" s="1">
        <v>3</v>
      </c>
      <c r="AW105" s="1">
        <v>13</v>
      </c>
      <c r="AX105" s="1">
        <v>11</v>
      </c>
      <c r="AY105" s="1">
        <v>20</v>
      </c>
      <c r="AZ105" s="1">
        <v>12</v>
      </c>
      <c r="BA105" s="1">
        <v>33</v>
      </c>
    </row>
  </sheetData>
  <autoFilter ref="B2:AG2" xr:uid="{17B8A52A-B2E4-4F1C-B885-DF8D445AEEE5}">
    <sortState xmlns:xlrd2="http://schemas.microsoft.com/office/spreadsheetml/2017/richdata2" ref="B3:AG105">
      <sortCondition ref="B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18C0-0DF7-42D6-82FC-09A428ECE4FB}">
  <dimension ref="B2:AC105"/>
  <sheetViews>
    <sheetView workbookViewId="0">
      <selection activeCell="AC2" sqref="B2:AC2"/>
    </sheetView>
  </sheetViews>
  <sheetFormatPr baseColWidth="10" defaultRowHeight="14.4" x14ac:dyDescent="0.3"/>
  <cols>
    <col min="1" max="1" width="3.44140625" customWidth="1"/>
    <col min="2" max="2" width="9" bestFit="1" customWidth="1"/>
    <col min="3" max="3" width="10.21875" bestFit="1" customWidth="1"/>
    <col min="4" max="4" width="10.77734375" bestFit="1" customWidth="1"/>
    <col min="5" max="5" width="15" bestFit="1" customWidth="1"/>
    <col min="6" max="6" width="20.6640625" bestFit="1" customWidth="1"/>
    <col min="7" max="7" width="20.77734375" bestFit="1" customWidth="1"/>
    <col min="8" max="8" width="9" bestFit="1" customWidth="1"/>
    <col min="9" max="9" width="10.2187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1" bestFit="1" customWidth="1"/>
    <col min="14" max="15" width="7.88671875" bestFit="1" customWidth="1"/>
    <col min="17" max="20" width="9.88671875" bestFit="1" customWidth="1"/>
    <col min="21" max="21" width="10.77734375" bestFit="1" customWidth="1"/>
    <col min="23" max="24" width="9.6640625" bestFit="1" customWidth="1"/>
    <col min="26" max="29" width="10.6640625" bestFit="1" customWidth="1"/>
  </cols>
  <sheetData>
    <row r="2" spans="2:29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135</v>
      </c>
      <c r="V2" s="1" t="s">
        <v>248</v>
      </c>
      <c r="W2" s="1" t="s">
        <v>249</v>
      </c>
      <c r="X2" s="1" t="s">
        <v>250</v>
      </c>
      <c r="Y2" s="1" t="s">
        <v>251</v>
      </c>
      <c r="Z2" s="1" t="s">
        <v>252</v>
      </c>
      <c r="AA2" s="1" t="s">
        <v>253</v>
      </c>
      <c r="AB2" s="1" t="s">
        <v>254</v>
      </c>
      <c r="AC2" s="1" t="s">
        <v>255</v>
      </c>
    </row>
    <row r="3" spans="2:29" x14ac:dyDescent="0.3">
      <c r="B3" s="1">
        <v>18045</v>
      </c>
      <c r="C3" s="1">
        <v>15109</v>
      </c>
      <c r="D3" s="1">
        <v>15109013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18</v>
      </c>
      <c r="J3" s="4">
        <v>1460.2372175400001</v>
      </c>
      <c r="K3" s="1">
        <v>15</v>
      </c>
      <c r="L3" s="1">
        <v>72044</v>
      </c>
      <c r="M3" s="1">
        <v>142628</v>
      </c>
      <c r="N3" s="1">
        <v>2086</v>
      </c>
      <c r="O3" s="1">
        <v>1228</v>
      </c>
      <c r="P3" s="1">
        <v>141599</v>
      </c>
      <c r="Q3" s="1">
        <v>2443</v>
      </c>
      <c r="R3" s="1">
        <v>279</v>
      </c>
      <c r="S3" s="1">
        <v>553</v>
      </c>
      <c r="T3" s="1">
        <v>1068</v>
      </c>
      <c r="U3" s="1">
        <v>32.6</v>
      </c>
      <c r="V3" s="1">
        <v>120</v>
      </c>
      <c r="W3" s="1">
        <v>2030</v>
      </c>
      <c r="X3" s="1">
        <v>1099</v>
      </c>
      <c r="Y3" s="1">
        <v>0</v>
      </c>
      <c r="Z3" s="1">
        <v>2043</v>
      </c>
      <c r="AA3" s="1">
        <v>206</v>
      </c>
      <c r="AB3" s="1">
        <v>245</v>
      </c>
      <c r="AC3" s="1">
        <v>755</v>
      </c>
    </row>
    <row r="4" spans="2:29" x14ac:dyDescent="0.3">
      <c r="B4" s="1">
        <v>27580</v>
      </c>
      <c r="C4" s="1">
        <v>25899</v>
      </c>
      <c r="D4" s="1">
        <v>25899010</v>
      </c>
      <c r="E4" s="1" t="s">
        <v>15</v>
      </c>
      <c r="F4" s="1" t="s">
        <v>40</v>
      </c>
      <c r="G4" s="1" t="s">
        <v>45</v>
      </c>
      <c r="H4" s="1">
        <v>2010</v>
      </c>
      <c r="I4" s="1" t="s">
        <v>18</v>
      </c>
      <c r="J4" s="4">
        <v>1044.3875950500001</v>
      </c>
      <c r="K4" s="1">
        <v>25</v>
      </c>
      <c r="L4" s="1">
        <v>81582</v>
      </c>
      <c r="M4" s="1">
        <v>91581</v>
      </c>
      <c r="N4" s="1">
        <v>11579</v>
      </c>
      <c r="O4" s="1">
        <v>1225</v>
      </c>
      <c r="P4" s="1">
        <v>90203</v>
      </c>
      <c r="Q4" s="1">
        <v>12132</v>
      </c>
      <c r="R4" s="1">
        <v>636</v>
      </c>
      <c r="S4" s="1">
        <v>144</v>
      </c>
      <c r="T4" s="1">
        <v>1270</v>
      </c>
      <c r="U4" s="1">
        <v>128.82</v>
      </c>
      <c r="V4" s="1">
        <v>282</v>
      </c>
      <c r="W4" s="1">
        <v>11446</v>
      </c>
      <c r="X4" s="1">
        <v>1143</v>
      </c>
      <c r="Y4" s="1">
        <v>0</v>
      </c>
      <c r="Z4" s="1">
        <v>11588</v>
      </c>
      <c r="AA4" s="1">
        <v>449</v>
      </c>
      <c r="AB4" s="1">
        <v>105</v>
      </c>
      <c r="AC4" s="1">
        <v>729</v>
      </c>
    </row>
    <row r="5" spans="2:29" x14ac:dyDescent="0.3">
      <c r="B5" s="1">
        <v>27582</v>
      </c>
      <c r="C5" s="1">
        <v>25899</v>
      </c>
      <c r="D5" s="1">
        <v>25899011</v>
      </c>
      <c r="E5" s="1" t="s">
        <v>15</v>
      </c>
      <c r="F5" s="1" t="s">
        <v>40</v>
      </c>
      <c r="G5" s="1" t="s">
        <v>30</v>
      </c>
      <c r="H5" s="1">
        <v>2010</v>
      </c>
      <c r="I5" s="1" t="s">
        <v>18</v>
      </c>
      <c r="J5" s="4">
        <v>638.68862628399995</v>
      </c>
      <c r="K5" s="1">
        <v>25</v>
      </c>
      <c r="L5" s="1">
        <v>81584</v>
      </c>
      <c r="M5" s="1">
        <v>54968</v>
      </c>
      <c r="N5" s="1">
        <v>7645</v>
      </c>
      <c r="O5" s="1">
        <v>1123</v>
      </c>
      <c r="P5" s="1">
        <v>53783</v>
      </c>
      <c r="Q5" s="1">
        <v>8538</v>
      </c>
      <c r="R5" s="1">
        <v>154</v>
      </c>
      <c r="S5" s="1">
        <v>127</v>
      </c>
      <c r="T5" s="1">
        <v>1134</v>
      </c>
      <c r="U5" s="1">
        <v>86.91</v>
      </c>
      <c r="V5" s="1">
        <v>138</v>
      </c>
      <c r="W5" s="1">
        <v>7498</v>
      </c>
      <c r="X5" s="1">
        <v>1051</v>
      </c>
      <c r="Y5" s="1">
        <v>0</v>
      </c>
      <c r="Z5" s="1">
        <v>7661</v>
      </c>
      <c r="AA5" s="1">
        <v>134</v>
      </c>
      <c r="AB5" s="1">
        <v>44</v>
      </c>
      <c r="AC5" s="1">
        <v>848</v>
      </c>
    </row>
    <row r="6" spans="2:29" x14ac:dyDescent="0.3">
      <c r="B6" s="1">
        <v>27583</v>
      </c>
      <c r="C6" s="1">
        <v>25899</v>
      </c>
      <c r="D6" s="1">
        <v>25899012</v>
      </c>
      <c r="E6" s="1" t="s">
        <v>15</v>
      </c>
      <c r="F6" s="1" t="s">
        <v>40</v>
      </c>
      <c r="G6" s="1" t="s">
        <v>43</v>
      </c>
      <c r="H6" s="1">
        <v>2010</v>
      </c>
      <c r="I6" s="1" t="s">
        <v>18</v>
      </c>
      <c r="J6" s="4">
        <v>1588.2308501</v>
      </c>
      <c r="K6" s="1">
        <v>25</v>
      </c>
      <c r="L6" s="1">
        <v>81585</v>
      </c>
      <c r="M6" s="1">
        <v>135623</v>
      </c>
      <c r="N6" s="1">
        <v>15875</v>
      </c>
      <c r="O6" s="1">
        <v>7232</v>
      </c>
      <c r="P6" s="1">
        <v>132665</v>
      </c>
      <c r="Q6" s="1">
        <v>17860</v>
      </c>
      <c r="R6" s="1">
        <v>517</v>
      </c>
      <c r="S6" s="1">
        <v>280</v>
      </c>
      <c r="T6" s="1">
        <v>7408</v>
      </c>
      <c r="U6" s="1">
        <v>233.34</v>
      </c>
      <c r="V6" s="1">
        <v>680</v>
      </c>
      <c r="W6" s="1">
        <v>15636</v>
      </c>
      <c r="X6" s="1">
        <v>7005</v>
      </c>
      <c r="Y6" s="1">
        <v>0</v>
      </c>
      <c r="Z6" s="1">
        <v>16411</v>
      </c>
      <c r="AA6" s="1">
        <v>490</v>
      </c>
      <c r="AB6" s="1">
        <v>212</v>
      </c>
      <c r="AC6" s="1">
        <v>6208</v>
      </c>
    </row>
    <row r="7" spans="2:29" x14ac:dyDescent="0.3">
      <c r="B7" s="1">
        <v>27584</v>
      </c>
      <c r="C7" s="1">
        <v>25899</v>
      </c>
      <c r="D7" s="1">
        <v>25899014</v>
      </c>
      <c r="E7" s="1" t="s">
        <v>15</v>
      </c>
      <c r="F7" s="1" t="s">
        <v>40</v>
      </c>
      <c r="G7" s="1" t="s">
        <v>44</v>
      </c>
      <c r="H7" s="1">
        <v>2010</v>
      </c>
      <c r="I7" s="1" t="s">
        <v>18</v>
      </c>
      <c r="J7" s="4">
        <v>2270.56223249</v>
      </c>
      <c r="K7" s="1">
        <v>25</v>
      </c>
      <c r="L7" s="1">
        <v>81586</v>
      </c>
      <c r="M7" s="1">
        <v>57859</v>
      </c>
      <c r="N7" s="1">
        <v>129601</v>
      </c>
      <c r="O7" s="1">
        <v>39482</v>
      </c>
      <c r="P7" s="1">
        <v>45805</v>
      </c>
      <c r="Q7" s="1">
        <v>146517</v>
      </c>
      <c r="R7" s="1">
        <v>4109</v>
      </c>
      <c r="S7" s="1">
        <v>6710</v>
      </c>
      <c r="T7" s="1">
        <v>23801</v>
      </c>
      <c r="U7" s="1">
        <v>1775.34</v>
      </c>
      <c r="V7" s="1">
        <v>9025</v>
      </c>
      <c r="W7" s="1">
        <v>129168</v>
      </c>
      <c r="X7" s="1">
        <v>39253</v>
      </c>
      <c r="Y7" s="1">
        <v>180</v>
      </c>
      <c r="Z7" s="1">
        <v>143865</v>
      </c>
      <c r="AA7" s="1">
        <v>3936</v>
      </c>
      <c r="AB7" s="1">
        <v>6651</v>
      </c>
      <c r="AC7" s="1">
        <v>22814</v>
      </c>
    </row>
    <row r="8" spans="2:29" x14ac:dyDescent="0.3">
      <c r="B8" s="1">
        <v>27585</v>
      </c>
      <c r="C8" s="1">
        <v>25899</v>
      </c>
      <c r="D8" s="1">
        <v>25899007</v>
      </c>
      <c r="E8" s="1" t="s">
        <v>15</v>
      </c>
      <c r="F8" s="1" t="s">
        <v>40</v>
      </c>
      <c r="G8" s="1" t="s">
        <v>41</v>
      </c>
      <c r="H8" s="1">
        <v>2010</v>
      </c>
      <c r="I8" s="1" t="s">
        <v>18</v>
      </c>
      <c r="J8" s="4">
        <v>3384.3658284200001</v>
      </c>
      <c r="K8" s="1">
        <v>25</v>
      </c>
      <c r="L8" s="1">
        <v>81587</v>
      </c>
      <c r="M8" s="1">
        <v>22779</v>
      </c>
      <c r="N8" s="1">
        <v>107830</v>
      </c>
      <c r="O8" s="1">
        <v>207683</v>
      </c>
      <c r="P8" s="1">
        <v>7432</v>
      </c>
      <c r="Q8" s="1">
        <v>122171</v>
      </c>
      <c r="R8" s="1">
        <v>9724</v>
      </c>
      <c r="S8" s="1">
        <v>10478</v>
      </c>
      <c r="T8" s="1">
        <v>188487</v>
      </c>
      <c r="U8" s="1">
        <v>3304.44</v>
      </c>
      <c r="V8" s="1">
        <v>14965</v>
      </c>
      <c r="W8" s="1">
        <v>107817</v>
      </c>
      <c r="X8" s="1">
        <v>207523</v>
      </c>
      <c r="Y8" s="1">
        <v>396</v>
      </c>
      <c r="Z8" s="1">
        <v>122132</v>
      </c>
      <c r="AA8" s="1">
        <v>9715</v>
      </c>
      <c r="AB8" s="1">
        <v>10376</v>
      </c>
      <c r="AC8" s="1">
        <v>187686</v>
      </c>
    </row>
    <row r="9" spans="2:29" x14ac:dyDescent="0.3">
      <c r="B9" s="1">
        <v>27586</v>
      </c>
      <c r="C9" s="1">
        <v>25899</v>
      </c>
      <c r="D9" s="1">
        <v>25899004</v>
      </c>
      <c r="E9" s="1" t="s">
        <v>15</v>
      </c>
      <c r="F9" s="1" t="s">
        <v>40</v>
      </c>
      <c r="G9" s="1" t="s">
        <v>42</v>
      </c>
      <c r="H9" s="1">
        <v>2010</v>
      </c>
      <c r="I9" s="1" t="s">
        <v>18</v>
      </c>
      <c r="J9" s="4">
        <v>1721.92098564</v>
      </c>
      <c r="K9" s="1">
        <v>25</v>
      </c>
      <c r="L9" s="1">
        <v>81588</v>
      </c>
      <c r="M9" s="1">
        <v>57136</v>
      </c>
      <c r="N9" s="1">
        <v>65178</v>
      </c>
      <c r="O9" s="1">
        <v>49780</v>
      </c>
      <c r="P9" s="1">
        <v>46458</v>
      </c>
      <c r="Q9" s="1">
        <v>78247</v>
      </c>
      <c r="R9" s="1">
        <v>4948</v>
      </c>
      <c r="S9" s="1">
        <v>6443</v>
      </c>
      <c r="T9" s="1">
        <v>35998</v>
      </c>
      <c r="U9" s="1">
        <v>1207.68</v>
      </c>
      <c r="V9" s="1">
        <v>6506</v>
      </c>
      <c r="W9" s="1">
        <v>64681</v>
      </c>
      <c r="X9" s="1">
        <v>49478</v>
      </c>
      <c r="Y9" s="1">
        <v>0</v>
      </c>
      <c r="Z9" s="1">
        <v>74869</v>
      </c>
      <c r="AA9" s="1">
        <v>4811</v>
      </c>
      <c r="AB9" s="1">
        <v>6147</v>
      </c>
      <c r="AC9" s="1">
        <v>34838</v>
      </c>
    </row>
    <row r="10" spans="2:29" ht="28.8" x14ac:dyDescent="0.3">
      <c r="B10" s="1">
        <v>27902</v>
      </c>
      <c r="C10" s="1">
        <v>25843</v>
      </c>
      <c r="D10" s="1">
        <v>25843007</v>
      </c>
      <c r="E10" s="1" t="s">
        <v>15</v>
      </c>
      <c r="F10" s="1" t="s">
        <v>35</v>
      </c>
      <c r="G10" s="1" t="s">
        <v>38</v>
      </c>
      <c r="H10" s="1">
        <v>2010</v>
      </c>
      <c r="I10" s="1" t="s">
        <v>18</v>
      </c>
      <c r="J10" s="4">
        <v>1587.8616278699999</v>
      </c>
      <c r="K10" s="1">
        <v>25</v>
      </c>
      <c r="L10" s="1">
        <v>81904</v>
      </c>
      <c r="M10" s="1">
        <v>140459</v>
      </c>
      <c r="N10" s="1">
        <v>4132</v>
      </c>
      <c r="O10" s="1">
        <v>14141</v>
      </c>
      <c r="P10" s="1">
        <v>137577</v>
      </c>
      <c r="Q10" s="1">
        <v>4776</v>
      </c>
      <c r="R10" s="1">
        <v>1793</v>
      </c>
      <c r="S10" s="1">
        <v>1097</v>
      </c>
      <c r="T10" s="1">
        <v>13489</v>
      </c>
      <c r="U10" s="1">
        <v>190.6</v>
      </c>
      <c r="V10" s="1">
        <v>1127</v>
      </c>
      <c r="W10" s="1">
        <v>3976</v>
      </c>
      <c r="X10" s="1">
        <v>13932</v>
      </c>
      <c r="Y10" s="1">
        <v>0</v>
      </c>
      <c r="Z10" s="1">
        <v>3809</v>
      </c>
      <c r="AA10" s="1">
        <v>1651</v>
      </c>
      <c r="AB10" s="1">
        <v>1078</v>
      </c>
      <c r="AC10" s="1">
        <v>12497</v>
      </c>
    </row>
    <row r="11" spans="2:29" ht="28.8" x14ac:dyDescent="0.3">
      <c r="B11" s="1">
        <v>27903</v>
      </c>
      <c r="C11" s="1">
        <v>25843</v>
      </c>
      <c r="D11" s="1">
        <v>25843006</v>
      </c>
      <c r="E11" s="1" t="s">
        <v>15</v>
      </c>
      <c r="F11" s="1" t="s">
        <v>35</v>
      </c>
      <c r="G11" s="1" t="s">
        <v>39</v>
      </c>
      <c r="H11" s="1">
        <v>2010</v>
      </c>
      <c r="I11" s="1" t="s">
        <v>18</v>
      </c>
      <c r="J11" s="4">
        <v>830.36058879300003</v>
      </c>
      <c r="K11" s="1">
        <v>25</v>
      </c>
      <c r="L11" s="1">
        <v>81905</v>
      </c>
      <c r="M11" s="1">
        <v>75847</v>
      </c>
      <c r="N11" s="1">
        <v>3831</v>
      </c>
      <c r="O11" s="1">
        <v>3305</v>
      </c>
      <c r="P11" s="1">
        <v>74705</v>
      </c>
      <c r="Q11" s="1">
        <v>4718</v>
      </c>
      <c r="R11" s="1">
        <v>834</v>
      </c>
      <c r="S11" s="1">
        <v>122</v>
      </c>
      <c r="T11" s="1">
        <v>2604</v>
      </c>
      <c r="U11" s="1">
        <v>76.91</v>
      </c>
      <c r="V11" s="1">
        <v>652</v>
      </c>
      <c r="W11" s="1">
        <v>3753</v>
      </c>
      <c r="X11" s="1">
        <v>3279</v>
      </c>
      <c r="Y11" s="1">
        <v>36</v>
      </c>
      <c r="Z11" s="1">
        <v>4187</v>
      </c>
      <c r="AA11" s="1">
        <v>819</v>
      </c>
      <c r="AB11" s="1">
        <v>122</v>
      </c>
      <c r="AC11" s="1">
        <v>2520</v>
      </c>
    </row>
    <row r="12" spans="2:29" ht="28.8" x14ac:dyDescent="0.3">
      <c r="B12" s="1">
        <v>27904</v>
      </c>
      <c r="C12" s="1">
        <v>25843</v>
      </c>
      <c r="D12" s="1">
        <v>25843003</v>
      </c>
      <c r="E12" s="1" t="s">
        <v>15</v>
      </c>
      <c r="F12" s="1" t="s">
        <v>35</v>
      </c>
      <c r="G12" s="1" t="s">
        <v>36</v>
      </c>
      <c r="H12" s="1">
        <v>2010</v>
      </c>
      <c r="I12" s="1" t="s">
        <v>18</v>
      </c>
      <c r="J12" s="4">
        <v>839.231491925</v>
      </c>
      <c r="K12" s="1">
        <v>25</v>
      </c>
      <c r="L12" s="1">
        <v>81906</v>
      </c>
      <c r="M12" s="1">
        <v>79792</v>
      </c>
      <c r="N12" s="1">
        <v>1066</v>
      </c>
      <c r="O12" s="1">
        <v>347</v>
      </c>
      <c r="P12" s="1">
        <v>79399</v>
      </c>
      <c r="Q12" s="1">
        <v>1568</v>
      </c>
      <c r="R12" s="1">
        <v>43</v>
      </c>
      <c r="S12" s="1">
        <v>0</v>
      </c>
      <c r="T12" s="1">
        <v>195</v>
      </c>
      <c r="U12" s="1">
        <v>14.94</v>
      </c>
      <c r="V12" s="1">
        <v>129</v>
      </c>
      <c r="W12" s="1">
        <v>1030</v>
      </c>
      <c r="X12" s="1">
        <v>336</v>
      </c>
      <c r="Y12" s="1">
        <v>0</v>
      </c>
      <c r="Z12" s="1">
        <v>1322</v>
      </c>
      <c r="AA12" s="1">
        <v>5</v>
      </c>
      <c r="AB12" s="1">
        <v>0</v>
      </c>
      <c r="AC12" s="1">
        <v>168</v>
      </c>
    </row>
    <row r="13" spans="2:29" x14ac:dyDescent="0.3">
      <c r="B13" s="1">
        <v>28105</v>
      </c>
      <c r="C13" s="1">
        <v>25793</v>
      </c>
      <c r="D13" s="1">
        <v>25793001</v>
      </c>
      <c r="E13" s="1" t="s">
        <v>15</v>
      </c>
      <c r="F13" s="1" t="s">
        <v>23</v>
      </c>
      <c r="G13" s="1" t="s">
        <v>37</v>
      </c>
      <c r="H13" s="1">
        <v>2010</v>
      </c>
      <c r="I13" s="1" t="s">
        <v>18</v>
      </c>
      <c r="J13" s="4">
        <v>385.07037710999998</v>
      </c>
      <c r="K13" s="1">
        <v>25</v>
      </c>
      <c r="L13" s="1">
        <v>82107</v>
      </c>
      <c r="M13" s="1">
        <v>33399</v>
      </c>
      <c r="N13" s="1">
        <v>4445</v>
      </c>
      <c r="O13" s="1">
        <v>659</v>
      </c>
      <c r="P13" s="1">
        <v>32647</v>
      </c>
      <c r="Q13" s="1">
        <v>5293</v>
      </c>
      <c r="R13" s="1">
        <v>108</v>
      </c>
      <c r="S13" s="1">
        <v>95</v>
      </c>
      <c r="T13" s="1">
        <v>360</v>
      </c>
      <c r="U13" s="1">
        <v>52.32</v>
      </c>
      <c r="V13" s="1">
        <v>260</v>
      </c>
      <c r="W13" s="1">
        <v>4369</v>
      </c>
      <c r="X13" s="1">
        <v>603</v>
      </c>
      <c r="Y13" s="1">
        <v>0</v>
      </c>
      <c r="Z13" s="1">
        <v>4842</v>
      </c>
      <c r="AA13" s="1">
        <v>108</v>
      </c>
      <c r="AB13" s="1">
        <v>67</v>
      </c>
      <c r="AC13" s="1">
        <v>215</v>
      </c>
    </row>
    <row r="14" spans="2:29" x14ac:dyDescent="0.3">
      <c r="B14" s="1">
        <v>28107</v>
      </c>
      <c r="C14" s="1">
        <v>25793</v>
      </c>
      <c r="D14" s="1">
        <v>25793008</v>
      </c>
      <c r="E14" s="1" t="s">
        <v>15</v>
      </c>
      <c r="F14" s="1" t="s">
        <v>23</v>
      </c>
      <c r="G14" s="1" t="s">
        <v>33</v>
      </c>
      <c r="H14" s="1">
        <v>2010</v>
      </c>
      <c r="I14" s="1" t="s">
        <v>18</v>
      </c>
      <c r="J14" s="4">
        <v>898.63174339700004</v>
      </c>
      <c r="K14" s="1">
        <v>25</v>
      </c>
      <c r="L14" s="1">
        <v>82109</v>
      </c>
      <c r="M14" s="1">
        <v>81427</v>
      </c>
      <c r="N14" s="1">
        <v>5437</v>
      </c>
      <c r="O14" s="1">
        <v>2947</v>
      </c>
      <c r="P14" s="1">
        <v>80028</v>
      </c>
      <c r="Q14" s="1">
        <v>6284</v>
      </c>
      <c r="R14" s="1">
        <v>719</v>
      </c>
      <c r="S14" s="1">
        <v>180</v>
      </c>
      <c r="T14" s="1">
        <v>2600</v>
      </c>
      <c r="U14" s="1">
        <v>89.7</v>
      </c>
      <c r="V14" s="1">
        <v>721</v>
      </c>
      <c r="W14" s="1">
        <v>5356</v>
      </c>
      <c r="X14" s="1">
        <v>2878</v>
      </c>
      <c r="Y14" s="1">
        <v>0</v>
      </c>
      <c r="Z14" s="1">
        <v>5860</v>
      </c>
      <c r="AA14" s="1">
        <v>596</v>
      </c>
      <c r="AB14" s="1">
        <v>156</v>
      </c>
      <c r="AC14" s="1">
        <v>2343</v>
      </c>
    </row>
    <row r="15" spans="2:29" x14ac:dyDescent="0.3">
      <c r="B15" s="1">
        <v>28110</v>
      </c>
      <c r="C15" s="1">
        <v>25793</v>
      </c>
      <c r="D15" s="1">
        <v>25793012</v>
      </c>
      <c r="E15" s="1" t="s">
        <v>15</v>
      </c>
      <c r="F15" s="1" t="s">
        <v>23</v>
      </c>
      <c r="G15" s="1" t="s">
        <v>34</v>
      </c>
      <c r="H15" s="1">
        <v>2010</v>
      </c>
      <c r="I15" s="1" t="s">
        <v>18</v>
      </c>
      <c r="J15" s="4">
        <v>814.33228813899996</v>
      </c>
      <c r="K15" s="1">
        <v>25</v>
      </c>
      <c r="L15" s="1">
        <v>82112</v>
      </c>
      <c r="M15" s="1">
        <v>78784</v>
      </c>
      <c r="N15" s="1">
        <v>2511</v>
      </c>
      <c r="O15" s="1">
        <v>114</v>
      </c>
      <c r="P15" s="1">
        <v>77738</v>
      </c>
      <c r="Q15" s="1">
        <v>3167</v>
      </c>
      <c r="R15" s="1">
        <v>209</v>
      </c>
      <c r="S15" s="1">
        <v>160</v>
      </c>
      <c r="T15" s="1">
        <v>135</v>
      </c>
      <c r="U15" s="1">
        <v>27.73</v>
      </c>
      <c r="V15" s="1">
        <v>289</v>
      </c>
      <c r="W15" s="1">
        <v>2394</v>
      </c>
      <c r="X15" s="1">
        <v>92</v>
      </c>
      <c r="Y15" s="1">
        <v>61</v>
      </c>
      <c r="Z15" s="1">
        <v>2361</v>
      </c>
      <c r="AA15" s="1">
        <v>173</v>
      </c>
      <c r="AB15" s="1">
        <v>119</v>
      </c>
      <c r="AC15" s="1">
        <v>61</v>
      </c>
    </row>
    <row r="16" spans="2:29" x14ac:dyDescent="0.3">
      <c r="B16" s="1">
        <v>28111</v>
      </c>
      <c r="C16" s="1">
        <v>25793</v>
      </c>
      <c r="D16" s="1">
        <v>25793003</v>
      </c>
      <c r="E16" s="1" t="s">
        <v>15</v>
      </c>
      <c r="F16" s="1" t="s">
        <v>23</v>
      </c>
      <c r="G16" s="1" t="s">
        <v>31</v>
      </c>
      <c r="H16" s="1">
        <v>2010</v>
      </c>
      <c r="I16" s="1" t="s">
        <v>18</v>
      </c>
      <c r="J16" s="4">
        <v>1998.28788353</v>
      </c>
      <c r="K16" s="1">
        <v>25</v>
      </c>
      <c r="L16" s="1">
        <v>82113</v>
      </c>
      <c r="M16" s="1">
        <v>145479</v>
      </c>
      <c r="N16" s="1">
        <v>44977</v>
      </c>
      <c r="O16" s="1">
        <v>9270</v>
      </c>
      <c r="P16" s="1">
        <v>137808</v>
      </c>
      <c r="Q16" s="1">
        <v>51858</v>
      </c>
      <c r="R16" s="1">
        <v>1263</v>
      </c>
      <c r="S16" s="1">
        <v>1468</v>
      </c>
      <c r="T16" s="1">
        <v>7329</v>
      </c>
      <c r="U16" s="1">
        <v>550.39</v>
      </c>
      <c r="V16" s="1">
        <v>1889</v>
      </c>
      <c r="W16" s="1">
        <v>44332</v>
      </c>
      <c r="X16" s="1">
        <v>8807</v>
      </c>
      <c r="Y16" s="1">
        <v>4</v>
      </c>
      <c r="Z16" s="1">
        <v>47650</v>
      </c>
      <c r="AA16" s="1">
        <v>1027</v>
      </c>
      <c r="AB16" s="1">
        <v>1287</v>
      </c>
      <c r="AC16" s="1">
        <v>5060</v>
      </c>
    </row>
    <row r="17" spans="2:29" x14ac:dyDescent="0.3">
      <c r="B17" s="1">
        <v>28112</v>
      </c>
      <c r="C17" s="1">
        <v>25793</v>
      </c>
      <c r="D17" s="1">
        <v>25793006</v>
      </c>
      <c r="E17" s="1" t="s">
        <v>15</v>
      </c>
      <c r="F17" s="1" t="s">
        <v>23</v>
      </c>
      <c r="G17" s="1" t="s">
        <v>32</v>
      </c>
      <c r="H17" s="1">
        <v>2010</v>
      </c>
      <c r="I17" s="1" t="s">
        <v>18</v>
      </c>
      <c r="J17" s="4">
        <v>1767.6901321099999</v>
      </c>
      <c r="K17" s="1">
        <v>25</v>
      </c>
      <c r="L17" s="1">
        <v>82114</v>
      </c>
      <c r="M17" s="1">
        <v>92937</v>
      </c>
      <c r="N17" s="1">
        <v>80102</v>
      </c>
      <c r="O17" s="1">
        <v>3661</v>
      </c>
      <c r="P17" s="1">
        <v>87982</v>
      </c>
      <c r="Q17" s="1">
        <v>85143</v>
      </c>
      <c r="R17" s="1">
        <v>1116</v>
      </c>
      <c r="S17" s="1">
        <v>371</v>
      </c>
      <c r="T17" s="1">
        <v>2088</v>
      </c>
      <c r="U17" s="1">
        <v>849.7</v>
      </c>
      <c r="V17" s="1">
        <v>1826</v>
      </c>
      <c r="W17" s="1">
        <v>79478</v>
      </c>
      <c r="X17" s="1">
        <v>3617</v>
      </c>
      <c r="Y17" s="1">
        <v>7</v>
      </c>
      <c r="Z17" s="1">
        <v>81624</v>
      </c>
      <c r="AA17" s="1">
        <v>935</v>
      </c>
      <c r="AB17" s="1">
        <v>336</v>
      </c>
      <c r="AC17" s="1">
        <v>2019</v>
      </c>
    </row>
    <row r="18" spans="2:29" x14ac:dyDescent="0.3">
      <c r="B18" s="1">
        <v>28113</v>
      </c>
      <c r="C18" s="1">
        <v>25793</v>
      </c>
      <c r="D18" s="1">
        <v>25793002</v>
      </c>
      <c r="E18" s="1" t="s">
        <v>15</v>
      </c>
      <c r="F18" s="1" t="s">
        <v>23</v>
      </c>
      <c r="G18" s="1" t="s">
        <v>21</v>
      </c>
      <c r="H18" s="1">
        <v>2010</v>
      </c>
      <c r="I18" s="1" t="s">
        <v>18</v>
      </c>
      <c r="J18" s="4">
        <v>2766.0843119199999</v>
      </c>
      <c r="K18" s="1">
        <v>25</v>
      </c>
      <c r="L18" s="1">
        <v>82115</v>
      </c>
      <c r="M18" s="1">
        <v>46808</v>
      </c>
      <c r="N18" s="1">
        <v>118273</v>
      </c>
      <c r="O18" s="1">
        <v>111377</v>
      </c>
      <c r="P18" s="1">
        <v>33683</v>
      </c>
      <c r="Q18" s="1">
        <v>132162</v>
      </c>
      <c r="R18" s="1">
        <v>7647</v>
      </c>
      <c r="S18" s="1">
        <v>8127</v>
      </c>
      <c r="T18" s="1">
        <v>94839</v>
      </c>
      <c r="U18" s="1">
        <v>2381.37</v>
      </c>
      <c r="V18" s="1">
        <v>9170</v>
      </c>
      <c r="W18" s="1">
        <v>117987</v>
      </c>
      <c r="X18" s="1">
        <v>110821</v>
      </c>
      <c r="Y18" s="1">
        <v>139</v>
      </c>
      <c r="Z18" s="1">
        <v>130188</v>
      </c>
      <c r="AA18" s="1">
        <v>7410</v>
      </c>
      <c r="AB18" s="1">
        <v>7684</v>
      </c>
      <c r="AC18" s="1">
        <v>92557</v>
      </c>
    </row>
    <row r="19" spans="2:29" x14ac:dyDescent="0.3">
      <c r="B19" s="1">
        <v>28114</v>
      </c>
      <c r="C19" s="1">
        <v>25793</v>
      </c>
      <c r="D19" s="1">
        <v>25793016</v>
      </c>
      <c r="E19" s="1" t="s">
        <v>15</v>
      </c>
      <c r="F19" s="1" t="s">
        <v>23</v>
      </c>
      <c r="G19" s="1" t="s">
        <v>30</v>
      </c>
      <c r="H19" s="1">
        <v>2010</v>
      </c>
      <c r="I19" s="1" t="s">
        <v>18</v>
      </c>
      <c r="J19" s="4">
        <v>1917.4510784399999</v>
      </c>
      <c r="K19" s="1">
        <v>25</v>
      </c>
      <c r="L19" s="1">
        <v>82116</v>
      </c>
      <c r="M19" s="1">
        <v>9563</v>
      </c>
      <c r="N19" s="1">
        <v>83252</v>
      </c>
      <c r="O19" s="1">
        <v>98829</v>
      </c>
      <c r="P19" s="1">
        <v>365</v>
      </c>
      <c r="Q19" s="1">
        <v>92425</v>
      </c>
      <c r="R19" s="1">
        <v>4773</v>
      </c>
      <c r="S19" s="1">
        <v>6790</v>
      </c>
      <c r="T19" s="1">
        <v>87291</v>
      </c>
      <c r="U19" s="1">
        <v>1917.45</v>
      </c>
      <c r="V19" s="1">
        <v>9563</v>
      </c>
      <c r="W19" s="1">
        <v>83252</v>
      </c>
      <c r="X19" s="1">
        <v>98829</v>
      </c>
      <c r="Y19" s="1">
        <v>365</v>
      </c>
      <c r="Z19" s="1">
        <v>92425</v>
      </c>
      <c r="AA19" s="1">
        <v>4773</v>
      </c>
      <c r="AB19" s="1">
        <v>6790</v>
      </c>
      <c r="AC19" s="1">
        <v>87291</v>
      </c>
    </row>
    <row r="20" spans="2:29" x14ac:dyDescent="0.3">
      <c r="B20" s="1">
        <v>28115</v>
      </c>
      <c r="C20" s="1">
        <v>25793</v>
      </c>
      <c r="D20" s="1">
        <v>25793010</v>
      </c>
      <c r="E20" s="1" t="s">
        <v>15</v>
      </c>
      <c r="F20" s="1" t="s">
        <v>23</v>
      </c>
      <c r="G20" s="1" t="s">
        <v>28</v>
      </c>
      <c r="H20" s="1">
        <v>2010</v>
      </c>
      <c r="I20" s="1" t="s">
        <v>18</v>
      </c>
      <c r="J20" s="4">
        <v>1354.6432661199999</v>
      </c>
      <c r="K20" s="1">
        <v>25</v>
      </c>
      <c r="L20" s="1">
        <v>82117</v>
      </c>
      <c r="M20" s="1">
        <v>92719</v>
      </c>
      <c r="N20" s="1">
        <v>33724</v>
      </c>
      <c r="O20" s="1">
        <v>8945</v>
      </c>
      <c r="P20" s="1">
        <v>89083</v>
      </c>
      <c r="Q20" s="1">
        <v>37085</v>
      </c>
      <c r="R20" s="1">
        <v>1475</v>
      </c>
      <c r="S20" s="1">
        <v>564</v>
      </c>
      <c r="T20" s="1">
        <v>7181</v>
      </c>
      <c r="U20" s="1">
        <v>443.67</v>
      </c>
      <c r="V20" s="1">
        <v>2037</v>
      </c>
      <c r="W20" s="1">
        <v>33523</v>
      </c>
      <c r="X20" s="1">
        <v>8771</v>
      </c>
      <c r="Y20" s="1">
        <v>19</v>
      </c>
      <c r="Z20" s="1">
        <v>36022</v>
      </c>
      <c r="AA20" s="1">
        <v>1342</v>
      </c>
      <c r="AB20" s="1">
        <v>480</v>
      </c>
      <c r="AC20" s="1">
        <v>6468</v>
      </c>
    </row>
    <row r="21" spans="2:29" x14ac:dyDescent="0.3">
      <c r="B21" s="1">
        <v>28116</v>
      </c>
      <c r="C21" s="1">
        <v>25793</v>
      </c>
      <c r="D21" s="1">
        <v>25793007</v>
      </c>
      <c r="E21" s="1" t="s">
        <v>15</v>
      </c>
      <c r="F21" s="1" t="s">
        <v>23</v>
      </c>
      <c r="G21" s="1" t="s">
        <v>29</v>
      </c>
      <c r="H21" s="1">
        <v>2010</v>
      </c>
      <c r="I21" s="1" t="s">
        <v>18</v>
      </c>
      <c r="J21" s="4">
        <v>350.68372488599999</v>
      </c>
      <c r="K21" s="1">
        <v>25</v>
      </c>
      <c r="L21" s="1">
        <v>82118</v>
      </c>
      <c r="M21" s="1">
        <v>7382</v>
      </c>
      <c r="N21" s="1">
        <v>11942</v>
      </c>
      <c r="O21" s="1">
        <v>15724</v>
      </c>
      <c r="P21" s="1">
        <v>5157</v>
      </c>
      <c r="Q21" s="1">
        <v>13332</v>
      </c>
      <c r="R21" s="1">
        <v>1297</v>
      </c>
      <c r="S21" s="1">
        <v>756</v>
      </c>
      <c r="T21" s="1">
        <v>14506</v>
      </c>
      <c r="U21" s="1">
        <v>291.8</v>
      </c>
      <c r="V21" s="1">
        <v>1606</v>
      </c>
      <c r="W21" s="1">
        <v>11939</v>
      </c>
      <c r="X21" s="1">
        <v>15621</v>
      </c>
      <c r="Y21" s="1">
        <v>0</v>
      </c>
      <c r="Z21" s="1">
        <v>13332</v>
      </c>
      <c r="AA21" s="1">
        <v>1215</v>
      </c>
      <c r="AB21" s="1">
        <v>756</v>
      </c>
      <c r="AC21" s="1">
        <v>13863</v>
      </c>
    </row>
    <row r="22" spans="2:29" x14ac:dyDescent="0.3">
      <c r="B22" s="1">
        <v>28117</v>
      </c>
      <c r="C22" s="1">
        <v>25793</v>
      </c>
      <c r="D22" s="1">
        <v>25793009</v>
      </c>
      <c r="E22" s="1" t="s">
        <v>15</v>
      </c>
      <c r="F22" s="1" t="s">
        <v>23</v>
      </c>
      <c r="G22" s="1" t="s">
        <v>26</v>
      </c>
      <c r="H22" s="1">
        <v>2010</v>
      </c>
      <c r="I22" s="1" t="s">
        <v>18</v>
      </c>
      <c r="J22" s="4">
        <v>1572.11008029</v>
      </c>
      <c r="K22" s="1">
        <v>25</v>
      </c>
      <c r="L22" s="1">
        <v>82119</v>
      </c>
      <c r="M22" s="1">
        <v>89462</v>
      </c>
      <c r="N22" s="1">
        <v>22615</v>
      </c>
      <c r="O22" s="1">
        <v>45050</v>
      </c>
      <c r="P22" s="1">
        <v>84414</v>
      </c>
      <c r="Q22" s="1">
        <v>28234</v>
      </c>
      <c r="R22" s="1">
        <v>1474</v>
      </c>
      <c r="S22" s="1">
        <v>2037</v>
      </c>
      <c r="T22" s="1">
        <v>40968</v>
      </c>
      <c r="U22" s="1">
        <v>701.64</v>
      </c>
      <c r="V22" s="1">
        <v>2864</v>
      </c>
      <c r="W22" s="1">
        <v>22494</v>
      </c>
      <c r="X22" s="1">
        <v>44774</v>
      </c>
      <c r="Y22" s="1">
        <v>72</v>
      </c>
      <c r="Z22" s="1">
        <v>27434</v>
      </c>
      <c r="AA22" s="1">
        <v>1234</v>
      </c>
      <c r="AB22" s="1">
        <v>2015</v>
      </c>
      <c r="AC22" s="1">
        <v>39377</v>
      </c>
    </row>
    <row r="23" spans="2:29" x14ac:dyDescent="0.3">
      <c r="B23" s="1">
        <v>28118</v>
      </c>
      <c r="C23" s="1">
        <v>25793</v>
      </c>
      <c r="D23" s="1">
        <v>25793005</v>
      </c>
      <c r="E23" s="1" t="s">
        <v>15</v>
      </c>
      <c r="F23" s="1" t="s">
        <v>23</v>
      </c>
      <c r="G23" s="1" t="s">
        <v>27</v>
      </c>
      <c r="H23" s="1">
        <v>2010</v>
      </c>
      <c r="I23" s="1" t="s">
        <v>18</v>
      </c>
      <c r="J23" s="4">
        <v>1623.77879573</v>
      </c>
      <c r="K23" s="1">
        <v>25</v>
      </c>
      <c r="L23" s="1">
        <v>82120</v>
      </c>
      <c r="M23" s="1">
        <v>99138</v>
      </c>
      <c r="N23" s="1">
        <v>20963</v>
      </c>
      <c r="O23" s="1">
        <v>42224</v>
      </c>
      <c r="P23" s="1">
        <v>92161</v>
      </c>
      <c r="Q23" s="1">
        <v>22949</v>
      </c>
      <c r="R23" s="1">
        <v>4023</v>
      </c>
      <c r="S23" s="1">
        <v>2094</v>
      </c>
      <c r="T23" s="1">
        <v>41098</v>
      </c>
      <c r="U23" s="1">
        <v>654.37</v>
      </c>
      <c r="V23" s="1">
        <v>3039</v>
      </c>
      <c r="W23" s="1">
        <v>20776</v>
      </c>
      <c r="X23" s="1">
        <v>41596</v>
      </c>
      <c r="Y23" s="1">
        <v>129</v>
      </c>
      <c r="Z23" s="1">
        <v>21865</v>
      </c>
      <c r="AA23" s="1">
        <v>3628</v>
      </c>
      <c r="AB23" s="1">
        <v>1997</v>
      </c>
      <c r="AC23" s="1">
        <v>37792</v>
      </c>
    </row>
    <row r="24" spans="2:29" x14ac:dyDescent="0.3">
      <c r="B24" s="1">
        <v>28119</v>
      </c>
      <c r="C24" s="1">
        <v>25793</v>
      </c>
      <c r="D24" s="1">
        <v>25793015</v>
      </c>
      <c r="E24" s="1" t="s">
        <v>15</v>
      </c>
      <c r="F24" s="1" t="s">
        <v>23</v>
      </c>
      <c r="G24" s="1" t="s">
        <v>24</v>
      </c>
      <c r="H24" s="1">
        <v>2010</v>
      </c>
      <c r="I24" s="1" t="s">
        <v>18</v>
      </c>
      <c r="J24" s="4">
        <v>1646.7760231499999</v>
      </c>
      <c r="K24" s="1">
        <v>25</v>
      </c>
      <c r="L24" s="1">
        <v>82121</v>
      </c>
      <c r="M24" s="1">
        <v>8077</v>
      </c>
      <c r="N24" s="1">
        <v>92371</v>
      </c>
      <c r="O24" s="1">
        <v>64154</v>
      </c>
      <c r="P24" s="1">
        <v>360</v>
      </c>
      <c r="Q24" s="1">
        <v>99880</v>
      </c>
      <c r="R24" s="1">
        <v>5560</v>
      </c>
      <c r="S24" s="1">
        <v>4304</v>
      </c>
      <c r="T24" s="1">
        <v>54498</v>
      </c>
      <c r="U24" s="1">
        <v>1646.77</v>
      </c>
      <c r="V24" s="1">
        <v>8077</v>
      </c>
      <c r="W24" s="1">
        <v>92371</v>
      </c>
      <c r="X24" s="1">
        <v>64154</v>
      </c>
      <c r="Y24" s="1">
        <v>360</v>
      </c>
      <c r="Z24" s="1">
        <v>99880</v>
      </c>
      <c r="AA24" s="1">
        <v>5560</v>
      </c>
      <c r="AB24" s="1">
        <v>4304</v>
      </c>
      <c r="AC24" s="1">
        <v>54498</v>
      </c>
    </row>
    <row r="25" spans="2:29" x14ac:dyDescent="0.3">
      <c r="B25" s="1">
        <v>28120</v>
      </c>
      <c r="C25" s="1">
        <v>25793</v>
      </c>
      <c r="D25" s="1">
        <v>25793011</v>
      </c>
      <c r="E25" s="1" t="s">
        <v>15</v>
      </c>
      <c r="F25" s="1" t="s">
        <v>23</v>
      </c>
      <c r="G25" s="1" t="s">
        <v>25</v>
      </c>
      <c r="H25" s="1">
        <v>2010</v>
      </c>
      <c r="I25" s="1" t="s">
        <v>18</v>
      </c>
      <c r="J25" s="4">
        <v>766.72724242799995</v>
      </c>
      <c r="K25" s="1">
        <v>25</v>
      </c>
      <c r="L25" s="1">
        <v>82122</v>
      </c>
      <c r="M25" s="1">
        <v>58022</v>
      </c>
      <c r="N25" s="1">
        <v>16743</v>
      </c>
      <c r="O25" s="1">
        <v>1374</v>
      </c>
      <c r="P25" s="1">
        <v>54451</v>
      </c>
      <c r="Q25" s="1">
        <v>18593</v>
      </c>
      <c r="R25" s="1">
        <v>1273</v>
      </c>
      <c r="S25" s="1">
        <v>701</v>
      </c>
      <c r="T25" s="1">
        <v>1121</v>
      </c>
      <c r="U25" s="1">
        <v>183.48</v>
      </c>
      <c r="V25" s="1">
        <v>756</v>
      </c>
      <c r="W25" s="1">
        <v>16320</v>
      </c>
      <c r="X25" s="1">
        <v>1254</v>
      </c>
      <c r="Y25" s="1">
        <v>82</v>
      </c>
      <c r="Z25" s="1">
        <v>16041</v>
      </c>
      <c r="AA25" s="1">
        <v>1033</v>
      </c>
      <c r="AB25" s="1">
        <v>486</v>
      </c>
      <c r="AC25" s="1">
        <v>688</v>
      </c>
    </row>
    <row r="26" spans="2:29" x14ac:dyDescent="0.3">
      <c r="B26" s="1">
        <v>28125</v>
      </c>
      <c r="C26" s="1">
        <v>25785</v>
      </c>
      <c r="D26" s="1">
        <v>25785002</v>
      </c>
      <c r="E26" s="1" t="s">
        <v>15</v>
      </c>
      <c r="F26" s="1" t="s">
        <v>20</v>
      </c>
      <c r="G26" s="1" t="s">
        <v>21</v>
      </c>
      <c r="H26" s="1">
        <v>2012</v>
      </c>
      <c r="I26" s="1" t="s">
        <v>18</v>
      </c>
      <c r="J26" s="4">
        <v>689.33763829600002</v>
      </c>
      <c r="K26" s="1">
        <v>25</v>
      </c>
      <c r="L26" s="1">
        <v>82127</v>
      </c>
      <c r="M26" s="1">
        <v>18628</v>
      </c>
      <c r="N26" s="1">
        <v>4511</v>
      </c>
      <c r="O26" s="1">
        <v>397</v>
      </c>
      <c r="P26" s="1">
        <v>17810</v>
      </c>
      <c r="Q26" s="1">
        <v>5213</v>
      </c>
      <c r="R26" s="1">
        <v>64</v>
      </c>
      <c r="S26" s="1">
        <v>36</v>
      </c>
      <c r="T26" s="1">
        <v>413</v>
      </c>
      <c r="U26" s="1">
        <v>48.79</v>
      </c>
      <c r="V26" s="1">
        <v>130</v>
      </c>
      <c r="W26" s="1">
        <v>4378</v>
      </c>
      <c r="X26" s="1">
        <v>368</v>
      </c>
      <c r="Y26" s="1">
        <v>0</v>
      </c>
      <c r="Z26" s="1">
        <v>4484</v>
      </c>
      <c r="AA26" s="1">
        <v>43</v>
      </c>
      <c r="AB26" s="1">
        <v>36</v>
      </c>
      <c r="AC26" s="1">
        <v>313</v>
      </c>
    </row>
    <row r="27" spans="2:29" x14ac:dyDescent="0.3">
      <c r="B27" s="1">
        <v>28127</v>
      </c>
      <c r="C27" s="1">
        <v>25785</v>
      </c>
      <c r="D27" s="1">
        <v>25785006</v>
      </c>
      <c r="E27" s="1" t="s">
        <v>15</v>
      </c>
      <c r="F27" s="1" t="s">
        <v>20</v>
      </c>
      <c r="G27" s="1" t="s">
        <v>22</v>
      </c>
      <c r="H27" s="1">
        <v>2012</v>
      </c>
      <c r="I27" s="1" t="s">
        <v>18</v>
      </c>
      <c r="J27" s="4">
        <v>2533.2147457900001</v>
      </c>
      <c r="K27" s="1">
        <v>25</v>
      </c>
      <c r="L27" s="1">
        <v>82129</v>
      </c>
      <c r="M27" s="1">
        <v>223726</v>
      </c>
      <c r="N27" s="1">
        <v>10708</v>
      </c>
      <c r="O27" s="1">
        <v>11515</v>
      </c>
      <c r="P27" s="1">
        <v>220405</v>
      </c>
      <c r="Q27" s="1">
        <v>12881</v>
      </c>
      <c r="R27" s="1">
        <v>1234</v>
      </c>
      <c r="S27" s="1">
        <v>1016</v>
      </c>
      <c r="T27" s="1">
        <v>10413</v>
      </c>
      <c r="U27" s="1">
        <v>229.27</v>
      </c>
      <c r="V27" s="1">
        <v>1120</v>
      </c>
      <c r="W27" s="1">
        <v>10633</v>
      </c>
      <c r="X27" s="1">
        <v>11169</v>
      </c>
      <c r="Y27" s="1">
        <v>0</v>
      </c>
      <c r="Z27" s="1">
        <v>12440</v>
      </c>
      <c r="AA27" s="1">
        <v>1084</v>
      </c>
      <c r="AB27" s="1">
        <v>875</v>
      </c>
      <c r="AC27" s="1">
        <v>8523</v>
      </c>
    </row>
    <row r="28" spans="2:29" x14ac:dyDescent="0.3">
      <c r="B28" s="1">
        <v>28128</v>
      </c>
      <c r="C28" s="1">
        <v>25781</v>
      </c>
      <c r="D28" s="1">
        <v>25781010</v>
      </c>
      <c r="E28" s="1" t="s">
        <v>15</v>
      </c>
      <c r="F28" s="1" t="s">
        <v>16</v>
      </c>
      <c r="G28" s="1" t="s">
        <v>17</v>
      </c>
      <c r="H28" s="1">
        <v>2010</v>
      </c>
      <c r="I28" s="1" t="s">
        <v>18</v>
      </c>
      <c r="J28" s="4">
        <v>500.24824935200002</v>
      </c>
      <c r="K28" s="1">
        <v>25</v>
      </c>
      <c r="L28" s="1">
        <v>82130</v>
      </c>
      <c r="M28" s="1">
        <v>46336</v>
      </c>
      <c r="N28" s="1">
        <v>3547</v>
      </c>
      <c r="O28" s="1">
        <v>130</v>
      </c>
      <c r="P28" s="1">
        <v>45055</v>
      </c>
      <c r="Q28" s="1">
        <v>4545</v>
      </c>
      <c r="R28" s="1">
        <v>232</v>
      </c>
      <c r="S28" s="1">
        <v>45</v>
      </c>
      <c r="T28" s="1">
        <v>136</v>
      </c>
      <c r="U28" s="1">
        <v>39.04</v>
      </c>
      <c r="V28" s="1">
        <v>378</v>
      </c>
      <c r="W28" s="1">
        <v>3413</v>
      </c>
      <c r="X28" s="1">
        <v>109</v>
      </c>
      <c r="Y28" s="1">
        <v>0</v>
      </c>
      <c r="Z28" s="1">
        <v>3560</v>
      </c>
      <c r="AA28" s="1">
        <v>205</v>
      </c>
      <c r="AB28" s="1">
        <v>45</v>
      </c>
      <c r="AC28" s="1">
        <v>90</v>
      </c>
    </row>
    <row r="29" spans="2:29" x14ac:dyDescent="0.3">
      <c r="B29" s="1">
        <v>28129</v>
      </c>
      <c r="C29" s="1">
        <v>25781</v>
      </c>
      <c r="D29" s="1">
        <v>25781003</v>
      </c>
      <c r="E29" s="1" t="s">
        <v>15</v>
      </c>
      <c r="F29" s="1" t="s">
        <v>16</v>
      </c>
      <c r="G29" s="1" t="s">
        <v>19</v>
      </c>
      <c r="H29" s="1">
        <v>2010</v>
      </c>
      <c r="I29" s="1" t="s">
        <v>18</v>
      </c>
      <c r="J29" s="4">
        <v>441.657307484</v>
      </c>
      <c r="K29" s="1">
        <v>25</v>
      </c>
      <c r="L29" s="1">
        <v>82131</v>
      </c>
      <c r="M29" s="1">
        <v>38993</v>
      </c>
      <c r="N29" s="1">
        <v>4080</v>
      </c>
      <c r="O29" s="1">
        <v>1070</v>
      </c>
      <c r="P29" s="1">
        <v>37706</v>
      </c>
      <c r="Q29" s="1">
        <v>4322</v>
      </c>
      <c r="R29" s="1">
        <v>596</v>
      </c>
      <c r="S29" s="1">
        <v>639</v>
      </c>
      <c r="T29" s="1">
        <v>880</v>
      </c>
      <c r="U29" s="1">
        <v>54.51</v>
      </c>
      <c r="V29" s="1">
        <v>443</v>
      </c>
      <c r="W29" s="1">
        <v>4018</v>
      </c>
      <c r="X29" s="1">
        <v>989</v>
      </c>
      <c r="Y29" s="1">
        <v>36</v>
      </c>
      <c r="Z29" s="1">
        <v>3823</v>
      </c>
      <c r="AA29" s="1">
        <v>578</v>
      </c>
      <c r="AB29" s="1">
        <v>522</v>
      </c>
      <c r="AC29" s="1">
        <v>491</v>
      </c>
    </row>
    <row r="30" spans="2:29" x14ac:dyDescent="0.3">
      <c r="B30" s="1">
        <v>28130</v>
      </c>
      <c r="C30" s="1">
        <v>25781</v>
      </c>
      <c r="D30" s="1">
        <v>25781011</v>
      </c>
      <c r="E30" s="1" t="s">
        <v>15</v>
      </c>
      <c r="F30" s="1" t="s">
        <v>16</v>
      </c>
      <c r="G30" s="1" t="s">
        <v>129</v>
      </c>
      <c r="H30" s="1">
        <v>2010</v>
      </c>
      <c r="I30" s="1" t="s">
        <v>18</v>
      </c>
      <c r="J30" s="4">
        <v>281.95190307399997</v>
      </c>
      <c r="K30" s="1">
        <v>25</v>
      </c>
      <c r="L30" s="1">
        <v>82132</v>
      </c>
      <c r="M30" s="1">
        <v>20979</v>
      </c>
      <c r="N30" s="1">
        <v>7156</v>
      </c>
      <c r="O30" s="1">
        <v>62</v>
      </c>
      <c r="P30" s="1">
        <v>19604</v>
      </c>
      <c r="Q30" s="1">
        <v>7962</v>
      </c>
      <c r="R30" s="1">
        <v>357</v>
      </c>
      <c r="S30" s="1">
        <v>42</v>
      </c>
      <c r="T30" s="1">
        <v>232</v>
      </c>
      <c r="U30" s="1">
        <v>75.260000000000005</v>
      </c>
      <c r="V30" s="1">
        <v>471</v>
      </c>
      <c r="W30" s="1">
        <v>7009</v>
      </c>
      <c r="X30" s="1">
        <v>53</v>
      </c>
      <c r="Y30" s="1">
        <v>0</v>
      </c>
      <c r="Z30" s="1">
        <v>7107</v>
      </c>
      <c r="AA30" s="1">
        <v>284</v>
      </c>
      <c r="AB30" s="1">
        <v>14</v>
      </c>
      <c r="AC30" s="1">
        <v>128</v>
      </c>
    </row>
    <row r="31" spans="2:29" x14ac:dyDescent="0.3">
      <c r="B31" s="1">
        <v>28132</v>
      </c>
      <c r="C31" s="1">
        <v>25781</v>
      </c>
      <c r="D31" s="1">
        <v>25781007</v>
      </c>
      <c r="E31" s="1" t="s">
        <v>15</v>
      </c>
      <c r="F31" s="1" t="s">
        <v>16</v>
      </c>
      <c r="G31" s="1" t="s">
        <v>130</v>
      </c>
      <c r="H31" s="1">
        <v>2010</v>
      </c>
      <c r="I31" s="1" t="s">
        <v>18</v>
      </c>
      <c r="J31" s="4">
        <v>509.00024189599998</v>
      </c>
      <c r="K31" s="1">
        <v>25</v>
      </c>
      <c r="L31" s="1">
        <v>82134</v>
      </c>
      <c r="M31" s="1">
        <v>44643</v>
      </c>
      <c r="N31" s="1">
        <v>4922</v>
      </c>
      <c r="O31" s="1">
        <v>1311</v>
      </c>
      <c r="P31" s="1">
        <v>43393</v>
      </c>
      <c r="Q31" s="1">
        <v>4907</v>
      </c>
      <c r="R31" s="1">
        <v>575</v>
      </c>
      <c r="S31" s="1">
        <v>1191</v>
      </c>
      <c r="T31" s="1">
        <v>810</v>
      </c>
      <c r="U31" s="1">
        <v>66.98</v>
      </c>
      <c r="V31" s="1">
        <v>585</v>
      </c>
      <c r="W31" s="1">
        <v>4870</v>
      </c>
      <c r="X31" s="1">
        <v>1237</v>
      </c>
      <c r="Y31" s="1">
        <v>0</v>
      </c>
      <c r="Z31" s="1">
        <v>4504</v>
      </c>
      <c r="AA31" s="1">
        <v>525</v>
      </c>
      <c r="AB31" s="1">
        <v>946</v>
      </c>
      <c r="AC31" s="1">
        <v>717</v>
      </c>
    </row>
    <row r="32" spans="2:29" x14ac:dyDescent="0.3">
      <c r="B32" s="1">
        <v>28134</v>
      </c>
      <c r="C32" s="1">
        <v>25781</v>
      </c>
      <c r="D32" s="1">
        <v>25781009</v>
      </c>
      <c r="E32" s="1" t="s">
        <v>15</v>
      </c>
      <c r="F32" s="1" t="s">
        <v>16</v>
      </c>
      <c r="G32" s="1" t="s">
        <v>127</v>
      </c>
      <c r="H32" s="1">
        <v>2010</v>
      </c>
      <c r="I32" s="1" t="s">
        <v>18</v>
      </c>
      <c r="J32" s="4">
        <v>569.50024034199998</v>
      </c>
      <c r="K32" s="1">
        <v>25</v>
      </c>
      <c r="L32" s="1">
        <v>82136</v>
      </c>
      <c r="M32" s="1">
        <v>56198</v>
      </c>
      <c r="N32" s="1">
        <v>144</v>
      </c>
      <c r="O32" s="1">
        <v>583</v>
      </c>
      <c r="P32" s="1">
        <v>55924</v>
      </c>
      <c r="Q32" s="1">
        <v>102</v>
      </c>
      <c r="R32" s="1">
        <v>108</v>
      </c>
      <c r="S32" s="1">
        <v>146</v>
      </c>
      <c r="T32" s="1">
        <v>645</v>
      </c>
      <c r="U32" s="1">
        <v>7.18</v>
      </c>
      <c r="V32" s="1">
        <v>33</v>
      </c>
      <c r="W32" s="1">
        <v>133</v>
      </c>
      <c r="X32" s="1">
        <v>547</v>
      </c>
      <c r="Y32" s="1">
        <v>0</v>
      </c>
      <c r="Z32" s="1">
        <v>56</v>
      </c>
      <c r="AA32" s="1">
        <v>67</v>
      </c>
      <c r="AB32" s="1">
        <v>88</v>
      </c>
      <c r="AC32" s="1">
        <v>502</v>
      </c>
    </row>
    <row r="33" spans="2:29" x14ac:dyDescent="0.3">
      <c r="B33" s="1">
        <v>28135</v>
      </c>
      <c r="C33" s="1">
        <v>25781</v>
      </c>
      <c r="D33" s="1">
        <v>25781005</v>
      </c>
      <c r="E33" s="1" t="s">
        <v>15</v>
      </c>
      <c r="F33" s="1" t="s">
        <v>16</v>
      </c>
      <c r="G33" s="1" t="s">
        <v>128</v>
      </c>
      <c r="H33" s="1">
        <v>2010</v>
      </c>
      <c r="I33" s="1" t="s">
        <v>18</v>
      </c>
      <c r="J33" s="4">
        <v>276.13868096099998</v>
      </c>
      <c r="K33" s="1">
        <v>25</v>
      </c>
      <c r="L33" s="1">
        <v>82137</v>
      </c>
      <c r="M33" s="1">
        <v>25363</v>
      </c>
      <c r="N33" s="1">
        <v>1278</v>
      </c>
      <c r="O33" s="1">
        <v>964</v>
      </c>
      <c r="P33" s="1">
        <v>24494</v>
      </c>
      <c r="Q33" s="1">
        <v>1636</v>
      </c>
      <c r="R33" s="1">
        <v>276</v>
      </c>
      <c r="S33" s="1">
        <v>472</v>
      </c>
      <c r="T33" s="1">
        <v>727</v>
      </c>
      <c r="U33" s="1">
        <v>23.14</v>
      </c>
      <c r="V33" s="1">
        <v>201</v>
      </c>
      <c r="W33" s="1">
        <v>1196</v>
      </c>
      <c r="X33" s="1">
        <v>910</v>
      </c>
      <c r="Y33" s="1">
        <v>0</v>
      </c>
      <c r="Z33" s="1">
        <v>1266</v>
      </c>
      <c r="AA33" s="1">
        <v>196</v>
      </c>
      <c r="AB33" s="1">
        <v>374</v>
      </c>
      <c r="AC33" s="1">
        <v>471</v>
      </c>
    </row>
    <row r="34" spans="2:29" x14ac:dyDescent="0.3">
      <c r="B34" s="1">
        <v>28137</v>
      </c>
      <c r="C34" s="1">
        <v>25781</v>
      </c>
      <c r="D34" s="1">
        <v>25781008</v>
      </c>
      <c r="E34" s="1" t="s">
        <v>15</v>
      </c>
      <c r="F34" s="1" t="s">
        <v>16</v>
      </c>
      <c r="G34" s="1" t="s">
        <v>87</v>
      </c>
      <c r="H34" s="1">
        <v>2010</v>
      </c>
      <c r="I34" s="1" t="s">
        <v>18</v>
      </c>
      <c r="J34" s="4">
        <v>955.79757770900005</v>
      </c>
      <c r="K34" s="1">
        <v>25</v>
      </c>
      <c r="L34" s="1">
        <v>82139</v>
      </c>
      <c r="M34" s="1">
        <v>89070</v>
      </c>
      <c r="N34" s="1">
        <v>4849</v>
      </c>
      <c r="O34" s="1">
        <v>1611</v>
      </c>
      <c r="P34" s="1">
        <v>86910</v>
      </c>
      <c r="Q34" s="1">
        <v>5486</v>
      </c>
      <c r="R34" s="1">
        <v>826</v>
      </c>
      <c r="S34" s="1">
        <v>1532</v>
      </c>
      <c r="T34" s="1">
        <v>776</v>
      </c>
      <c r="U34" s="1">
        <v>70.42</v>
      </c>
      <c r="V34" s="1">
        <v>798</v>
      </c>
      <c r="W34" s="1">
        <v>4697</v>
      </c>
      <c r="X34" s="1">
        <v>1531</v>
      </c>
      <c r="Y34" s="1">
        <v>0</v>
      </c>
      <c r="Z34" s="1">
        <v>4323</v>
      </c>
      <c r="AA34" s="1">
        <v>784</v>
      </c>
      <c r="AB34" s="1">
        <v>1202</v>
      </c>
      <c r="AC34" s="1">
        <v>717</v>
      </c>
    </row>
    <row r="35" spans="2:29" x14ac:dyDescent="0.3">
      <c r="B35" s="1">
        <v>28141</v>
      </c>
      <c r="C35" s="1">
        <v>25779</v>
      </c>
      <c r="D35" s="1">
        <v>25779009</v>
      </c>
      <c r="E35" s="1" t="s">
        <v>15</v>
      </c>
      <c r="F35" s="1" t="s">
        <v>78</v>
      </c>
      <c r="G35" s="1" t="s">
        <v>88</v>
      </c>
      <c r="H35" s="1">
        <v>2010</v>
      </c>
      <c r="I35" s="1" t="s">
        <v>18</v>
      </c>
      <c r="J35" s="4">
        <v>571.81569776499998</v>
      </c>
      <c r="K35" s="1">
        <v>25</v>
      </c>
      <c r="L35" s="1">
        <v>82143</v>
      </c>
      <c r="M35" s="1">
        <v>45275</v>
      </c>
      <c r="N35" s="1">
        <v>6958</v>
      </c>
      <c r="O35" s="1">
        <v>4943</v>
      </c>
      <c r="P35" s="1">
        <v>43793</v>
      </c>
      <c r="Q35" s="1">
        <v>7889</v>
      </c>
      <c r="R35" s="1">
        <v>685</v>
      </c>
      <c r="S35" s="1">
        <v>434</v>
      </c>
      <c r="T35" s="1">
        <v>4375</v>
      </c>
      <c r="U35" s="1">
        <v>120.14</v>
      </c>
      <c r="V35" s="1">
        <v>375</v>
      </c>
      <c r="W35" s="1">
        <v>6869</v>
      </c>
      <c r="X35" s="1">
        <v>4772</v>
      </c>
      <c r="Y35" s="1">
        <v>0</v>
      </c>
      <c r="Z35" s="1">
        <v>7378</v>
      </c>
      <c r="AA35" s="1">
        <v>635</v>
      </c>
      <c r="AB35" s="1">
        <v>349</v>
      </c>
      <c r="AC35" s="1">
        <v>3654</v>
      </c>
    </row>
    <row r="36" spans="2:29" x14ac:dyDescent="0.3">
      <c r="B36" s="1">
        <v>28142</v>
      </c>
      <c r="C36" s="1">
        <v>25779</v>
      </c>
      <c r="D36" s="1">
        <v>25779011</v>
      </c>
      <c r="E36" s="1" t="s">
        <v>15</v>
      </c>
      <c r="F36" s="1" t="s">
        <v>78</v>
      </c>
      <c r="G36" s="1" t="s">
        <v>85</v>
      </c>
      <c r="H36" s="1">
        <v>2010</v>
      </c>
      <c r="I36" s="1" t="s">
        <v>18</v>
      </c>
      <c r="J36" s="4">
        <v>1292.5315431700001</v>
      </c>
      <c r="K36" s="1">
        <v>25</v>
      </c>
      <c r="L36" s="1">
        <v>82144</v>
      </c>
      <c r="M36" s="1">
        <v>93892</v>
      </c>
      <c r="N36" s="1">
        <v>13486</v>
      </c>
      <c r="O36" s="1">
        <v>21814</v>
      </c>
      <c r="P36" s="1">
        <v>89079</v>
      </c>
      <c r="Q36" s="1">
        <v>16751</v>
      </c>
      <c r="R36" s="1">
        <v>3494</v>
      </c>
      <c r="S36" s="1">
        <v>1859</v>
      </c>
      <c r="T36" s="1">
        <v>18009</v>
      </c>
      <c r="U36" s="1">
        <v>365.86</v>
      </c>
      <c r="V36" s="1">
        <v>1876</v>
      </c>
      <c r="W36" s="1">
        <v>13211</v>
      </c>
      <c r="X36" s="1">
        <v>21488</v>
      </c>
      <c r="Y36" s="1">
        <v>0</v>
      </c>
      <c r="Z36" s="1">
        <v>14907</v>
      </c>
      <c r="AA36" s="1">
        <v>3279</v>
      </c>
      <c r="AB36" s="1">
        <v>1675</v>
      </c>
      <c r="AC36" s="1">
        <v>16714</v>
      </c>
    </row>
    <row r="37" spans="2:29" x14ac:dyDescent="0.3">
      <c r="B37" s="1">
        <v>28143</v>
      </c>
      <c r="C37" s="1">
        <v>25779</v>
      </c>
      <c r="D37" s="1">
        <v>25779006</v>
      </c>
      <c r="E37" s="1" t="s">
        <v>15</v>
      </c>
      <c r="F37" s="1" t="s">
        <v>78</v>
      </c>
      <c r="G37" s="1" t="s">
        <v>86</v>
      </c>
      <c r="H37" s="1">
        <v>2010</v>
      </c>
      <c r="I37" s="1" t="s">
        <v>18</v>
      </c>
      <c r="J37" s="4">
        <v>749.86701696700004</v>
      </c>
      <c r="K37" s="1">
        <v>25</v>
      </c>
      <c r="L37" s="1">
        <v>82145</v>
      </c>
      <c r="M37" s="1">
        <v>68442</v>
      </c>
      <c r="N37" s="1">
        <v>5765</v>
      </c>
      <c r="O37" s="1">
        <v>740</v>
      </c>
      <c r="P37" s="1">
        <v>66017</v>
      </c>
      <c r="Q37" s="1">
        <v>7509</v>
      </c>
      <c r="R37" s="1">
        <v>513</v>
      </c>
      <c r="S37" s="1">
        <v>397</v>
      </c>
      <c r="T37" s="1">
        <v>511</v>
      </c>
      <c r="U37" s="1">
        <v>68.03</v>
      </c>
      <c r="V37" s="1">
        <v>605</v>
      </c>
      <c r="W37" s="1">
        <v>5542</v>
      </c>
      <c r="X37" s="1">
        <v>650</v>
      </c>
      <c r="Y37" s="1">
        <v>0</v>
      </c>
      <c r="Z37" s="1">
        <v>5932</v>
      </c>
      <c r="AA37" s="1">
        <v>504</v>
      </c>
      <c r="AB37" s="1">
        <v>156</v>
      </c>
      <c r="AC37" s="1">
        <v>205</v>
      </c>
    </row>
    <row r="38" spans="2:29" x14ac:dyDescent="0.3">
      <c r="B38" s="1">
        <v>28144</v>
      </c>
      <c r="C38" s="1">
        <v>25779</v>
      </c>
      <c r="D38" s="1">
        <v>25779001</v>
      </c>
      <c r="E38" s="1" t="s">
        <v>15</v>
      </c>
      <c r="F38" s="1" t="s">
        <v>78</v>
      </c>
      <c r="G38" s="1" t="s">
        <v>83</v>
      </c>
      <c r="H38" s="1">
        <v>2010</v>
      </c>
      <c r="I38" s="1" t="s">
        <v>18</v>
      </c>
      <c r="J38" s="4">
        <v>863.43827213500003</v>
      </c>
      <c r="K38" s="1">
        <v>25</v>
      </c>
      <c r="L38" s="1">
        <v>82146</v>
      </c>
      <c r="M38" s="1">
        <v>77878</v>
      </c>
      <c r="N38" s="1">
        <v>6575</v>
      </c>
      <c r="O38" s="1">
        <v>1853</v>
      </c>
      <c r="P38" s="1">
        <v>76176</v>
      </c>
      <c r="Q38" s="1">
        <v>8252</v>
      </c>
      <c r="R38" s="1">
        <v>346</v>
      </c>
      <c r="S38" s="1">
        <v>124</v>
      </c>
      <c r="T38" s="1">
        <v>1408</v>
      </c>
      <c r="U38" s="1">
        <v>84.76</v>
      </c>
      <c r="V38" s="1">
        <v>342</v>
      </c>
      <c r="W38" s="1">
        <v>6335</v>
      </c>
      <c r="X38" s="1">
        <v>1785</v>
      </c>
      <c r="Y38" s="1">
        <v>0</v>
      </c>
      <c r="Z38" s="1">
        <v>6884</v>
      </c>
      <c r="AA38" s="1">
        <v>245</v>
      </c>
      <c r="AB38" s="1">
        <v>114</v>
      </c>
      <c r="AC38" s="1">
        <v>1219</v>
      </c>
    </row>
    <row r="39" spans="2:29" x14ac:dyDescent="0.3">
      <c r="B39" s="1">
        <v>28145</v>
      </c>
      <c r="C39" s="1">
        <v>25779</v>
      </c>
      <c r="D39" s="1">
        <v>25779002</v>
      </c>
      <c r="E39" s="1" t="s">
        <v>15</v>
      </c>
      <c r="F39" s="1" t="s">
        <v>78</v>
      </c>
      <c r="G39" s="1" t="s">
        <v>84</v>
      </c>
      <c r="H39" s="1">
        <v>2010</v>
      </c>
      <c r="I39" s="1" t="s">
        <v>18</v>
      </c>
      <c r="J39" s="4">
        <v>686.91913368999997</v>
      </c>
      <c r="K39" s="1">
        <v>25</v>
      </c>
      <c r="L39" s="1">
        <v>82147</v>
      </c>
      <c r="M39" s="1">
        <v>65792</v>
      </c>
      <c r="N39" s="1">
        <v>2466</v>
      </c>
      <c r="O39" s="1">
        <v>225</v>
      </c>
      <c r="P39" s="1">
        <v>64276</v>
      </c>
      <c r="Q39" s="1">
        <v>4024</v>
      </c>
      <c r="R39" s="1">
        <v>36</v>
      </c>
      <c r="S39" s="1">
        <v>36</v>
      </c>
      <c r="T39" s="1">
        <v>111</v>
      </c>
      <c r="U39" s="1">
        <v>28.02</v>
      </c>
      <c r="V39" s="1">
        <v>312</v>
      </c>
      <c r="W39" s="1">
        <v>2288</v>
      </c>
      <c r="X39" s="1">
        <v>205</v>
      </c>
      <c r="Y39" s="1">
        <v>0</v>
      </c>
      <c r="Z39" s="1">
        <v>2687</v>
      </c>
      <c r="AA39" s="1">
        <v>36</v>
      </c>
      <c r="AB39" s="1">
        <v>9</v>
      </c>
      <c r="AC39" s="1">
        <v>73</v>
      </c>
    </row>
    <row r="40" spans="2:29" x14ac:dyDescent="0.3">
      <c r="B40" s="1">
        <v>28146</v>
      </c>
      <c r="C40" s="1">
        <v>25779</v>
      </c>
      <c r="D40" s="1">
        <v>25779003</v>
      </c>
      <c r="E40" s="1" t="s">
        <v>15</v>
      </c>
      <c r="F40" s="1" t="s">
        <v>78</v>
      </c>
      <c r="G40" s="1" t="s">
        <v>81</v>
      </c>
      <c r="H40" s="1">
        <v>2010</v>
      </c>
      <c r="I40" s="1" t="s">
        <v>18</v>
      </c>
      <c r="J40" s="4">
        <v>544.80727991900005</v>
      </c>
      <c r="K40" s="1">
        <v>25</v>
      </c>
      <c r="L40" s="1">
        <v>82148</v>
      </c>
      <c r="M40" s="1">
        <v>54228</v>
      </c>
      <c r="N40" s="1">
        <v>34</v>
      </c>
      <c r="O40" s="1">
        <v>182</v>
      </c>
      <c r="P40" s="1">
        <v>53942</v>
      </c>
      <c r="Q40" s="1">
        <v>226</v>
      </c>
      <c r="R40" s="1">
        <v>72</v>
      </c>
      <c r="S40" s="1">
        <v>118</v>
      </c>
      <c r="T40" s="1">
        <v>86</v>
      </c>
      <c r="U40" s="1">
        <v>2.11</v>
      </c>
      <c r="V40" s="1">
        <v>26</v>
      </c>
      <c r="W40" s="1">
        <v>21</v>
      </c>
      <c r="X40" s="1">
        <v>165</v>
      </c>
      <c r="Y40" s="1">
        <v>0</v>
      </c>
      <c r="Z40" s="1">
        <v>28</v>
      </c>
      <c r="AA40" s="1">
        <v>38</v>
      </c>
      <c r="AB40" s="1">
        <v>83</v>
      </c>
      <c r="AC40" s="1">
        <v>63</v>
      </c>
    </row>
    <row r="41" spans="2:29" x14ac:dyDescent="0.3">
      <c r="B41" s="1">
        <v>28147</v>
      </c>
      <c r="C41" s="1">
        <v>25779</v>
      </c>
      <c r="D41" s="1">
        <v>25779010</v>
      </c>
      <c r="E41" s="1" t="s">
        <v>15</v>
      </c>
      <c r="F41" s="1" t="s">
        <v>78</v>
      </c>
      <c r="G41" s="1" t="s">
        <v>82</v>
      </c>
      <c r="H41" s="1">
        <v>2010</v>
      </c>
      <c r="I41" s="1" t="s">
        <v>18</v>
      </c>
      <c r="J41" s="4">
        <v>1313.5991397400001</v>
      </c>
      <c r="K41" s="1">
        <v>25</v>
      </c>
      <c r="L41" s="1">
        <v>82149</v>
      </c>
      <c r="M41" s="1">
        <v>54392</v>
      </c>
      <c r="N41" s="1">
        <v>40324</v>
      </c>
      <c r="O41" s="1">
        <v>36584</v>
      </c>
      <c r="P41" s="1">
        <v>44782</v>
      </c>
      <c r="Q41" s="1">
        <v>51314</v>
      </c>
      <c r="R41" s="1">
        <v>5263</v>
      </c>
      <c r="S41" s="1">
        <v>3059</v>
      </c>
      <c r="T41" s="1">
        <v>26882</v>
      </c>
      <c r="U41" s="1">
        <v>822.65</v>
      </c>
      <c r="V41" s="1">
        <v>5991</v>
      </c>
      <c r="W41" s="1">
        <v>39985</v>
      </c>
      <c r="X41" s="1">
        <v>36258</v>
      </c>
      <c r="Y41" s="1">
        <v>0</v>
      </c>
      <c r="Z41" s="1">
        <v>49078</v>
      </c>
      <c r="AA41" s="1">
        <v>4894</v>
      </c>
      <c r="AB41" s="1">
        <v>2940</v>
      </c>
      <c r="AC41" s="1">
        <v>25322</v>
      </c>
    </row>
    <row r="42" spans="2:29" x14ac:dyDescent="0.3">
      <c r="B42" s="1">
        <v>28148</v>
      </c>
      <c r="C42" s="1">
        <v>25779</v>
      </c>
      <c r="D42" s="1">
        <v>25779013</v>
      </c>
      <c r="E42" s="1" t="s">
        <v>15</v>
      </c>
      <c r="F42" s="1" t="s">
        <v>78</v>
      </c>
      <c r="G42" s="1" t="s">
        <v>79</v>
      </c>
      <c r="H42" s="1">
        <v>2010</v>
      </c>
      <c r="I42" s="1" t="s">
        <v>18</v>
      </c>
      <c r="J42" s="4">
        <v>449.90005839499997</v>
      </c>
      <c r="K42" s="1">
        <v>25</v>
      </c>
      <c r="L42" s="1">
        <v>82150</v>
      </c>
      <c r="M42" s="1">
        <v>42087</v>
      </c>
      <c r="N42" s="1">
        <v>2174</v>
      </c>
      <c r="O42" s="1">
        <v>682</v>
      </c>
      <c r="P42" s="1">
        <v>41325</v>
      </c>
      <c r="Q42" s="1">
        <v>3034</v>
      </c>
      <c r="R42" s="1">
        <v>36</v>
      </c>
      <c r="S42" s="1">
        <v>109</v>
      </c>
      <c r="T42" s="1">
        <v>439</v>
      </c>
      <c r="U42" s="1">
        <v>30.83</v>
      </c>
      <c r="V42" s="1">
        <v>311</v>
      </c>
      <c r="W42" s="1">
        <v>2136</v>
      </c>
      <c r="X42" s="1">
        <v>645</v>
      </c>
      <c r="Y42" s="1">
        <v>0</v>
      </c>
      <c r="Z42" s="1">
        <v>2626</v>
      </c>
      <c r="AA42" s="1">
        <v>36</v>
      </c>
      <c r="AB42" s="1">
        <v>109</v>
      </c>
      <c r="AC42" s="1">
        <v>321</v>
      </c>
    </row>
    <row r="43" spans="2:29" x14ac:dyDescent="0.3">
      <c r="B43" s="1">
        <v>28149</v>
      </c>
      <c r="C43" s="1">
        <v>25779</v>
      </c>
      <c r="D43" s="1">
        <v>25779004</v>
      </c>
      <c r="E43" s="1" t="s">
        <v>15</v>
      </c>
      <c r="F43" s="1" t="s">
        <v>78</v>
      </c>
      <c r="G43" s="1" t="s">
        <v>80</v>
      </c>
      <c r="H43" s="1">
        <v>2010</v>
      </c>
      <c r="I43" s="1" t="s">
        <v>18</v>
      </c>
      <c r="J43" s="4">
        <v>934.99402944600001</v>
      </c>
      <c r="K43" s="1">
        <v>25</v>
      </c>
      <c r="L43" s="1">
        <v>82151</v>
      </c>
      <c r="M43" s="1">
        <v>22392</v>
      </c>
      <c r="N43" s="1">
        <v>34996</v>
      </c>
      <c r="O43" s="1">
        <v>36070</v>
      </c>
      <c r="P43" s="1">
        <v>16267</v>
      </c>
      <c r="Q43" s="1">
        <v>41104</v>
      </c>
      <c r="R43" s="1">
        <v>1600</v>
      </c>
      <c r="S43" s="1">
        <v>2382</v>
      </c>
      <c r="T43" s="1">
        <v>32105</v>
      </c>
      <c r="U43" s="1">
        <v>743.51</v>
      </c>
      <c r="V43" s="1">
        <v>3752</v>
      </c>
      <c r="W43" s="1">
        <v>34938</v>
      </c>
      <c r="X43" s="1">
        <v>35648</v>
      </c>
      <c r="Y43" s="1">
        <v>0</v>
      </c>
      <c r="Z43" s="1">
        <v>40712</v>
      </c>
      <c r="AA43" s="1">
        <v>1497</v>
      </c>
      <c r="AB43" s="1">
        <v>2361</v>
      </c>
      <c r="AC43" s="1">
        <v>29768</v>
      </c>
    </row>
    <row r="44" spans="2:29" x14ac:dyDescent="0.3">
      <c r="B44" s="1">
        <v>28157</v>
      </c>
      <c r="C44" s="1">
        <v>25777</v>
      </c>
      <c r="D44" s="1">
        <v>25777017</v>
      </c>
      <c r="E44" s="1" t="s">
        <v>15</v>
      </c>
      <c r="F44" s="1" t="s">
        <v>72</v>
      </c>
      <c r="G44" s="1" t="s">
        <v>76</v>
      </c>
      <c r="H44" s="1">
        <v>2012</v>
      </c>
      <c r="I44" s="1" t="s">
        <v>74</v>
      </c>
      <c r="J44" s="4">
        <v>3143.4711474300002</v>
      </c>
      <c r="K44" s="1">
        <v>25</v>
      </c>
      <c r="L44" s="1">
        <v>82159</v>
      </c>
      <c r="M44" s="1">
        <v>219599</v>
      </c>
      <c r="N44" s="1">
        <v>19253</v>
      </c>
      <c r="O44" s="1">
        <v>8072</v>
      </c>
      <c r="P44" s="1">
        <v>215102</v>
      </c>
      <c r="Q44" s="1">
        <v>21126</v>
      </c>
      <c r="R44" s="1">
        <v>3064</v>
      </c>
      <c r="S44" s="1">
        <v>3308</v>
      </c>
      <c r="T44" s="1">
        <v>4324</v>
      </c>
      <c r="U44" s="1">
        <v>290.26</v>
      </c>
      <c r="V44" s="1">
        <v>2118</v>
      </c>
      <c r="W44" s="1">
        <v>19047</v>
      </c>
      <c r="X44" s="1">
        <v>7834</v>
      </c>
      <c r="Y44" s="1">
        <v>36</v>
      </c>
      <c r="Z44" s="1">
        <v>19960</v>
      </c>
      <c r="AA44" s="1">
        <v>2671</v>
      </c>
      <c r="AB44" s="1">
        <v>2752</v>
      </c>
      <c r="AC44" s="1">
        <v>3580</v>
      </c>
    </row>
    <row r="45" spans="2:29" x14ac:dyDescent="0.3">
      <c r="B45" s="1">
        <v>28159</v>
      </c>
      <c r="C45" s="1">
        <v>25777</v>
      </c>
      <c r="D45" s="1">
        <v>25777009</v>
      </c>
      <c r="E45" s="1" t="s">
        <v>15</v>
      </c>
      <c r="F45" s="1" t="s">
        <v>72</v>
      </c>
      <c r="G45" s="1" t="s">
        <v>77</v>
      </c>
      <c r="H45" s="1">
        <v>2012</v>
      </c>
      <c r="I45" s="1" t="s">
        <v>74</v>
      </c>
      <c r="J45" s="4">
        <v>1350.02286076</v>
      </c>
      <c r="K45" s="1">
        <v>25</v>
      </c>
      <c r="L45" s="1">
        <v>82161</v>
      </c>
      <c r="M45" s="1">
        <v>11652</v>
      </c>
      <c r="N45" s="1">
        <v>3631</v>
      </c>
      <c r="O45" s="1">
        <v>2941</v>
      </c>
      <c r="P45" s="1">
        <v>10149</v>
      </c>
      <c r="Q45" s="1">
        <v>4776</v>
      </c>
      <c r="R45" s="1">
        <v>562</v>
      </c>
      <c r="S45" s="1">
        <v>1387</v>
      </c>
      <c r="T45" s="1">
        <v>1350</v>
      </c>
      <c r="U45" s="1">
        <v>69.569999999999993</v>
      </c>
      <c r="V45" s="1">
        <v>572</v>
      </c>
      <c r="W45" s="1">
        <v>3542</v>
      </c>
      <c r="X45" s="1">
        <v>2845</v>
      </c>
      <c r="Y45" s="1">
        <v>0</v>
      </c>
      <c r="Z45" s="1">
        <v>4136</v>
      </c>
      <c r="AA45" s="1">
        <v>461</v>
      </c>
      <c r="AB45" s="1">
        <v>1191</v>
      </c>
      <c r="AC45" s="1">
        <v>1171</v>
      </c>
    </row>
    <row r="46" spans="2:29" x14ac:dyDescent="0.3">
      <c r="B46" s="1">
        <v>28167</v>
      </c>
      <c r="C46" s="1">
        <v>25777</v>
      </c>
      <c r="D46" s="1">
        <v>25777011</v>
      </c>
      <c r="E46" s="1" t="s">
        <v>15</v>
      </c>
      <c r="F46" s="1" t="s">
        <v>72</v>
      </c>
      <c r="G46" s="1" t="s">
        <v>73</v>
      </c>
      <c r="H46" s="1">
        <v>2012</v>
      </c>
      <c r="I46" s="1" t="s">
        <v>74</v>
      </c>
      <c r="J46" s="4">
        <v>1874.3232664100001</v>
      </c>
      <c r="K46" s="1">
        <v>25</v>
      </c>
      <c r="L46" s="1">
        <v>82169</v>
      </c>
      <c r="M46" s="1">
        <v>178464</v>
      </c>
      <c r="N46" s="1">
        <v>240</v>
      </c>
      <c r="O46" s="1">
        <v>98</v>
      </c>
      <c r="P46" s="1">
        <v>178339</v>
      </c>
      <c r="Q46" s="1">
        <v>319</v>
      </c>
      <c r="R46" s="1">
        <v>72</v>
      </c>
      <c r="S46" s="1">
        <v>0</v>
      </c>
      <c r="T46" s="1">
        <v>72</v>
      </c>
      <c r="U46" s="1">
        <v>3.57</v>
      </c>
      <c r="V46" s="1">
        <v>36</v>
      </c>
      <c r="W46" s="1">
        <v>227</v>
      </c>
      <c r="X46" s="1">
        <v>94</v>
      </c>
      <c r="Y46" s="1">
        <v>0</v>
      </c>
      <c r="Z46" s="1">
        <v>241</v>
      </c>
      <c r="AA46" s="1">
        <v>44</v>
      </c>
      <c r="AB46" s="1">
        <v>0</v>
      </c>
      <c r="AC46" s="1">
        <v>72</v>
      </c>
    </row>
    <row r="47" spans="2:29" x14ac:dyDescent="0.3">
      <c r="B47" s="1">
        <v>28198</v>
      </c>
      <c r="C47" s="1">
        <v>25769</v>
      </c>
      <c r="D47" s="1">
        <v>25769002</v>
      </c>
      <c r="E47" s="1" t="s">
        <v>15</v>
      </c>
      <c r="F47" s="1" t="s">
        <v>61</v>
      </c>
      <c r="G47" s="1" t="s">
        <v>75</v>
      </c>
      <c r="H47" s="1">
        <v>2010</v>
      </c>
      <c r="I47" s="1" t="s">
        <v>18</v>
      </c>
      <c r="J47" s="4">
        <v>259.085184373</v>
      </c>
      <c r="K47" s="1">
        <v>25</v>
      </c>
      <c r="L47" s="1">
        <v>82200</v>
      </c>
      <c r="M47" s="1">
        <v>9207</v>
      </c>
      <c r="N47" s="1">
        <v>5506</v>
      </c>
      <c r="O47" s="1">
        <v>150</v>
      </c>
      <c r="P47" s="1">
        <v>8283</v>
      </c>
      <c r="Q47" s="1">
        <v>6374</v>
      </c>
      <c r="R47" s="1">
        <v>0</v>
      </c>
      <c r="S47" s="1">
        <v>72</v>
      </c>
      <c r="T47" s="1">
        <v>134</v>
      </c>
      <c r="U47" s="1">
        <v>56.08</v>
      </c>
      <c r="V47" s="1">
        <v>114</v>
      </c>
      <c r="W47" s="1">
        <v>5351</v>
      </c>
      <c r="X47" s="1">
        <v>137</v>
      </c>
      <c r="Y47" s="1">
        <v>0</v>
      </c>
      <c r="Z47" s="1">
        <v>5569</v>
      </c>
      <c r="AA47" s="1">
        <v>0</v>
      </c>
      <c r="AB47" s="1">
        <v>4</v>
      </c>
      <c r="AC47" s="1">
        <v>29</v>
      </c>
    </row>
    <row r="48" spans="2:29" x14ac:dyDescent="0.3">
      <c r="B48" s="1">
        <v>28199</v>
      </c>
      <c r="C48" s="1">
        <v>25769</v>
      </c>
      <c r="D48" s="1">
        <v>25769015</v>
      </c>
      <c r="E48" s="1" t="s">
        <v>15</v>
      </c>
      <c r="F48" s="1" t="s">
        <v>61</v>
      </c>
      <c r="G48" s="1" t="s">
        <v>70</v>
      </c>
      <c r="H48" s="1">
        <v>2010</v>
      </c>
      <c r="I48" s="1" t="s">
        <v>18</v>
      </c>
      <c r="J48" s="4">
        <v>433.94091797200002</v>
      </c>
      <c r="K48" s="1">
        <v>25</v>
      </c>
      <c r="L48" s="1">
        <v>82201</v>
      </c>
      <c r="M48" s="1">
        <v>42950</v>
      </c>
      <c r="N48" s="1">
        <v>435</v>
      </c>
      <c r="O48" s="1">
        <v>1</v>
      </c>
      <c r="P48" s="1">
        <v>42775</v>
      </c>
      <c r="Q48" s="1">
        <v>611</v>
      </c>
      <c r="R48" s="1">
        <v>0</v>
      </c>
      <c r="S48" s="1">
        <v>0</v>
      </c>
      <c r="T48" s="1">
        <v>0</v>
      </c>
      <c r="U48" s="1">
        <v>4.12</v>
      </c>
      <c r="V48" s="1">
        <v>9</v>
      </c>
      <c r="W48" s="1">
        <v>400</v>
      </c>
      <c r="X48" s="1">
        <v>1</v>
      </c>
      <c r="Y48" s="1">
        <v>0</v>
      </c>
      <c r="Z48" s="1">
        <v>410</v>
      </c>
      <c r="AA48" s="1">
        <v>0</v>
      </c>
      <c r="AB48" s="1">
        <v>0</v>
      </c>
      <c r="AC48" s="1">
        <v>0</v>
      </c>
    </row>
    <row r="49" spans="2:29" x14ac:dyDescent="0.3">
      <c r="B49" s="1">
        <v>28200</v>
      </c>
      <c r="C49" s="1">
        <v>25769</v>
      </c>
      <c r="D49" s="1">
        <v>25769001</v>
      </c>
      <c r="E49" s="1" t="s">
        <v>15</v>
      </c>
      <c r="F49" s="1" t="s">
        <v>61</v>
      </c>
      <c r="G49" s="1" t="s">
        <v>71</v>
      </c>
      <c r="H49" s="1">
        <v>2010</v>
      </c>
      <c r="I49" s="1" t="s">
        <v>18</v>
      </c>
      <c r="J49" s="4">
        <v>894.569253237</v>
      </c>
      <c r="K49" s="1">
        <v>25</v>
      </c>
      <c r="L49" s="1">
        <v>82202</v>
      </c>
      <c r="M49" s="1">
        <v>68968</v>
      </c>
      <c r="N49" s="1">
        <v>959</v>
      </c>
      <c r="O49" s="1">
        <v>1487</v>
      </c>
      <c r="P49" s="1">
        <v>68440</v>
      </c>
      <c r="Q49" s="1">
        <v>1311</v>
      </c>
      <c r="R49" s="1">
        <v>422</v>
      </c>
      <c r="S49" s="1">
        <v>265</v>
      </c>
      <c r="T49" s="1">
        <v>976</v>
      </c>
      <c r="U49" s="1">
        <v>26.5</v>
      </c>
      <c r="V49" s="1">
        <v>263</v>
      </c>
      <c r="W49" s="1">
        <v>928</v>
      </c>
      <c r="X49" s="1">
        <v>1459</v>
      </c>
      <c r="Y49" s="1">
        <v>0</v>
      </c>
      <c r="Z49" s="1">
        <v>1207</v>
      </c>
      <c r="AA49" s="1">
        <v>386</v>
      </c>
      <c r="AB49" s="1">
        <v>165</v>
      </c>
      <c r="AC49" s="1">
        <v>892</v>
      </c>
    </row>
    <row r="50" spans="2:29" x14ac:dyDescent="0.3">
      <c r="B50" s="1">
        <v>28201</v>
      </c>
      <c r="C50" s="1">
        <v>25769</v>
      </c>
      <c r="D50" s="1">
        <v>25769004</v>
      </c>
      <c r="E50" s="1" t="s">
        <v>15</v>
      </c>
      <c r="F50" s="1" t="s">
        <v>61</v>
      </c>
      <c r="G50" s="1" t="s">
        <v>68</v>
      </c>
      <c r="H50" s="1">
        <v>2010</v>
      </c>
      <c r="I50" s="1" t="s">
        <v>18</v>
      </c>
      <c r="J50" s="4">
        <v>1168.9305847600001</v>
      </c>
      <c r="K50" s="1">
        <v>25</v>
      </c>
      <c r="L50" s="1">
        <v>82203</v>
      </c>
      <c r="M50" s="1">
        <v>106288</v>
      </c>
      <c r="N50" s="1">
        <v>1511</v>
      </c>
      <c r="O50" s="1">
        <v>8587</v>
      </c>
      <c r="P50" s="1">
        <v>104834</v>
      </c>
      <c r="Q50" s="1">
        <v>2401</v>
      </c>
      <c r="R50" s="1">
        <v>859</v>
      </c>
      <c r="S50" s="1">
        <v>970</v>
      </c>
      <c r="T50" s="1">
        <v>7322</v>
      </c>
      <c r="U50" s="1">
        <v>107.74</v>
      </c>
      <c r="V50" s="1">
        <v>785</v>
      </c>
      <c r="W50" s="1">
        <v>1488</v>
      </c>
      <c r="X50" s="1">
        <v>8484</v>
      </c>
      <c r="Y50" s="1">
        <v>0</v>
      </c>
      <c r="Z50" s="1">
        <v>2226</v>
      </c>
      <c r="AA50" s="1">
        <v>704</v>
      </c>
      <c r="AB50" s="1">
        <v>859</v>
      </c>
      <c r="AC50" s="1">
        <v>6968</v>
      </c>
    </row>
    <row r="51" spans="2:29" x14ac:dyDescent="0.3">
      <c r="B51" s="1">
        <v>28202</v>
      </c>
      <c r="C51" s="1">
        <v>25769</v>
      </c>
      <c r="D51" s="1">
        <v>25769009</v>
      </c>
      <c r="E51" s="1" t="s">
        <v>15</v>
      </c>
      <c r="F51" s="1" t="s">
        <v>61</v>
      </c>
      <c r="G51" s="1" t="s">
        <v>69</v>
      </c>
      <c r="H51" s="1">
        <v>2010</v>
      </c>
      <c r="I51" s="1" t="s">
        <v>18</v>
      </c>
      <c r="J51" s="4">
        <v>717.80508864499996</v>
      </c>
      <c r="K51" s="1">
        <v>25</v>
      </c>
      <c r="L51" s="1">
        <v>82204</v>
      </c>
      <c r="M51" s="1">
        <v>64106</v>
      </c>
      <c r="N51" s="1">
        <v>2300</v>
      </c>
      <c r="O51" s="1">
        <v>5330</v>
      </c>
      <c r="P51" s="1">
        <v>62919</v>
      </c>
      <c r="Q51" s="1">
        <v>3121</v>
      </c>
      <c r="R51" s="1">
        <v>360</v>
      </c>
      <c r="S51" s="1">
        <v>269</v>
      </c>
      <c r="T51" s="1">
        <v>5067</v>
      </c>
      <c r="U51" s="1">
        <v>77.010000000000005</v>
      </c>
      <c r="V51" s="1">
        <v>238</v>
      </c>
      <c r="W51" s="1">
        <v>2166</v>
      </c>
      <c r="X51" s="1">
        <v>5292</v>
      </c>
      <c r="Y51" s="1">
        <v>0</v>
      </c>
      <c r="Z51" s="1">
        <v>2278</v>
      </c>
      <c r="AA51" s="1">
        <v>330</v>
      </c>
      <c r="AB51" s="1">
        <v>269</v>
      </c>
      <c r="AC51" s="1">
        <v>4819</v>
      </c>
    </row>
    <row r="52" spans="2:29" x14ac:dyDescent="0.3">
      <c r="B52" s="1">
        <v>28203</v>
      </c>
      <c r="C52" s="1">
        <v>25769</v>
      </c>
      <c r="D52" s="1">
        <v>25769008</v>
      </c>
      <c r="E52" s="1" t="s">
        <v>15</v>
      </c>
      <c r="F52" s="1" t="s">
        <v>61</v>
      </c>
      <c r="G52" s="1" t="s">
        <v>66</v>
      </c>
      <c r="H52" s="1">
        <v>2010</v>
      </c>
      <c r="I52" s="1" t="s">
        <v>18</v>
      </c>
      <c r="J52" s="4">
        <v>2404.4459370899999</v>
      </c>
      <c r="K52" s="1">
        <v>25</v>
      </c>
      <c r="L52" s="1">
        <v>82205</v>
      </c>
      <c r="M52" s="1">
        <v>146843</v>
      </c>
      <c r="N52" s="1">
        <v>25227</v>
      </c>
      <c r="O52" s="1">
        <v>40124</v>
      </c>
      <c r="P52" s="1">
        <v>139734</v>
      </c>
      <c r="Q52" s="1">
        <v>32053</v>
      </c>
      <c r="R52" s="1">
        <v>2947</v>
      </c>
      <c r="S52" s="1">
        <v>2814</v>
      </c>
      <c r="T52" s="1">
        <v>34646</v>
      </c>
      <c r="U52" s="1">
        <v>685.93</v>
      </c>
      <c r="V52" s="1">
        <v>3798</v>
      </c>
      <c r="W52" s="1">
        <v>25071</v>
      </c>
      <c r="X52" s="1">
        <v>39687</v>
      </c>
      <c r="Y52" s="1">
        <v>36</v>
      </c>
      <c r="Z52" s="1">
        <v>31019</v>
      </c>
      <c r="AA52" s="1">
        <v>2809</v>
      </c>
      <c r="AB52" s="1">
        <v>2596</v>
      </c>
      <c r="AC52" s="1">
        <v>32096</v>
      </c>
    </row>
    <row r="53" spans="2:29" x14ac:dyDescent="0.3">
      <c r="B53" s="1">
        <v>28204</v>
      </c>
      <c r="C53" s="1">
        <v>25769</v>
      </c>
      <c r="D53" s="1">
        <v>25769012</v>
      </c>
      <c r="E53" s="1" t="s">
        <v>15</v>
      </c>
      <c r="F53" s="1" t="s">
        <v>61</v>
      </c>
      <c r="G53" s="1" t="s">
        <v>67</v>
      </c>
      <c r="H53" s="1">
        <v>2010</v>
      </c>
      <c r="I53" s="1" t="s">
        <v>18</v>
      </c>
      <c r="J53" s="4">
        <v>769.14153916299995</v>
      </c>
      <c r="K53" s="1">
        <v>25</v>
      </c>
      <c r="L53" s="1">
        <v>82206</v>
      </c>
      <c r="M53" s="1">
        <v>58720</v>
      </c>
      <c r="N53" s="1">
        <v>7460</v>
      </c>
      <c r="O53" s="1">
        <v>10677</v>
      </c>
      <c r="P53" s="1">
        <v>56351</v>
      </c>
      <c r="Q53" s="1">
        <v>9105</v>
      </c>
      <c r="R53" s="1">
        <v>1433</v>
      </c>
      <c r="S53" s="1">
        <v>814</v>
      </c>
      <c r="T53" s="1">
        <v>9154</v>
      </c>
      <c r="U53" s="1">
        <v>187.7</v>
      </c>
      <c r="V53" s="1">
        <v>938</v>
      </c>
      <c r="W53" s="1">
        <v>7301</v>
      </c>
      <c r="X53" s="1">
        <v>10522</v>
      </c>
      <c r="Y53" s="1">
        <v>16</v>
      </c>
      <c r="Z53" s="1">
        <v>8243</v>
      </c>
      <c r="AA53" s="1">
        <v>1302</v>
      </c>
      <c r="AB53" s="1">
        <v>792</v>
      </c>
      <c r="AC53" s="1">
        <v>8408</v>
      </c>
    </row>
    <row r="54" spans="2:29" x14ac:dyDescent="0.3">
      <c r="B54" s="1">
        <v>28205</v>
      </c>
      <c r="C54" s="1">
        <v>25769</v>
      </c>
      <c r="D54" s="1">
        <v>25769014</v>
      </c>
      <c r="E54" s="1" t="s">
        <v>15</v>
      </c>
      <c r="F54" s="1" t="s">
        <v>61</v>
      </c>
      <c r="G54" s="1" t="s">
        <v>64</v>
      </c>
      <c r="H54" s="1">
        <v>2010</v>
      </c>
      <c r="I54" s="1" t="s">
        <v>18</v>
      </c>
      <c r="J54" s="4">
        <v>1941.07279182</v>
      </c>
      <c r="K54" s="1">
        <v>25</v>
      </c>
      <c r="L54" s="1">
        <v>82207</v>
      </c>
      <c r="M54" s="1">
        <v>137458</v>
      </c>
      <c r="N54" s="1">
        <v>31771</v>
      </c>
      <c r="O54" s="1">
        <v>24778</v>
      </c>
      <c r="P54" s="1">
        <v>130934</v>
      </c>
      <c r="Q54" s="1">
        <v>37550</v>
      </c>
      <c r="R54" s="1">
        <v>2379</v>
      </c>
      <c r="S54" s="1">
        <v>2522</v>
      </c>
      <c r="T54" s="1">
        <v>20622</v>
      </c>
      <c r="U54" s="1">
        <v>584.9</v>
      </c>
      <c r="V54" s="1">
        <v>2688</v>
      </c>
      <c r="W54" s="1">
        <v>31484</v>
      </c>
      <c r="X54" s="1">
        <v>24279</v>
      </c>
      <c r="Y54" s="1">
        <v>20</v>
      </c>
      <c r="Z54" s="1">
        <v>35867</v>
      </c>
      <c r="AA54" s="1">
        <v>2188</v>
      </c>
      <c r="AB54" s="1">
        <v>2246</v>
      </c>
      <c r="AC54" s="1">
        <v>18130</v>
      </c>
    </row>
    <row r="55" spans="2:29" x14ac:dyDescent="0.3">
      <c r="B55" s="1">
        <v>28206</v>
      </c>
      <c r="C55" s="1">
        <v>25769</v>
      </c>
      <c r="D55" s="1">
        <v>25769006</v>
      </c>
      <c r="E55" s="1" t="s">
        <v>15</v>
      </c>
      <c r="F55" s="1" t="s">
        <v>61</v>
      </c>
      <c r="G55" s="1" t="s">
        <v>65</v>
      </c>
      <c r="H55" s="1">
        <v>2010</v>
      </c>
      <c r="I55" s="1" t="s">
        <v>18</v>
      </c>
      <c r="J55" s="4">
        <v>1522.49156612</v>
      </c>
      <c r="K55" s="1">
        <v>25</v>
      </c>
      <c r="L55" s="1">
        <v>82208</v>
      </c>
      <c r="M55" s="1">
        <v>40347</v>
      </c>
      <c r="N55" s="1">
        <v>43773</v>
      </c>
      <c r="O55" s="1">
        <v>68028</v>
      </c>
      <c r="P55" s="1">
        <v>29550</v>
      </c>
      <c r="Q55" s="1">
        <v>52415</v>
      </c>
      <c r="R55" s="1">
        <v>5976</v>
      </c>
      <c r="S55" s="1">
        <v>5542</v>
      </c>
      <c r="T55" s="1">
        <v>58665</v>
      </c>
      <c r="U55" s="1">
        <v>1168.24</v>
      </c>
      <c r="V55" s="1">
        <v>5961</v>
      </c>
      <c r="W55" s="1">
        <v>43474</v>
      </c>
      <c r="X55" s="1">
        <v>67324</v>
      </c>
      <c r="Y55" s="1">
        <v>144</v>
      </c>
      <c r="Z55" s="1">
        <v>50500</v>
      </c>
      <c r="AA55" s="1">
        <v>5858</v>
      </c>
      <c r="AB55" s="1">
        <v>5259</v>
      </c>
      <c r="AC55" s="1">
        <v>54998</v>
      </c>
    </row>
    <row r="56" spans="2:29" x14ac:dyDescent="0.3">
      <c r="B56" s="1">
        <v>28207</v>
      </c>
      <c r="C56" s="1">
        <v>25769</v>
      </c>
      <c r="D56" s="1">
        <v>25769007</v>
      </c>
      <c r="E56" s="1" t="s">
        <v>15</v>
      </c>
      <c r="F56" s="1" t="s">
        <v>61</v>
      </c>
      <c r="G56" s="1" t="s">
        <v>62</v>
      </c>
      <c r="H56" s="1">
        <v>2010</v>
      </c>
      <c r="I56" s="1" t="s">
        <v>18</v>
      </c>
      <c r="J56" s="4">
        <v>3246.1263202700002</v>
      </c>
      <c r="K56" s="1">
        <v>25</v>
      </c>
      <c r="L56" s="1">
        <v>82209</v>
      </c>
      <c r="M56" s="1">
        <v>119711</v>
      </c>
      <c r="N56" s="1">
        <v>99951</v>
      </c>
      <c r="O56" s="1">
        <v>104799</v>
      </c>
      <c r="P56" s="1">
        <v>104948</v>
      </c>
      <c r="Q56" s="1">
        <v>114231</v>
      </c>
      <c r="R56" s="1">
        <v>6914</v>
      </c>
      <c r="S56" s="1">
        <v>7026</v>
      </c>
      <c r="T56" s="1">
        <v>91342</v>
      </c>
      <c r="U56" s="1">
        <v>2145.5</v>
      </c>
      <c r="V56" s="1">
        <v>10527</v>
      </c>
      <c r="W56" s="1">
        <v>99522</v>
      </c>
      <c r="X56" s="1">
        <v>104396</v>
      </c>
      <c r="Y56" s="1">
        <v>108</v>
      </c>
      <c r="Z56" s="1">
        <v>111402</v>
      </c>
      <c r="AA56" s="1">
        <v>6818</v>
      </c>
      <c r="AB56" s="1">
        <v>6876</v>
      </c>
      <c r="AC56" s="1">
        <v>89241</v>
      </c>
    </row>
    <row r="57" spans="2:29" x14ac:dyDescent="0.3">
      <c r="B57" s="1">
        <v>28236</v>
      </c>
      <c r="C57" s="1">
        <v>25745</v>
      </c>
      <c r="D57" s="1">
        <v>25745004</v>
      </c>
      <c r="E57" s="1" t="s">
        <v>15</v>
      </c>
      <c r="F57" s="1" t="s">
        <v>58</v>
      </c>
      <c r="G57" s="1" t="s">
        <v>63</v>
      </c>
      <c r="H57" s="1">
        <v>2010</v>
      </c>
      <c r="I57" s="1" t="s">
        <v>18</v>
      </c>
      <c r="J57" s="4">
        <v>1076.3674349600001</v>
      </c>
      <c r="K57" s="1">
        <v>25</v>
      </c>
      <c r="L57" s="1">
        <v>82238</v>
      </c>
      <c r="M57" s="1">
        <v>61795</v>
      </c>
      <c r="N57" s="1">
        <v>5921</v>
      </c>
      <c r="O57" s="1">
        <v>962</v>
      </c>
      <c r="P57" s="1">
        <v>60107</v>
      </c>
      <c r="Q57" s="1">
        <v>6725</v>
      </c>
      <c r="R57" s="1">
        <v>616</v>
      </c>
      <c r="S57" s="1">
        <v>726</v>
      </c>
      <c r="T57" s="1">
        <v>504</v>
      </c>
      <c r="U57" s="1">
        <v>69.31</v>
      </c>
      <c r="V57" s="1">
        <v>301</v>
      </c>
      <c r="W57" s="1">
        <v>5715</v>
      </c>
      <c r="X57" s="1">
        <v>910</v>
      </c>
      <c r="Y57" s="1">
        <v>0</v>
      </c>
      <c r="Z57" s="1">
        <v>5509</v>
      </c>
      <c r="AA57" s="1">
        <v>463</v>
      </c>
      <c r="AB57" s="1">
        <v>562</v>
      </c>
      <c r="AC57" s="1">
        <v>392</v>
      </c>
    </row>
    <row r="58" spans="2:29" x14ac:dyDescent="0.3">
      <c r="B58" s="1">
        <v>28240</v>
      </c>
      <c r="C58" s="1">
        <v>25745</v>
      </c>
      <c r="D58" s="1">
        <v>25745009</v>
      </c>
      <c r="E58" s="1" t="s">
        <v>15</v>
      </c>
      <c r="F58" s="1" t="s">
        <v>58</v>
      </c>
      <c r="G58" s="1" t="s">
        <v>59</v>
      </c>
      <c r="H58" s="1">
        <v>2010</v>
      </c>
      <c r="I58" s="1" t="s">
        <v>18</v>
      </c>
      <c r="J58" s="4">
        <v>2452.4563751800001</v>
      </c>
      <c r="K58" s="1">
        <v>25</v>
      </c>
      <c r="L58" s="1">
        <v>82242</v>
      </c>
      <c r="M58" s="1">
        <v>11140</v>
      </c>
      <c r="N58" s="1">
        <v>4265</v>
      </c>
      <c r="O58" s="1">
        <v>2169</v>
      </c>
      <c r="P58" s="1">
        <v>10208</v>
      </c>
      <c r="Q58" s="1">
        <v>5353</v>
      </c>
      <c r="R58" s="1">
        <v>456</v>
      </c>
      <c r="S58" s="1">
        <v>513</v>
      </c>
      <c r="T58" s="1">
        <v>1044</v>
      </c>
      <c r="U58" s="1">
        <v>69.63</v>
      </c>
      <c r="V58" s="1">
        <v>624</v>
      </c>
      <c r="W58" s="1">
        <v>4211</v>
      </c>
      <c r="X58" s="1">
        <v>2127</v>
      </c>
      <c r="Y58" s="1">
        <v>108</v>
      </c>
      <c r="Z58" s="1">
        <v>4988</v>
      </c>
      <c r="AA58" s="1">
        <v>419</v>
      </c>
      <c r="AB58" s="1">
        <v>501</v>
      </c>
      <c r="AC58" s="1">
        <v>946</v>
      </c>
    </row>
    <row r="59" spans="2:29" x14ac:dyDescent="0.3">
      <c r="B59" s="1">
        <v>28340</v>
      </c>
      <c r="C59" s="1">
        <v>25653</v>
      </c>
      <c r="D59" s="1">
        <v>25653026</v>
      </c>
      <c r="E59" s="1" t="s">
        <v>15</v>
      </c>
      <c r="F59" s="1" t="s">
        <v>50</v>
      </c>
      <c r="G59" s="1" t="s">
        <v>60</v>
      </c>
      <c r="H59" s="1">
        <v>2010</v>
      </c>
      <c r="I59" s="1" t="s">
        <v>18</v>
      </c>
      <c r="J59" s="4">
        <v>596.61522174300001</v>
      </c>
      <c r="K59" s="1">
        <v>25</v>
      </c>
      <c r="L59" s="1">
        <v>82342</v>
      </c>
      <c r="M59" s="1">
        <v>6003</v>
      </c>
      <c r="N59" s="1">
        <v>17047</v>
      </c>
      <c r="O59" s="1">
        <v>36576</v>
      </c>
      <c r="P59" s="1">
        <v>2346</v>
      </c>
      <c r="Q59" s="1">
        <v>19016</v>
      </c>
      <c r="R59" s="1">
        <v>3404</v>
      </c>
      <c r="S59" s="1">
        <v>2721</v>
      </c>
      <c r="T59" s="1">
        <v>32139</v>
      </c>
      <c r="U59" s="1">
        <v>566.73</v>
      </c>
      <c r="V59" s="1">
        <v>3138</v>
      </c>
      <c r="W59" s="1">
        <v>17031</v>
      </c>
      <c r="X59" s="1">
        <v>36474</v>
      </c>
      <c r="Y59" s="1">
        <v>36</v>
      </c>
      <c r="Z59" s="1">
        <v>18976</v>
      </c>
      <c r="AA59" s="1">
        <v>3362</v>
      </c>
      <c r="AB59" s="1">
        <v>2718</v>
      </c>
      <c r="AC59" s="1">
        <v>31551</v>
      </c>
    </row>
    <row r="60" spans="2:29" x14ac:dyDescent="0.3">
      <c r="B60" s="1">
        <v>28342</v>
      </c>
      <c r="C60" s="1">
        <v>25653</v>
      </c>
      <c r="D60" s="1">
        <v>25653007</v>
      </c>
      <c r="E60" s="1" t="s">
        <v>15</v>
      </c>
      <c r="F60" s="1" t="s">
        <v>50</v>
      </c>
      <c r="G60" s="1" t="s">
        <v>56</v>
      </c>
      <c r="H60" s="1">
        <v>2010</v>
      </c>
      <c r="I60" s="1" t="s">
        <v>18</v>
      </c>
      <c r="J60" s="4">
        <v>577.25486923899996</v>
      </c>
      <c r="K60" s="1">
        <v>25</v>
      </c>
      <c r="L60" s="1">
        <v>82344</v>
      </c>
      <c r="M60" s="1">
        <v>11830</v>
      </c>
      <c r="N60" s="1">
        <v>26874</v>
      </c>
      <c r="O60" s="1">
        <v>19002</v>
      </c>
      <c r="P60" s="1">
        <v>8249</v>
      </c>
      <c r="Q60" s="1">
        <v>30046</v>
      </c>
      <c r="R60" s="1">
        <v>1387</v>
      </c>
      <c r="S60" s="1">
        <v>1080</v>
      </c>
      <c r="T60" s="1">
        <v>16944</v>
      </c>
      <c r="U60" s="1">
        <v>486.14</v>
      </c>
      <c r="V60" s="1">
        <v>2850</v>
      </c>
      <c r="W60" s="1">
        <v>26807</v>
      </c>
      <c r="X60" s="1">
        <v>18933</v>
      </c>
      <c r="Y60" s="1">
        <v>0</v>
      </c>
      <c r="Z60" s="1">
        <v>29643</v>
      </c>
      <c r="AA60" s="1">
        <v>1302</v>
      </c>
      <c r="AB60" s="1">
        <v>1041</v>
      </c>
      <c r="AC60" s="1">
        <v>16604</v>
      </c>
    </row>
    <row r="61" spans="2:29" x14ac:dyDescent="0.3">
      <c r="B61" s="1">
        <v>28343</v>
      </c>
      <c r="C61" s="1">
        <v>25653</v>
      </c>
      <c r="D61" s="1">
        <v>25653011</v>
      </c>
      <c r="E61" s="1" t="s">
        <v>15</v>
      </c>
      <c r="F61" s="1" t="s">
        <v>50</v>
      </c>
      <c r="G61" s="1" t="s">
        <v>57</v>
      </c>
      <c r="H61" s="1">
        <v>2010</v>
      </c>
      <c r="I61" s="1" t="s">
        <v>18</v>
      </c>
      <c r="J61" s="4">
        <v>993.09136080400003</v>
      </c>
      <c r="K61" s="1">
        <v>25</v>
      </c>
      <c r="L61" s="1">
        <v>82345</v>
      </c>
      <c r="M61" s="1">
        <v>97964</v>
      </c>
      <c r="N61" s="1">
        <v>595</v>
      </c>
      <c r="O61" s="1">
        <v>691</v>
      </c>
      <c r="P61" s="1">
        <v>96995</v>
      </c>
      <c r="Q61" s="1">
        <v>1122</v>
      </c>
      <c r="R61" s="1">
        <v>147</v>
      </c>
      <c r="S61" s="1">
        <v>159</v>
      </c>
      <c r="T61" s="1">
        <v>827</v>
      </c>
      <c r="U61" s="1">
        <v>12.23</v>
      </c>
      <c r="V61" s="1">
        <v>85</v>
      </c>
      <c r="W61" s="1">
        <v>558</v>
      </c>
      <c r="X61" s="1">
        <v>578</v>
      </c>
      <c r="Y61" s="1">
        <v>0</v>
      </c>
      <c r="Z61" s="1">
        <v>716</v>
      </c>
      <c r="AA61" s="1">
        <v>106</v>
      </c>
      <c r="AB61" s="1">
        <v>72</v>
      </c>
      <c r="AC61" s="1">
        <v>327</v>
      </c>
    </row>
    <row r="62" spans="2:29" x14ac:dyDescent="0.3">
      <c r="B62" s="1">
        <v>28345</v>
      </c>
      <c r="C62" s="1">
        <v>25653</v>
      </c>
      <c r="D62" s="1">
        <v>25653027</v>
      </c>
      <c r="E62" s="1" t="s">
        <v>15</v>
      </c>
      <c r="F62" s="1" t="s">
        <v>50</v>
      </c>
      <c r="G62" s="1" t="s">
        <v>54</v>
      </c>
      <c r="H62" s="1">
        <v>2010</v>
      </c>
      <c r="I62" s="1" t="s">
        <v>18</v>
      </c>
      <c r="J62" s="4">
        <v>1325.3761933400001</v>
      </c>
      <c r="K62" s="1">
        <v>25</v>
      </c>
      <c r="L62" s="1">
        <v>82347</v>
      </c>
      <c r="M62" s="1">
        <v>130548</v>
      </c>
      <c r="N62" s="1">
        <v>401</v>
      </c>
      <c r="O62" s="1">
        <v>1513</v>
      </c>
      <c r="P62" s="1">
        <v>130208</v>
      </c>
      <c r="Q62" s="1">
        <v>631</v>
      </c>
      <c r="R62" s="1">
        <v>144</v>
      </c>
      <c r="S62" s="1">
        <v>216</v>
      </c>
      <c r="T62" s="1">
        <v>1263</v>
      </c>
      <c r="U62" s="1">
        <v>19.37</v>
      </c>
      <c r="V62" s="1">
        <v>70</v>
      </c>
      <c r="W62" s="1">
        <v>397</v>
      </c>
      <c r="X62" s="1">
        <v>1470</v>
      </c>
      <c r="Y62" s="1">
        <v>0</v>
      </c>
      <c r="Z62" s="1">
        <v>561</v>
      </c>
      <c r="AA62" s="1">
        <v>144</v>
      </c>
      <c r="AB62" s="1">
        <v>153</v>
      </c>
      <c r="AC62" s="1">
        <v>1079</v>
      </c>
    </row>
    <row r="63" spans="2:29" x14ac:dyDescent="0.3">
      <c r="B63" s="1">
        <v>28351</v>
      </c>
      <c r="C63" s="1">
        <v>25653</v>
      </c>
      <c r="D63" s="1">
        <v>25653001</v>
      </c>
      <c r="E63" s="1" t="s">
        <v>15</v>
      </c>
      <c r="F63" s="1" t="s">
        <v>50</v>
      </c>
      <c r="G63" s="1" t="s">
        <v>55</v>
      </c>
      <c r="H63" s="1">
        <v>2010</v>
      </c>
      <c r="I63" s="1" t="s">
        <v>18</v>
      </c>
      <c r="J63" s="4">
        <v>867.03649624000002</v>
      </c>
      <c r="K63" s="1">
        <v>25</v>
      </c>
      <c r="L63" s="1">
        <v>82353</v>
      </c>
      <c r="M63" s="1">
        <v>81967</v>
      </c>
      <c r="N63" s="1">
        <v>500</v>
      </c>
      <c r="O63" s="1">
        <v>4189</v>
      </c>
      <c r="P63" s="1">
        <v>80973</v>
      </c>
      <c r="Q63" s="1">
        <v>878</v>
      </c>
      <c r="R63" s="1">
        <v>256</v>
      </c>
      <c r="S63" s="1">
        <v>307</v>
      </c>
      <c r="T63" s="1">
        <v>4242</v>
      </c>
      <c r="U63" s="1">
        <v>46.91</v>
      </c>
      <c r="V63" s="1">
        <v>159</v>
      </c>
      <c r="W63" s="1">
        <v>486</v>
      </c>
      <c r="X63" s="1">
        <v>4050</v>
      </c>
      <c r="Y63" s="1">
        <v>0</v>
      </c>
      <c r="Z63" s="1">
        <v>695</v>
      </c>
      <c r="AA63" s="1">
        <v>169</v>
      </c>
      <c r="AB63" s="1">
        <v>273</v>
      </c>
      <c r="AC63" s="1">
        <v>3558</v>
      </c>
    </row>
    <row r="64" spans="2:29" x14ac:dyDescent="0.3">
      <c r="B64" s="1">
        <v>28355</v>
      </c>
      <c r="C64" s="1">
        <v>25653</v>
      </c>
      <c r="D64" s="1">
        <v>25653030</v>
      </c>
      <c r="E64" s="1" t="s">
        <v>15</v>
      </c>
      <c r="F64" s="1" t="s">
        <v>50</v>
      </c>
      <c r="G64" s="1" t="s">
        <v>51</v>
      </c>
      <c r="H64" s="1">
        <v>2010</v>
      </c>
      <c r="I64" s="1" t="s">
        <v>18</v>
      </c>
      <c r="J64" s="4">
        <v>1236.45222842</v>
      </c>
      <c r="K64" s="1">
        <v>25</v>
      </c>
      <c r="L64" s="1">
        <v>82357</v>
      </c>
      <c r="M64" s="1">
        <v>75666</v>
      </c>
      <c r="N64" s="1">
        <v>32768</v>
      </c>
      <c r="O64" s="1">
        <v>15130</v>
      </c>
      <c r="P64" s="1">
        <v>70456</v>
      </c>
      <c r="Q64" s="1">
        <v>37135</v>
      </c>
      <c r="R64" s="1">
        <v>1717</v>
      </c>
      <c r="S64" s="1">
        <v>3136</v>
      </c>
      <c r="T64" s="1">
        <v>11120</v>
      </c>
      <c r="U64" s="1">
        <v>513</v>
      </c>
      <c r="V64" s="1">
        <v>3686</v>
      </c>
      <c r="W64" s="1">
        <v>32629</v>
      </c>
      <c r="X64" s="1">
        <v>14952</v>
      </c>
      <c r="Y64" s="1">
        <v>36</v>
      </c>
      <c r="Z64" s="1">
        <v>36112</v>
      </c>
      <c r="AA64" s="1">
        <v>1686</v>
      </c>
      <c r="AB64" s="1">
        <v>3040</v>
      </c>
      <c r="AC64" s="1">
        <v>10393</v>
      </c>
    </row>
    <row r="65" spans="2:29" x14ac:dyDescent="0.3">
      <c r="B65" s="1">
        <v>28671</v>
      </c>
      <c r="C65" s="1">
        <v>25513</v>
      </c>
      <c r="D65" s="1">
        <v>25513053</v>
      </c>
      <c r="E65" s="1" t="s">
        <v>15</v>
      </c>
      <c r="F65" s="1" t="s">
        <v>52</v>
      </c>
      <c r="G65" s="1" t="s">
        <v>53</v>
      </c>
      <c r="H65" s="1">
        <v>2010</v>
      </c>
      <c r="I65" s="1" t="s">
        <v>18</v>
      </c>
      <c r="J65" s="4">
        <v>2067.3842394100002</v>
      </c>
      <c r="K65" s="1">
        <v>25</v>
      </c>
      <c r="L65" s="1">
        <v>82673</v>
      </c>
      <c r="M65" s="1">
        <v>143003</v>
      </c>
      <c r="N65" s="1">
        <v>47604</v>
      </c>
      <c r="O65" s="1">
        <v>16034</v>
      </c>
      <c r="P65" s="1">
        <v>136634</v>
      </c>
      <c r="Q65" s="1">
        <v>54349</v>
      </c>
      <c r="R65" s="1">
        <v>2838</v>
      </c>
      <c r="S65" s="1">
        <v>2297</v>
      </c>
      <c r="T65" s="1">
        <v>10523</v>
      </c>
      <c r="U65" s="1">
        <v>669.88</v>
      </c>
      <c r="V65" s="1">
        <v>3782</v>
      </c>
      <c r="W65" s="1">
        <v>47353</v>
      </c>
      <c r="X65" s="1">
        <v>15794</v>
      </c>
      <c r="Y65" s="1">
        <v>36</v>
      </c>
      <c r="Z65" s="1">
        <v>52718</v>
      </c>
      <c r="AA65" s="1">
        <v>2383</v>
      </c>
      <c r="AB65" s="1">
        <v>2117</v>
      </c>
      <c r="AC65" s="1">
        <v>9675</v>
      </c>
    </row>
    <row r="66" spans="2:29" x14ac:dyDescent="0.3">
      <c r="B66" s="1">
        <v>28672</v>
      </c>
      <c r="C66" s="1">
        <v>25513</v>
      </c>
      <c r="D66" s="1">
        <v>25513008</v>
      </c>
      <c r="E66" s="1" t="s">
        <v>15</v>
      </c>
      <c r="F66" s="1" t="s">
        <v>52</v>
      </c>
      <c r="G66" s="1" t="s">
        <v>117</v>
      </c>
      <c r="H66" s="1">
        <v>2010</v>
      </c>
      <c r="I66" s="1" t="s">
        <v>18</v>
      </c>
      <c r="J66" s="4">
        <v>1582.3476346099999</v>
      </c>
      <c r="K66" s="1">
        <v>25</v>
      </c>
      <c r="L66" s="1">
        <v>82674</v>
      </c>
      <c r="M66" s="1">
        <v>73847</v>
      </c>
      <c r="N66" s="1">
        <v>50993</v>
      </c>
      <c r="O66" s="1">
        <v>33298</v>
      </c>
      <c r="P66" s="1">
        <v>66203</v>
      </c>
      <c r="Q66" s="1">
        <v>58708</v>
      </c>
      <c r="R66" s="1">
        <v>2916</v>
      </c>
      <c r="S66" s="1">
        <v>3166</v>
      </c>
      <c r="T66" s="1">
        <v>27145</v>
      </c>
      <c r="U66" s="1">
        <v>886.03</v>
      </c>
      <c r="V66" s="1">
        <v>4827</v>
      </c>
      <c r="W66" s="1">
        <v>50783</v>
      </c>
      <c r="X66" s="1">
        <v>32936</v>
      </c>
      <c r="Y66" s="1">
        <v>0</v>
      </c>
      <c r="Z66" s="1">
        <v>57464</v>
      </c>
      <c r="AA66" s="1">
        <v>2686</v>
      </c>
      <c r="AB66" s="1">
        <v>3098</v>
      </c>
      <c r="AC66" s="1">
        <v>25298</v>
      </c>
    </row>
    <row r="67" spans="2:29" x14ac:dyDescent="0.3">
      <c r="B67" s="1">
        <v>28680</v>
      </c>
      <c r="C67" s="1">
        <v>25513</v>
      </c>
      <c r="D67" s="1">
        <v>25513011</v>
      </c>
      <c r="E67" s="1" t="s">
        <v>15</v>
      </c>
      <c r="F67" s="1" t="s">
        <v>52</v>
      </c>
      <c r="G67" s="1" t="s">
        <v>118</v>
      </c>
      <c r="H67" s="1">
        <v>2010</v>
      </c>
      <c r="I67" s="1" t="s">
        <v>18</v>
      </c>
      <c r="J67" s="4">
        <v>1306.03355414</v>
      </c>
      <c r="K67" s="1">
        <v>25</v>
      </c>
      <c r="L67" s="1">
        <v>82682</v>
      </c>
      <c r="M67" s="1">
        <v>123810</v>
      </c>
      <c r="N67" s="1">
        <v>5854</v>
      </c>
      <c r="O67" s="1">
        <v>883</v>
      </c>
      <c r="P67" s="1">
        <v>122107</v>
      </c>
      <c r="Q67" s="1">
        <v>7314</v>
      </c>
      <c r="R67" s="1">
        <v>377</v>
      </c>
      <c r="S67" s="1">
        <v>201</v>
      </c>
      <c r="T67" s="1">
        <v>548</v>
      </c>
      <c r="U67" s="1">
        <v>67.44</v>
      </c>
      <c r="V67" s="1">
        <v>258</v>
      </c>
      <c r="W67" s="1">
        <v>5660</v>
      </c>
      <c r="X67" s="1">
        <v>821</v>
      </c>
      <c r="Y67" s="1">
        <v>0</v>
      </c>
      <c r="Z67" s="1">
        <v>6002</v>
      </c>
      <c r="AA67" s="1">
        <v>302</v>
      </c>
      <c r="AB67" s="1">
        <v>146</v>
      </c>
      <c r="AC67" s="1">
        <v>289</v>
      </c>
    </row>
    <row r="68" spans="2:29" x14ac:dyDescent="0.3">
      <c r="B68" s="1">
        <v>28693</v>
      </c>
      <c r="C68" s="1">
        <v>25513</v>
      </c>
      <c r="D68" s="1">
        <v>25513040</v>
      </c>
      <c r="E68" s="1" t="s">
        <v>15</v>
      </c>
      <c r="F68" s="1" t="s">
        <v>52</v>
      </c>
      <c r="G68" s="1" t="s">
        <v>115</v>
      </c>
      <c r="H68" s="1">
        <v>2010</v>
      </c>
      <c r="I68" s="1" t="s">
        <v>18</v>
      </c>
      <c r="J68" s="4">
        <v>1483.0194798</v>
      </c>
      <c r="K68" s="1">
        <v>25</v>
      </c>
      <c r="L68" s="1">
        <v>82695</v>
      </c>
      <c r="M68" s="1">
        <v>147442</v>
      </c>
      <c r="N68" s="1">
        <v>634</v>
      </c>
      <c r="O68" s="1">
        <v>120</v>
      </c>
      <c r="P68" s="1">
        <v>147102</v>
      </c>
      <c r="Q68" s="1">
        <v>901</v>
      </c>
      <c r="R68" s="1">
        <v>0</v>
      </c>
      <c r="S68" s="1">
        <v>38</v>
      </c>
      <c r="T68" s="1">
        <v>155</v>
      </c>
      <c r="U68" s="1">
        <v>7.27</v>
      </c>
      <c r="V68" s="1">
        <v>35</v>
      </c>
      <c r="W68" s="1">
        <v>592</v>
      </c>
      <c r="X68" s="1">
        <v>101</v>
      </c>
      <c r="Y68" s="1">
        <v>0</v>
      </c>
      <c r="Z68" s="1">
        <v>642</v>
      </c>
      <c r="AA68" s="1">
        <v>0</v>
      </c>
      <c r="AB68" s="1">
        <v>25</v>
      </c>
      <c r="AC68" s="1">
        <v>61</v>
      </c>
    </row>
    <row r="69" spans="2:29" x14ac:dyDescent="0.3">
      <c r="B69" s="1">
        <v>28708</v>
      </c>
      <c r="C69" s="1">
        <v>25513</v>
      </c>
      <c r="D69" s="1">
        <v>25513013</v>
      </c>
      <c r="E69" s="1" t="s">
        <v>15</v>
      </c>
      <c r="F69" s="1" t="s">
        <v>52</v>
      </c>
      <c r="G69" s="1" t="s">
        <v>116</v>
      </c>
      <c r="H69" s="1">
        <v>2010</v>
      </c>
      <c r="I69" s="1" t="s">
        <v>18</v>
      </c>
      <c r="J69" s="4">
        <v>1877.87802562</v>
      </c>
      <c r="K69" s="1">
        <v>25</v>
      </c>
      <c r="L69" s="1">
        <v>82710</v>
      </c>
      <c r="M69" s="1">
        <v>129941</v>
      </c>
      <c r="N69" s="1">
        <v>39378</v>
      </c>
      <c r="O69" s="1">
        <v>18370</v>
      </c>
      <c r="P69" s="1">
        <v>123268</v>
      </c>
      <c r="Q69" s="1">
        <v>46019</v>
      </c>
      <c r="R69" s="1">
        <v>3467</v>
      </c>
      <c r="S69" s="1">
        <v>4222</v>
      </c>
      <c r="T69" s="1">
        <v>10713</v>
      </c>
      <c r="U69" s="1">
        <v>608.44000000000005</v>
      </c>
      <c r="V69" s="1">
        <v>3671</v>
      </c>
      <c r="W69" s="1">
        <v>39116</v>
      </c>
      <c r="X69" s="1">
        <v>18037</v>
      </c>
      <c r="Y69" s="1">
        <v>0</v>
      </c>
      <c r="Z69" s="1">
        <v>44173</v>
      </c>
      <c r="AA69" s="1">
        <v>3299</v>
      </c>
      <c r="AB69" s="1">
        <v>3968</v>
      </c>
      <c r="AC69" s="1">
        <v>9384</v>
      </c>
    </row>
    <row r="70" spans="2:29" x14ac:dyDescent="0.3">
      <c r="B70" s="1">
        <v>28724</v>
      </c>
      <c r="C70" s="1">
        <v>25513</v>
      </c>
      <c r="D70" s="1">
        <v>25513014</v>
      </c>
      <c r="E70" s="1" t="s">
        <v>15</v>
      </c>
      <c r="F70" s="1" t="s">
        <v>52</v>
      </c>
      <c r="G70" s="1" t="s">
        <v>113</v>
      </c>
      <c r="H70" s="1">
        <v>2010</v>
      </c>
      <c r="I70" s="1" t="s">
        <v>18</v>
      </c>
      <c r="J70" s="4">
        <v>1848.12498704</v>
      </c>
      <c r="K70" s="1">
        <v>25</v>
      </c>
      <c r="L70" s="1">
        <v>82726</v>
      </c>
      <c r="M70" s="1">
        <v>152854</v>
      </c>
      <c r="N70" s="1">
        <v>17687</v>
      </c>
      <c r="O70" s="1">
        <v>14203</v>
      </c>
      <c r="P70" s="1">
        <v>149224</v>
      </c>
      <c r="Q70" s="1">
        <v>21991</v>
      </c>
      <c r="R70" s="1">
        <v>1184</v>
      </c>
      <c r="S70" s="1">
        <v>1869</v>
      </c>
      <c r="T70" s="1">
        <v>10476</v>
      </c>
      <c r="U70" s="1">
        <v>332.59</v>
      </c>
      <c r="V70" s="1">
        <v>1730</v>
      </c>
      <c r="W70" s="1">
        <v>17445</v>
      </c>
      <c r="X70" s="1">
        <v>14080</v>
      </c>
      <c r="Y70" s="1">
        <v>0</v>
      </c>
      <c r="Z70" s="1">
        <v>20437</v>
      </c>
      <c r="AA70" s="1">
        <v>1142</v>
      </c>
      <c r="AB70" s="1">
        <v>1797</v>
      </c>
      <c r="AC70" s="1">
        <v>9879</v>
      </c>
    </row>
    <row r="71" spans="2:29" x14ac:dyDescent="0.3">
      <c r="B71" s="1">
        <v>29554</v>
      </c>
      <c r="C71" s="1">
        <v>25154</v>
      </c>
      <c r="D71" s="1">
        <v>25154018</v>
      </c>
      <c r="E71" s="1" t="s">
        <v>15</v>
      </c>
      <c r="F71" s="1" t="s">
        <v>93</v>
      </c>
      <c r="G71" s="1" t="s">
        <v>114</v>
      </c>
      <c r="H71" s="1">
        <v>2012</v>
      </c>
      <c r="I71" s="1" t="s">
        <v>18</v>
      </c>
      <c r="J71" s="4">
        <v>2174.9087895600001</v>
      </c>
      <c r="K71" s="1">
        <v>25</v>
      </c>
      <c r="L71" s="1">
        <v>83556</v>
      </c>
      <c r="M71" s="1">
        <v>45395</v>
      </c>
      <c r="N71" s="1">
        <v>141540</v>
      </c>
      <c r="O71" s="1">
        <v>30494</v>
      </c>
      <c r="P71" s="1">
        <v>33137</v>
      </c>
      <c r="Q71" s="1">
        <v>154332</v>
      </c>
      <c r="R71" s="1">
        <v>3984</v>
      </c>
      <c r="S71" s="1">
        <v>4825</v>
      </c>
      <c r="T71" s="1">
        <v>21151</v>
      </c>
      <c r="U71" s="1">
        <v>1794.95</v>
      </c>
      <c r="V71" s="1">
        <v>8229</v>
      </c>
      <c r="W71" s="1">
        <v>140974</v>
      </c>
      <c r="X71" s="1">
        <v>30220</v>
      </c>
      <c r="Y71" s="1">
        <v>144</v>
      </c>
      <c r="Z71" s="1">
        <v>150975</v>
      </c>
      <c r="AA71" s="1">
        <v>3779</v>
      </c>
      <c r="AB71" s="1">
        <v>4417</v>
      </c>
      <c r="AC71" s="1">
        <v>20108</v>
      </c>
    </row>
    <row r="72" spans="2:29" x14ac:dyDescent="0.3">
      <c r="B72" s="1">
        <v>29555</v>
      </c>
      <c r="C72" s="1">
        <v>25154</v>
      </c>
      <c r="D72" s="1">
        <v>25154005</v>
      </c>
      <c r="E72" s="1" t="s">
        <v>15</v>
      </c>
      <c r="F72" s="1" t="s">
        <v>93</v>
      </c>
      <c r="G72" s="1" t="s">
        <v>90</v>
      </c>
      <c r="H72" s="1">
        <v>2012</v>
      </c>
      <c r="I72" s="1" t="s">
        <v>18</v>
      </c>
      <c r="J72" s="4">
        <v>1969.04988686</v>
      </c>
      <c r="K72" s="1">
        <v>25</v>
      </c>
      <c r="L72" s="1">
        <v>83557</v>
      </c>
      <c r="M72" s="1">
        <v>11780</v>
      </c>
      <c r="N72" s="1">
        <v>162326</v>
      </c>
      <c r="O72" s="1">
        <v>22724</v>
      </c>
      <c r="P72" s="1">
        <v>561</v>
      </c>
      <c r="Q72" s="1">
        <v>175211</v>
      </c>
      <c r="R72" s="1">
        <v>3247</v>
      </c>
      <c r="S72" s="1">
        <v>3764</v>
      </c>
      <c r="T72" s="1">
        <v>14047</v>
      </c>
      <c r="U72" s="1">
        <v>1965.85</v>
      </c>
      <c r="V72" s="1">
        <v>11481</v>
      </c>
      <c r="W72" s="1">
        <v>162323</v>
      </c>
      <c r="X72" s="1">
        <v>22708</v>
      </c>
      <c r="Y72" s="1">
        <v>396</v>
      </c>
      <c r="Z72" s="1">
        <v>175176</v>
      </c>
      <c r="AA72" s="1">
        <v>3247</v>
      </c>
      <c r="AB72" s="1">
        <v>3763</v>
      </c>
      <c r="AC72" s="1">
        <v>13930</v>
      </c>
    </row>
    <row r="73" spans="2:29" x14ac:dyDescent="0.3">
      <c r="B73" s="1">
        <v>29556</v>
      </c>
      <c r="C73" s="1">
        <v>25154</v>
      </c>
      <c r="D73" s="1">
        <v>25154009</v>
      </c>
      <c r="E73" s="1" t="s">
        <v>15</v>
      </c>
      <c r="F73" s="1" t="s">
        <v>93</v>
      </c>
      <c r="G73" s="1" t="s">
        <v>112</v>
      </c>
      <c r="H73" s="1">
        <v>2012</v>
      </c>
      <c r="I73" s="1" t="s">
        <v>18</v>
      </c>
      <c r="J73" s="4">
        <v>1306.30694625</v>
      </c>
      <c r="K73" s="1">
        <v>25</v>
      </c>
      <c r="L73" s="1">
        <v>83558</v>
      </c>
      <c r="M73" s="1">
        <v>117685</v>
      </c>
      <c r="N73" s="1">
        <v>9648</v>
      </c>
      <c r="O73" s="1">
        <v>3248</v>
      </c>
      <c r="P73" s="1">
        <v>115428</v>
      </c>
      <c r="Q73" s="1">
        <v>12160</v>
      </c>
      <c r="R73" s="1">
        <v>436</v>
      </c>
      <c r="S73" s="1">
        <v>756</v>
      </c>
      <c r="T73" s="1">
        <v>1801</v>
      </c>
      <c r="U73" s="1">
        <v>130.26</v>
      </c>
      <c r="V73" s="1">
        <v>517</v>
      </c>
      <c r="W73" s="1">
        <v>9337</v>
      </c>
      <c r="X73" s="1">
        <v>3181</v>
      </c>
      <c r="Y73" s="1">
        <v>0</v>
      </c>
      <c r="Z73" s="1">
        <v>10386</v>
      </c>
      <c r="AA73" s="1">
        <v>415</v>
      </c>
      <c r="AB73" s="1">
        <v>667</v>
      </c>
      <c r="AC73" s="1">
        <v>1567</v>
      </c>
    </row>
    <row r="74" spans="2:29" x14ac:dyDescent="0.3">
      <c r="B74" s="1">
        <v>29558</v>
      </c>
      <c r="C74" s="1">
        <v>25154</v>
      </c>
      <c r="D74" s="1">
        <v>25154013</v>
      </c>
      <c r="E74" s="1" t="s">
        <v>15</v>
      </c>
      <c r="F74" s="1" t="s">
        <v>93</v>
      </c>
      <c r="G74" s="1" t="s">
        <v>32</v>
      </c>
      <c r="H74" s="1">
        <v>2012</v>
      </c>
      <c r="I74" s="1" t="s">
        <v>18</v>
      </c>
      <c r="J74" s="4">
        <v>1734.4603115</v>
      </c>
      <c r="K74" s="1">
        <v>25</v>
      </c>
      <c r="L74" s="1">
        <v>83560</v>
      </c>
      <c r="M74" s="1">
        <v>121926</v>
      </c>
      <c r="N74" s="1">
        <v>39035</v>
      </c>
      <c r="O74" s="1">
        <v>12378</v>
      </c>
      <c r="P74" s="1">
        <v>116488</v>
      </c>
      <c r="Q74" s="1">
        <v>45743</v>
      </c>
      <c r="R74" s="1">
        <v>1313</v>
      </c>
      <c r="S74" s="1">
        <v>1897</v>
      </c>
      <c r="T74" s="1">
        <v>7898</v>
      </c>
      <c r="U74" s="1">
        <v>540.21</v>
      </c>
      <c r="V74" s="1">
        <v>3021</v>
      </c>
      <c r="W74" s="1">
        <v>38618</v>
      </c>
      <c r="X74" s="1">
        <v>12334</v>
      </c>
      <c r="Y74" s="1">
        <v>0</v>
      </c>
      <c r="Z74" s="1">
        <v>43205</v>
      </c>
      <c r="AA74" s="1">
        <v>1184</v>
      </c>
      <c r="AB74" s="1">
        <v>1817</v>
      </c>
      <c r="AC74" s="1">
        <v>7767</v>
      </c>
    </row>
    <row r="75" spans="2:29" x14ac:dyDescent="0.3">
      <c r="B75" s="1">
        <v>29560</v>
      </c>
      <c r="C75" s="1">
        <v>25154</v>
      </c>
      <c r="D75" s="1">
        <v>25154025</v>
      </c>
      <c r="E75" s="1" t="s">
        <v>15</v>
      </c>
      <c r="F75" s="1" t="s">
        <v>93</v>
      </c>
      <c r="G75" s="1" t="s">
        <v>111</v>
      </c>
      <c r="H75" s="1">
        <v>2012</v>
      </c>
      <c r="I75" s="1" t="s">
        <v>18</v>
      </c>
      <c r="J75" s="4">
        <v>1160.42966843</v>
      </c>
      <c r="K75" s="1">
        <v>25</v>
      </c>
      <c r="L75" s="1">
        <v>83562</v>
      </c>
      <c r="M75" s="1">
        <v>81211</v>
      </c>
      <c r="N75" s="1">
        <v>16624</v>
      </c>
      <c r="O75" s="1">
        <v>18166</v>
      </c>
      <c r="P75" s="1">
        <v>77376</v>
      </c>
      <c r="Q75" s="1">
        <v>19708</v>
      </c>
      <c r="R75" s="1">
        <v>1418</v>
      </c>
      <c r="S75" s="1">
        <v>2488</v>
      </c>
      <c r="T75" s="1">
        <v>15011</v>
      </c>
      <c r="U75" s="1">
        <v>357.73</v>
      </c>
      <c r="V75" s="1">
        <v>1489</v>
      </c>
      <c r="W75" s="1">
        <v>16526</v>
      </c>
      <c r="X75" s="1">
        <v>17779</v>
      </c>
      <c r="Y75" s="1">
        <v>0</v>
      </c>
      <c r="Z75" s="1">
        <v>19030</v>
      </c>
      <c r="AA75" s="1">
        <v>1297</v>
      </c>
      <c r="AB75" s="1">
        <v>2218</v>
      </c>
      <c r="AC75" s="1">
        <v>13249</v>
      </c>
    </row>
    <row r="76" spans="2:29" x14ac:dyDescent="0.3">
      <c r="B76" s="1">
        <v>29561</v>
      </c>
      <c r="C76" s="1">
        <v>25154</v>
      </c>
      <c r="D76" s="1">
        <v>25154007</v>
      </c>
      <c r="E76" s="1" t="s">
        <v>15</v>
      </c>
      <c r="F76" s="1" t="s">
        <v>93</v>
      </c>
      <c r="G76" s="1" t="s">
        <v>109</v>
      </c>
      <c r="H76" s="1">
        <v>2012</v>
      </c>
      <c r="I76" s="1" t="s">
        <v>18</v>
      </c>
      <c r="J76" s="4">
        <v>900.103994758</v>
      </c>
      <c r="K76" s="1">
        <v>25</v>
      </c>
      <c r="L76" s="1">
        <v>83563</v>
      </c>
      <c r="M76" s="1">
        <v>80647</v>
      </c>
      <c r="N76" s="1">
        <v>7856</v>
      </c>
      <c r="O76" s="1">
        <v>1479</v>
      </c>
      <c r="P76" s="1">
        <v>78528</v>
      </c>
      <c r="Q76" s="1">
        <v>10065</v>
      </c>
      <c r="R76" s="1">
        <v>360</v>
      </c>
      <c r="S76" s="1">
        <v>417</v>
      </c>
      <c r="T76" s="1">
        <v>612</v>
      </c>
      <c r="U76" s="1">
        <v>91.65</v>
      </c>
      <c r="V76" s="1">
        <v>213</v>
      </c>
      <c r="W76" s="1">
        <v>7537</v>
      </c>
      <c r="X76" s="1">
        <v>1404</v>
      </c>
      <c r="Y76" s="1">
        <v>0</v>
      </c>
      <c r="Z76" s="1">
        <v>8091</v>
      </c>
      <c r="AA76" s="1">
        <v>282</v>
      </c>
      <c r="AB76" s="1">
        <v>304</v>
      </c>
      <c r="AC76" s="1">
        <v>477</v>
      </c>
    </row>
    <row r="77" spans="2:29" x14ac:dyDescent="0.3">
      <c r="B77" s="1">
        <v>29564</v>
      </c>
      <c r="C77" s="1">
        <v>25154</v>
      </c>
      <c r="D77" s="1">
        <v>25154001</v>
      </c>
      <c r="E77" s="1" t="s">
        <v>15</v>
      </c>
      <c r="F77" s="1" t="s">
        <v>93</v>
      </c>
      <c r="G77" s="1" t="s">
        <v>110</v>
      </c>
      <c r="H77" s="1">
        <v>2012</v>
      </c>
      <c r="I77" s="1" t="s">
        <v>18</v>
      </c>
      <c r="J77" s="4">
        <v>978.79275426200002</v>
      </c>
      <c r="K77" s="1">
        <v>25</v>
      </c>
      <c r="L77" s="1">
        <v>83566</v>
      </c>
      <c r="M77" s="1">
        <v>86013</v>
      </c>
      <c r="N77" s="1">
        <v>1737</v>
      </c>
      <c r="O77" s="1">
        <v>10100</v>
      </c>
      <c r="P77" s="1">
        <v>84597</v>
      </c>
      <c r="Q77" s="1">
        <v>1949</v>
      </c>
      <c r="R77" s="1">
        <v>917</v>
      </c>
      <c r="S77" s="1">
        <v>561</v>
      </c>
      <c r="T77" s="1">
        <v>9826</v>
      </c>
      <c r="U77" s="1">
        <v>120.67</v>
      </c>
      <c r="V77" s="1">
        <v>441</v>
      </c>
      <c r="W77" s="1">
        <v>1720</v>
      </c>
      <c r="X77" s="1">
        <v>9914</v>
      </c>
      <c r="Y77" s="1">
        <v>0</v>
      </c>
      <c r="Z77" s="1">
        <v>1840</v>
      </c>
      <c r="AA77" s="1">
        <v>886</v>
      </c>
      <c r="AB77" s="1">
        <v>538</v>
      </c>
      <c r="AC77" s="1">
        <v>8811</v>
      </c>
    </row>
    <row r="78" spans="2:29" x14ac:dyDescent="0.3">
      <c r="B78" s="1">
        <v>29565</v>
      </c>
      <c r="C78" s="1">
        <v>25154</v>
      </c>
      <c r="D78" s="1">
        <v>25154014</v>
      </c>
      <c r="E78" s="1" t="s">
        <v>15</v>
      </c>
      <c r="F78" s="1" t="s">
        <v>93</v>
      </c>
      <c r="G78" s="1" t="s">
        <v>107</v>
      </c>
      <c r="H78" s="1">
        <v>2012</v>
      </c>
      <c r="I78" s="1" t="s">
        <v>18</v>
      </c>
      <c r="J78" s="4">
        <v>1573.13249746</v>
      </c>
      <c r="K78" s="1">
        <v>25</v>
      </c>
      <c r="L78" s="1">
        <v>83567</v>
      </c>
      <c r="M78" s="1">
        <v>42983</v>
      </c>
      <c r="N78" s="1">
        <v>47890</v>
      </c>
      <c r="O78" s="1">
        <v>66361</v>
      </c>
      <c r="P78" s="1">
        <v>32103</v>
      </c>
      <c r="Q78" s="1">
        <v>59025</v>
      </c>
      <c r="R78" s="1">
        <v>5358</v>
      </c>
      <c r="S78" s="1">
        <v>5786</v>
      </c>
      <c r="T78" s="1">
        <v>54962</v>
      </c>
      <c r="U78" s="1">
        <v>1197.4000000000001</v>
      </c>
      <c r="V78" s="1">
        <v>6422</v>
      </c>
      <c r="W78" s="1">
        <v>47415</v>
      </c>
      <c r="X78" s="1">
        <v>65831</v>
      </c>
      <c r="Y78" s="1">
        <v>36</v>
      </c>
      <c r="Z78" s="1">
        <v>55972</v>
      </c>
      <c r="AA78" s="1">
        <v>5108</v>
      </c>
      <c r="AB78" s="1">
        <v>5482</v>
      </c>
      <c r="AC78" s="1">
        <v>53070</v>
      </c>
    </row>
    <row r="79" spans="2:29" x14ac:dyDescent="0.3">
      <c r="B79" s="1">
        <v>29566</v>
      </c>
      <c r="C79" s="1">
        <v>25154</v>
      </c>
      <c r="D79" s="1">
        <v>25154026</v>
      </c>
      <c r="E79" s="1" t="s">
        <v>15</v>
      </c>
      <c r="F79" s="1" t="s">
        <v>93</v>
      </c>
      <c r="G79" s="1" t="s">
        <v>108</v>
      </c>
      <c r="H79" s="1">
        <v>2012</v>
      </c>
      <c r="I79" s="1" t="s">
        <v>18</v>
      </c>
      <c r="J79" s="4">
        <v>704.65422044900004</v>
      </c>
      <c r="K79" s="1">
        <v>25</v>
      </c>
      <c r="L79" s="1">
        <v>83568</v>
      </c>
      <c r="M79" s="1">
        <v>69339</v>
      </c>
      <c r="N79" s="1">
        <v>569</v>
      </c>
      <c r="O79" s="1">
        <v>511</v>
      </c>
      <c r="P79" s="1">
        <v>68894</v>
      </c>
      <c r="Q79" s="1">
        <v>761</v>
      </c>
      <c r="R79" s="1">
        <v>86</v>
      </c>
      <c r="S79" s="1">
        <v>108</v>
      </c>
      <c r="T79" s="1">
        <v>570</v>
      </c>
      <c r="U79" s="1">
        <v>10.74</v>
      </c>
      <c r="V79" s="1">
        <v>62</v>
      </c>
      <c r="W79" s="1">
        <v>542</v>
      </c>
      <c r="X79" s="1">
        <v>470</v>
      </c>
      <c r="Y79" s="1">
        <v>0</v>
      </c>
      <c r="Z79" s="1">
        <v>596</v>
      </c>
      <c r="AA79" s="1">
        <v>86</v>
      </c>
      <c r="AB79" s="1">
        <v>57</v>
      </c>
      <c r="AC79" s="1">
        <v>335</v>
      </c>
    </row>
    <row r="80" spans="2:29" x14ac:dyDescent="0.3">
      <c r="B80" s="1">
        <v>29567</v>
      </c>
      <c r="C80" s="1">
        <v>25154</v>
      </c>
      <c r="D80" s="1">
        <v>25154010</v>
      </c>
      <c r="E80" s="1" t="s">
        <v>15</v>
      </c>
      <c r="F80" s="1" t="s">
        <v>93</v>
      </c>
      <c r="G80" s="1" t="s">
        <v>105</v>
      </c>
      <c r="H80" s="1">
        <v>2012</v>
      </c>
      <c r="I80" s="1" t="s">
        <v>18</v>
      </c>
      <c r="J80" s="4">
        <v>2145.02773837</v>
      </c>
      <c r="K80" s="1">
        <v>25</v>
      </c>
      <c r="L80" s="1">
        <v>83569</v>
      </c>
      <c r="M80" s="1">
        <v>114545</v>
      </c>
      <c r="N80" s="1">
        <v>74872</v>
      </c>
      <c r="O80" s="1">
        <v>24965</v>
      </c>
      <c r="P80" s="1">
        <v>109045</v>
      </c>
      <c r="Q80" s="1">
        <v>77201</v>
      </c>
      <c r="R80" s="1">
        <v>3862</v>
      </c>
      <c r="S80" s="1">
        <v>3876</v>
      </c>
      <c r="T80" s="1">
        <v>20398</v>
      </c>
      <c r="U80" s="1">
        <v>1043.2</v>
      </c>
      <c r="V80" s="1">
        <v>4586</v>
      </c>
      <c r="W80" s="1">
        <v>74793</v>
      </c>
      <c r="X80" s="1">
        <v>24853</v>
      </c>
      <c r="Y80" s="1">
        <v>72</v>
      </c>
      <c r="Z80" s="1">
        <v>76866</v>
      </c>
      <c r="AA80" s="1">
        <v>3823</v>
      </c>
      <c r="AB80" s="1">
        <v>3808</v>
      </c>
      <c r="AC80" s="1">
        <v>19663</v>
      </c>
    </row>
    <row r="81" spans="2:29" x14ac:dyDescent="0.3">
      <c r="B81" s="1">
        <v>29568</v>
      </c>
      <c r="C81" s="1">
        <v>25154</v>
      </c>
      <c r="D81" s="1">
        <v>25154016</v>
      </c>
      <c r="E81" s="1" t="s">
        <v>15</v>
      </c>
      <c r="F81" s="1" t="s">
        <v>93</v>
      </c>
      <c r="G81" s="1" t="s">
        <v>106</v>
      </c>
      <c r="H81" s="1">
        <v>2012</v>
      </c>
      <c r="I81" s="1" t="s">
        <v>18</v>
      </c>
      <c r="J81" s="4">
        <v>842.95652037399998</v>
      </c>
      <c r="K81" s="1">
        <v>25</v>
      </c>
      <c r="L81" s="1">
        <v>83570</v>
      </c>
      <c r="M81" s="1">
        <v>49856</v>
      </c>
      <c r="N81" s="1">
        <v>6530</v>
      </c>
      <c r="O81" s="1">
        <v>28078</v>
      </c>
      <c r="P81" s="1">
        <v>45986</v>
      </c>
      <c r="Q81" s="1">
        <v>9252</v>
      </c>
      <c r="R81" s="1">
        <v>1230</v>
      </c>
      <c r="S81" s="1">
        <v>1497</v>
      </c>
      <c r="T81" s="1">
        <v>26499</v>
      </c>
      <c r="U81" s="1">
        <v>353.74</v>
      </c>
      <c r="V81" s="1">
        <v>1303</v>
      </c>
      <c r="W81" s="1">
        <v>6348</v>
      </c>
      <c r="X81" s="1">
        <v>27698</v>
      </c>
      <c r="Y81" s="1">
        <v>36</v>
      </c>
      <c r="Z81" s="1">
        <v>8078</v>
      </c>
      <c r="AA81" s="1">
        <v>1149</v>
      </c>
      <c r="AB81" s="1">
        <v>1175</v>
      </c>
      <c r="AC81" s="1">
        <v>24911</v>
      </c>
    </row>
    <row r="82" spans="2:29" x14ac:dyDescent="0.3">
      <c r="B82" s="1">
        <v>29569</v>
      </c>
      <c r="C82" s="1">
        <v>25154</v>
      </c>
      <c r="D82" s="1">
        <v>25154004</v>
      </c>
      <c r="E82" s="1" t="s">
        <v>15</v>
      </c>
      <c r="F82" s="1" t="s">
        <v>93</v>
      </c>
      <c r="G82" s="1" t="s">
        <v>103</v>
      </c>
      <c r="H82" s="1">
        <v>2012</v>
      </c>
      <c r="I82" s="1" t="s">
        <v>18</v>
      </c>
      <c r="J82" s="4">
        <v>2267.37088967</v>
      </c>
      <c r="K82" s="1">
        <v>25</v>
      </c>
      <c r="L82" s="1">
        <v>83571</v>
      </c>
      <c r="M82" s="1">
        <v>204090</v>
      </c>
      <c r="N82" s="1">
        <v>15933</v>
      </c>
      <c r="O82" s="1">
        <v>6622</v>
      </c>
      <c r="P82" s="1">
        <v>200749</v>
      </c>
      <c r="Q82" s="1">
        <v>17161</v>
      </c>
      <c r="R82" s="1">
        <v>1727</v>
      </c>
      <c r="S82" s="1">
        <v>2351</v>
      </c>
      <c r="T82" s="1">
        <v>4657</v>
      </c>
      <c r="U82" s="1">
        <v>237.42</v>
      </c>
      <c r="V82" s="1">
        <v>1523</v>
      </c>
      <c r="W82" s="1">
        <v>15716</v>
      </c>
      <c r="X82" s="1">
        <v>6502</v>
      </c>
      <c r="Y82" s="1">
        <v>0</v>
      </c>
      <c r="Z82" s="1">
        <v>15828</v>
      </c>
      <c r="AA82" s="1">
        <v>1620</v>
      </c>
      <c r="AB82" s="1">
        <v>2166</v>
      </c>
      <c r="AC82" s="1">
        <v>4127</v>
      </c>
    </row>
    <row r="83" spans="2:29" x14ac:dyDescent="0.3">
      <c r="B83" s="1">
        <v>29570</v>
      </c>
      <c r="C83" s="1">
        <v>25154</v>
      </c>
      <c r="D83" s="1">
        <v>25154006</v>
      </c>
      <c r="E83" s="1" t="s">
        <v>15</v>
      </c>
      <c r="F83" s="1" t="s">
        <v>93</v>
      </c>
      <c r="G83" s="1" t="s">
        <v>104</v>
      </c>
      <c r="H83" s="1">
        <v>2012</v>
      </c>
      <c r="I83" s="1" t="s">
        <v>18</v>
      </c>
      <c r="J83" s="4">
        <v>1546.2658002999999</v>
      </c>
      <c r="K83" s="1">
        <v>25</v>
      </c>
      <c r="L83" s="1">
        <v>83572</v>
      </c>
      <c r="M83" s="1">
        <v>113651</v>
      </c>
      <c r="N83" s="1">
        <v>14236</v>
      </c>
      <c r="O83" s="1">
        <v>26672</v>
      </c>
      <c r="P83" s="1">
        <v>108280</v>
      </c>
      <c r="Q83" s="1">
        <v>17674</v>
      </c>
      <c r="R83" s="1">
        <v>4286</v>
      </c>
      <c r="S83" s="1">
        <v>2769</v>
      </c>
      <c r="T83" s="1">
        <v>21550</v>
      </c>
      <c r="U83" s="1">
        <v>423.54</v>
      </c>
      <c r="V83" s="1">
        <v>2098</v>
      </c>
      <c r="W83" s="1">
        <v>13971</v>
      </c>
      <c r="X83" s="1">
        <v>26265</v>
      </c>
      <c r="Y83" s="1">
        <v>0</v>
      </c>
      <c r="Z83" s="1">
        <v>16059</v>
      </c>
      <c r="AA83" s="1">
        <v>3930</v>
      </c>
      <c r="AB83" s="1">
        <v>2567</v>
      </c>
      <c r="AC83" s="1">
        <v>19778</v>
      </c>
    </row>
    <row r="84" spans="2:29" x14ac:dyDescent="0.3">
      <c r="B84" s="1">
        <v>29571</v>
      </c>
      <c r="C84" s="1">
        <v>25154</v>
      </c>
      <c r="D84" s="1">
        <v>25154002</v>
      </c>
      <c r="E84" s="1" t="s">
        <v>15</v>
      </c>
      <c r="F84" s="1" t="s">
        <v>93</v>
      </c>
      <c r="G84" s="1" t="s">
        <v>101</v>
      </c>
      <c r="H84" s="1">
        <v>2012</v>
      </c>
      <c r="I84" s="1" t="s">
        <v>18</v>
      </c>
      <c r="J84" s="4">
        <v>1249.2963529799999</v>
      </c>
      <c r="K84" s="1">
        <v>25</v>
      </c>
      <c r="L84" s="1">
        <v>83573</v>
      </c>
      <c r="M84" s="1">
        <v>89135</v>
      </c>
      <c r="N84" s="1">
        <v>11636</v>
      </c>
      <c r="O84" s="1">
        <v>24061</v>
      </c>
      <c r="P84" s="1">
        <v>85130</v>
      </c>
      <c r="Q84" s="1">
        <v>14509</v>
      </c>
      <c r="R84" s="1">
        <v>1183</v>
      </c>
      <c r="S84" s="1">
        <v>1888</v>
      </c>
      <c r="T84" s="1">
        <v>22122</v>
      </c>
      <c r="U84" s="1">
        <v>368.22</v>
      </c>
      <c r="V84" s="1">
        <v>1584</v>
      </c>
      <c r="W84" s="1">
        <v>11469</v>
      </c>
      <c r="X84" s="1">
        <v>23754</v>
      </c>
      <c r="Y84" s="1">
        <v>0</v>
      </c>
      <c r="Z84" s="1">
        <v>13237</v>
      </c>
      <c r="AA84" s="1">
        <v>1116</v>
      </c>
      <c r="AB84" s="1">
        <v>1658</v>
      </c>
      <c r="AC84" s="1">
        <v>20796</v>
      </c>
    </row>
    <row r="85" spans="2:29" x14ac:dyDescent="0.3">
      <c r="B85" s="1">
        <v>29572</v>
      </c>
      <c r="C85" s="1">
        <v>25154</v>
      </c>
      <c r="D85" s="1">
        <v>25154019</v>
      </c>
      <c r="E85" s="1" t="s">
        <v>15</v>
      </c>
      <c r="F85" s="1" t="s">
        <v>93</v>
      </c>
      <c r="G85" s="1" t="s">
        <v>102</v>
      </c>
      <c r="H85" s="1">
        <v>2012</v>
      </c>
      <c r="I85" s="1" t="s">
        <v>18</v>
      </c>
      <c r="J85" s="4">
        <v>655.55742529199995</v>
      </c>
      <c r="K85" s="1">
        <v>25</v>
      </c>
      <c r="L85" s="1">
        <v>83574</v>
      </c>
      <c r="M85" s="1">
        <v>45473</v>
      </c>
      <c r="N85" s="1">
        <v>13510</v>
      </c>
      <c r="O85" s="1">
        <v>6563</v>
      </c>
      <c r="P85" s="1">
        <v>43218</v>
      </c>
      <c r="Q85" s="1">
        <v>16294</v>
      </c>
      <c r="R85" s="1">
        <v>752</v>
      </c>
      <c r="S85" s="1">
        <v>589</v>
      </c>
      <c r="T85" s="1">
        <v>4693</v>
      </c>
      <c r="U85" s="1">
        <v>204.38</v>
      </c>
      <c r="V85" s="1">
        <v>691</v>
      </c>
      <c r="W85" s="1">
        <v>13275</v>
      </c>
      <c r="X85" s="1">
        <v>6475</v>
      </c>
      <c r="Y85" s="1">
        <v>0</v>
      </c>
      <c r="Z85" s="1">
        <v>14751</v>
      </c>
      <c r="AA85" s="1">
        <v>674</v>
      </c>
      <c r="AB85" s="1">
        <v>560</v>
      </c>
      <c r="AC85" s="1">
        <v>4456</v>
      </c>
    </row>
    <row r="86" spans="2:29" x14ac:dyDescent="0.3">
      <c r="B86" s="1">
        <v>29573</v>
      </c>
      <c r="C86" s="1">
        <v>25154</v>
      </c>
      <c r="D86" s="1">
        <v>25154015</v>
      </c>
      <c r="E86" s="1" t="s">
        <v>15</v>
      </c>
      <c r="F86" s="1" t="s">
        <v>93</v>
      </c>
      <c r="G86" s="1" t="s">
        <v>99</v>
      </c>
      <c r="H86" s="1">
        <v>2012</v>
      </c>
      <c r="I86" s="1" t="s">
        <v>18</v>
      </c>
      <c r="J86" s="4">
        <v>792.01180975700004</v>
      </c>
      <c r="K86" s="1">
        <v>25</v>
      </c>
      <c r="L86" s="1">
        <v>83575</v>
      </c>
      <c r="M86" s="1">
        <v>77931</v>
      </c>
      <c r="N86" s="1">
        <v>1084</v>
      </c>
      <c r="O86" s="1">
        <v>124</v>
      </c>
      <c r="P86" s="1">
        <v>77339</v>
      </c>
      <c r="Q86" s="1">
        <v>1530</v>
      </c>
      <c r="R86" s="1">
        <v>36</v>
      </c>
      <c r="S86" s="1">
        <v>14</v>
      </c>
      <c r="T86" s="1">
        <v>220</v>
      </c>
      <c r="U86" s="1">
        <v>11.76</v>
      </c>
      <c r="V86" s="1">
        <v>62</v>
      </c>
      <c r="W86" s="1">
        <v>1014</v>
      </c>
      <c r="X86" s="1">
        <v>106</v>
      </c>
      <c r="Y86" s="1">
        <v>0</v>
      </c>
      <c r="Z86" s="1">
        <v>1061</v>
      </c>
      <c r="AA86" s="1">
        <v>33</v>
      </c>
      <c r="AB86" s="1">
        <v>9</v>
      </c>
      <c r="AC86" s="1">
        <v>79</v>
      </c>
    </row>
    <row r="87" spans="2:29" x14ac:dyDescent="0.3">
      <c r="B87" s="1">
        <v>29574</v>
      </c>
      <c r="C87" s="1">
        <v>25154</v>
      </c>
      <c r="D87" s="1">
        <v>25154023</v>
      </c>
      <c r="E87" s="1" t="s">
        <v>15</v>
      </c>
      <c r="F87" s="1" t="s">
        <v>93</v>
      </c>
      <c r="G87" s="1" t="s">
        <v>100</v>
      </c>
      <c r="H87" s="1">
        <v>2012</v>
      </c>
      <c r="I87" s="1" t="s">
        <v>18</v>
      </c>
      <c r="J87" s="4">
        <v>839.19584862299996</v>
      </c>
      <c r="K87" s="1">
        <v>25</v>
      </c>
      <c r="L87" s="1">
        <v>83576</v>
      </c>
      <c r="M87" s="1">
        <v>51524</v>
      </c>
      <c r="N87" s="1">
        <v>15018</v>
      </c>
      <c r="O87" s="1">
        <v>17348</v>
      </c>
      <c r="P87" s="1">
        <v>48451</v>
      </c>
      <c r="Q87" s="1">
        <v>18765</v>
      </c>
      <c r="R87" s="1">
        <v>1488</v>
      </c>
      <c r="S87" s="1">
        <v>1315</v>
      </c>
      <c r="T87" s="1">
        <v>13871</v>
      </c>
      <c r="U87" s="1">
        <v>333.17</v>
      </c>
      <c r="V87" s="1">
        <v>1294</v>
      </c>
      <c r="W87" s="1">
        <v>14815</v>
      </c>
      <c r="X87" s="1">
        <v>17181</v>
      </c>
      <c r="Y87" s="1">
        <v>0</v>
      </c>
      <c r="Z87" s="1">
        <v>17476</v>
      </c>
      <c r="AA87" s="1">
        <v>1354</v>
      </c>
      <c r="AB87" s="1">
        <v>1276</v>
      </c>
      <c r="AC87" s="1">
        <v>13184</v>
      </c>
    </row>
    <row r="88" spans="2:29" x14ac:dyDescent="0.3">
      <c r="B88" s="1">
        <v>29575</v>
      </c>
      <c r="C88" s="1">
        <v>25154</v>
      </c>
      <c r="D88" s="1">
        <v>25154017</v>
      </c>
      <c r="E88" s="1" t="s">
        <v>15</v>
      </c>
      <c r="F88" s="1" t="s">
        <v>93</v>
      </c>
      <c r="G88" s="1" t="s">
        <v>97</v>
      </c>
      <c r="H88" s="1">
        <v>2012</v>
      </c>
      <c r="I88" s="1" t="s">
        <v>18</v>
      </c>
      <c r="J88" s="4">
        <v>1920.91906823</v>
      </c>
      <c r="K88" s="1">
        <v>25</v>
      </c>
      <c r="L88" s="1">
        <v>83577</v>
      </c>
      <c r="M88" s="1">
        <v>182299</v>
      </c>
      <c r="N88" s="1">
        <v>8210</v>
      </c>
      <c r="O88" s="1">
        <v>1475</v>
      </c>
      <c r="P88" s="1">
        <v>180391</v>
      </c>
      <c r="Q88" s="1">
        <v>9609</v>
      </c>
      <c r="R88" s="1">
        <v>325</v>
      </c>
      <c r="S88" s="1">
        <v>732</v>
      </c>
      <c r="T88" s="1">
        <v>927</v>
      </c>
      <c r="U88" s="1">
        <v>98.41</v>
      </c>
      <c r="V88" s="1">
        <v>458</v>
      </c>
      <c r="W88" s="1">
        <v>8047</v>
      </c>
      <c r="X88" s="1">
        <v>1335</v>
      </c>
      <c r="Y88" s="1">
        <v>0</v>
      </c>
      <c r="Z88" s="1">
        <v>8512</v>
      </c>
      <c r="AA88" s="1">
        <v>289</v>
      </c>
      <c r="AB88" s="1">
        <v>487</v>
      </c>
      <c r="AC88" s="1">
        <v>552</v>
      </c>
    </row>
    <row r="89" spans="2:29" x14ac:dyDescent="0.3">
      <c r="B89" s="1">
        <v>29576</v>
      </c>
      <c r="C89" s="1">
        <v>25154</v>
      </c>
      <c r="D89" s="1">
        <v>25154024</v>
      </c>
      <c r="E89" s="1" t="s">
        <v>15</v>
      </c>
      <c r="F89" s="1" t="s">
        <v>93</v>
      </c>
      <c r="G89" s="1" t="s">
        <v>98</v>
      </c>
      <c r="H89" s="1">
        <v>2012</v>
      </c>
      <c r="I89" s="1" t="s">
        <v>18</v>
      </c>
      <c r="J89" s="4">
        <v>811.77357700899995</v>
      </c>
      <c r="K89" s="1">
        <v>25</v>
      </c>
      <c r="L89" s="1">
        <v>83578</v>
      </c>
      <c r="M89" s="1">
        <v>34589</v>
      </c>
      <c r="N89" s="1">
        <v>17978</v>
      </c>
      <c r="O89" s="1">
        <v>28583</v>
      </c>
      <c r="P89" s="1">
        <v>30860</v>
      </c>
      <c r="Q89" s="1">
        <v>22073</v>
      </c>
      <c r="R89" s="1">
        <v>1913</v>
      </c>
      <c r="S89" s="1">
        <v>2034</v>
      </c>
      <c r="T89" s="1">
        <v>24270</v>
      </c>
      <c r="U89" s="1">
        <v>490.91</v>
      </c>
      <c r="V89" s="1">
        <v>2709</v>
      </c>
      <c r="W89" s="1">
        <v>17930</v>
      </c>
      <c r="X89" s="1">
        <v>28429</v>
      </c>
      <c r="Y89" s="1">
        <v>0</v>
      </c>
      <c r="Z89" s="1">
        <v>21632</v>
      </c>
      <c r="AA89" s="1">
        <v>1876</v>
      </c>
      <c r="AB89" s="1">
        <v>2018</v>
      </c>
      <c r="AC89" s="1">
        <v>23542</v>
      </c>
    </row>
    <row r="90" spans="2:29" x14ac:dyDescent="0.3">
      <c r="B90" s="1">
        <v>29577</v>
      </c>
      <c r="C90" s="1">
        <v>25154</v>
      </c>
      <c r="D90" s="1">
        <v>25154021</v>
      </c>
      <c r="E90" s="1" t="s">
        <v>15</v>
      </c>
      <c r="F90" s="1" t="s">
        <v>93</v>
      </c>
      <c r="G90" s="1" t="s">
        <v>30</v>
      </c>
      <c r="H90" s="1">
        <v>2012</v>
      </c>
      <c r="I90" s="1" t="s">
        <v>18</v>
      </c>
      <c r="J90" s="4">
        <v>867.42158573899997</v>
      </c>
      <c r="K90" s="1">
        <v>25</v>
      </c>
      <c r="L90" s="1">
        <v>83579</v>
      </c>
      <c r="M90" s="1">
        <v>83058</v>
      </c>
      <c r="N90" s="1">
        <v>3572</v>
      </c>
      <c r="O90" s="1">
        <v>79</v>
      </c>
      <c r="P90" s="1">
        <v>81951</v>
      </c>
      <c r="Q90" s="1">
        <v>4061</v>
      </c>
      <c r="R90" s="1">
        <v>268</v>
      </c>
      <c r="S90" s="1">
        <v>193</v>
      </c>
      <c r="T90" s="1">
        <v>236</v>
      </c>
      <c r="U90" s="1">
        <v>35.83</v>
      </c>
      <c r="V90" s="1">
        <v>122</v>
      </c>
      <c r="W90" s="1">
        <v>3420</v>
      </c>
      <c r="X90" s="1">
        <v>50</v>
      </c>
      <c r="Y90" s="1">
        <v>0</v>
      </c>
      <c r="Z90" s="1">
        <v>3231</v>
      </c>
      <c r="AA90" s="1">
        <v>199</v>
      </c>
      <c r="AB90" s="1">
        <v>85</v>
      </c>
      <c r="AC90" s="1">
        <v>77</v>
      </c>
    </row>
    <row r="91" spans="2:29" x14ac:dyDescent="0.3">
      <c r="B91" s="1">
        <v>29578</v>
      </c>
      <c r="C91" s="1">
        <v>25154</v>
      </c>
      <c r="D91" s="1">
        <v>25154022</v>
      </c>
      <c r="E91" s="1" t="s">
        <v>15</v>
      </c>
      <c r="F91" s="1" t="s">
        <v>93</v>
      </c>
      <c r="G91" s="1" t="s">
        <v>96</v>
      </c>
      <c r="H91" s="1">
        <v>2012</v>
      </c>
      <c r="I91" s="1" t="s">
        <v>18</v>
      </c>
      <c r="J91" s="4">
        <v>1153.36018975</v>
      </c>
      <c r="K91" s="1">
        <v>25</v>
      </c>
      <c r="L91" s="1">
        <v>83580</v>
      </c>
      <c r="M91" s="1">
        <v>101867</v>
      </c>
      <c r="N91" s="1">
        <v>12852</v>
      </c>
      <c r="O91" s="1">
        <v>583</v>
      </c>
      <c r="P91" s="1">
        <v>98837</v>
      </c>
      <c r="Q91" s="1">
        <v>15700</v>
      </c>
      <c r="R91" s="1">
        <v>173</v>
      </c>
      <c r="S91" s="1">
        <v>154</v>
      </c>
      <c r="T91" s="1">
        <v>438</v>
      </c>
      <c r="U91" s="1">
        <v>134.24</v>
      </c>
      <c r="V91" s="1">
        <v>501</v>
      </c>
      <c r="W91" s="1">
        <v>12370</v>
      </c>
      <c r="X91" s="1">
        <v>524</v>
      </c>
      <c r="Y91" s="1">
        <v>0</v>
      </c>
      <c r="Z91" s="1">
        <v>12901</v>
      </c>
      <c r="AA91" s="1">
        <v>122</v>
      </c>
      <c r="AB91" s="1">
        <v>122</v>
      </c>
      <c r="AC91" s="1">
        <v>250</v>
      </c>
    </row>
    <row r="92" spans="2:29" x14ac:dyDescent="0.3">
      <c r="B92" s="1">
        <v>29579</v>
      </c>
      <c r="C92" s="1">
        <v>25154</v>
      </c>
      <c r="D92" s="1">
        <v>25154020</v>
      </c>
      <c r="E92" s="1" t="s">
        <v>15</v>
      </c>
      <c r="F92" s="1" t="s">
        <v>93</v>
      </c>
      <c r="G92" s="1" t="s">
        <v>94</v>
      </c>
      <c r="H92" s="1">
        <v>2012</v>
      </c>
      <c r="I92" s="1" t="s">
        <v>18</v>
      </c>
      <c r="J92" s="4">
        <v>571.98486900600005</v>
      </c>
      <c r="K92" s="1">
        <v>25</v>
      </c>
      <c r="L92" s="1">
        <v>83581</v>
      </c>
      <c r="M92" s="1">
        <v>45851</v>
      </c>
      <c r="N92" s="1">
        <v>8326</v>
      </c>
      <c r="O92" s="1">
        <v>2996</v>
      </c>
      <c r="P92" s="1">
        <v>42623</v>
      </c>
      <c r="Q92" s="1">
        <v>10918</v>
      </c>
      <c r="R92" s="1">
        <v>397</v>
      </c>
      <c r="S92" s="1">
        <v>1108</v>
      </c>
      <c r="T92" s="1">
        <v>2127</v>
      </c>
      <c r="U92" s="1">
        <v>118.79</v>
      </c>
      <c r="V92" s="1">
        <v>989</v>
      </c>
      <c r="W92" s="1">
        <v>8145</v>
      </c>
      <c r="X92" s="1">
        <v>2742</v>
      </c>
      <c r="Y92" s="1">
        <v>0</v>
      </c>
      <c r="Z92" s="1">
        <v>9523</v>
      </c>
      <c r="AA92" s="1">
        <v>322</v>
      </c>
      <c r="AB92" s="1">
        <v>842</v>
      </c>
      <c r="AC92" s="1">
        <v>1189</v>
      </c>
    </row>
    <row r="93" spans="2:29" x14ac:dyDescent="0.3">
      <c r="B93" s="1">
        <v>29687</v>
      </c>
      <c r="C93" s="1">
        <v>25200</v>
      </c>
      <c r="D93" s="1">
        <v>25200009</v>
      </c>
      <c r="E93" s="1" t="s">
        <v>15</v>
      </c>
      <c r="F93" s="1" t="s">
        <v>89</v>
      </c>
      <c r="G93" s="1" t="s">
        <v>95</v>
      </c>
      <c r="H93" s="1">
        <v>2010</v>
      </c>
      <c r="I93" s="1" t="s">
        <v>18</v>
      </c>
      <c r="J93" s="4">
        <v>2313.7652188500001</v>
      </c>
      <c r="K93" s="1">
        <v>25</v>
      </c>
      <c r="L93" s="1">
        <v>83689</v>
      </c>
      <c r="M93" s="1">
        <v>194624</v>
      </c>
      <c r="N93" s="1">
        <v>33535</v>
      </c>
      <c r="O93" s="1">
        <v>3105</v>
      </c>
      <c r="P93" s="1">
        <v>191115</v>
      </c>
      <c r="Q93" s="1">
        <v>37380</v>
      </c>
      <c r="R93" s="1">
        <v>613</v>
      </c>
      <c r="S93" s="1">
        <v>288</v>
      </c>
      <c r="T93" s="1">
        <v>1868</v>
      </c>
      <c r="U93" s="1">
        <v>369.63</v>
      </c>
      <c r="V93" s="1">
        <v>880</v>
      </c>
      <c r="W93" s="1">
        <v>33066</v>
      </c>
      <c r="X93" s="1">
        <v>2979</v>
      </c>
      <c r="Y93" s="1">
        <v>0</v>
      </c>
      <c r="Z93" s="1">
        <v>34756</v>
      </c>
      <c r="AA93" s="1">
        <v>569</v>
      </c>
      <c r="AB93" s="1">
        <v>178</v>
      </c>
      <c r="AC93" s="1">
        <v>1422</v>
      </c>
    </row>
    <row r="94" spans="2:29" x14ac:dyDescent="0.3">
      <c r="B94" s="1">
        <v>29689</v>
      </c>
      <c r="C94" s="1">
        <v>25200</v>
      </c>
      <c r="D94" s="1">
        <v>25200006</v>
      </c>
      <c r="E94" s="1" t="s">
        <v>15</v>
      </c>
      <c r="F94" s="1" t="s">
        <v>89</v>
      </c>
      <c r="G94" s="1" t="s">
        <v>92</v>
      </c>
      <c r="H94" s="1">
        <v>2010</v>
      </c>
      <c r="I94" s="1" t="s">
        <v>18</v>
      </c>
      <c r="J94" s="4">
        <v>1026.5460682800001</v>
      </c>
      <c r="K94" s="1">
        <v>25</v>
      </c>
      <c r="L94" s="1">
        <v>83691</v>
      </c>
      <c r="M94" s="1">
        <v>98884</v>
      </c>
      <c r="N94" s="1">
        <v>3697</v>
      </c>
      <c r="O94" s="1">
        <v>7</v>
      </c>
      <c r="P94" s="1">
        <v>98271</v>
      </c>
      <c r="Q94" s="1">
        <v>4317</v>
      </c>
      <c r="R94" s="1">
        <v>0</v>
      </c>
      <c r="S94" s="1">
        <v>0</v>
      </c>
      <c r="T94" s="1">
        <v>0</v>
      </c>
      <c r="U94" s="1">
        <v>36.51</v>
      </c>
      <c r="V94" s="1">
        <v>59</v>
      </c>
      <c r="W94" s="1">
        <v>3578</v>
      </c>
      <c r="X94" s="1">
        <v>7</v>
      </c>
      <c r="Y94" s="1">
        <v>0</v>
      </c>
      <c r="Z94" s="1">
        <v>3644</v>
      </c>
      <c r="AA94" s="1">
        <v>0</v>
      </c>
      <c r="AB94" s="1">
        <v>0</v>
      </c>
      <c r="AC94" s="1">
        <v>0</v>
      </c>
    </row>
    <row r="95" spans="2:29" x14ac:dyDescent="0.3">
      <c r="B95" s="1">
        <v>29690</v>
      </c>
      <c r="C95" s="1">
        <v>25200</v>
      </c>
      <c r="D95" s="1">
        <v>25200001</v>
      </c>
      <c r="E95" s="1" t="s">
        <v>15</v>
      </c>
      <c r="F95" s="1" t="s">
        <v>89</v>
      </c>
      <c r="G95" s="1" t="s">
        <v>56</v>
      </c>
      <c r="H95" s="1">
        <v>2010</v>
      </c>
      <c r="I95" s="1" t="s">
        <v>18</v>
      </c>
      <c r="J95" s="4">
        <v>932.64722487100005</v>
      </c>
      <c r="K95" s="1">
        <v>25</v>
      </c>
      <c r="L95" s="1">
        <v>83692</v>
      </c>
      <c r="M95" s="1">
        <v>72312</v>
      </c>
      <c r="N95" s="1">
        <v>17318</v>
      </c>
      <c r="O95" s="1">
        <v>3586</v>
      </c>
      <c r="P95" s="1">
        <v>70389</v>
      </c>
      <c r="Q95" s="1">
        <v>19510</v>
      </c>
      <c r="R95" s="1">
        <v>334</v>
      </c>
      <c r="S95" s="1">
        <v>500</v>
      </c>
      <c r="T95" s="1">
        <v>2483</v>
      </c>
      <c r="U95" s="1">
        <v>210.6</v>
      </c>
      <c r="V95" s="1">
        <v>454</v>
      </c>
      <c r="W95" s="1">
        <v>17086</v>
      </c>
      <c r="X95" s="1">
        <v>3509</v>
      </c>
      <c r="Y95" s="1">
        <v>0</v>
      </c>
      <c r="Z95" s="1">
        <v>18056</v>
      </c>
      <c r="AA95" s="1">
        <v>324</v>
      </c>
      <c r="AB95" s="1">
        <v>472</v>
      </c>
      <c r="AC95" s="1">
        <v>2197</v>
      </c>
    </row>
    <row r="96" spans="2:29" x14ac:dyDescent="0.3">
      <c r="B96" s="1">
        <v>29691</v>
      </c>
      <c r="C96" s="1">
        <v>25200</v>
      </c>
      <c r="D96" s="1">
        <v>25200002</v>
      </c>
      <c r="E96" s="1" t="s">
        <v>15</v>
      </c>
      <c r="F96" s="1" t="s">
        <v>89</v>
      </c>
      <c r="G96" s="1" t="s">
        <v>90</v>
      </c>
      <c r="H96" s="1">
        <v>2010</v>
      </c>
      <c r="I96" s="1" t="s">
        <v>18</v>
      </c>
      <c r="J96" s="4">
        <v>1149.60054208</v>
      </c>
      <c r="K96" s="1">
        <v>25</v>
      </c>
      <c r="L96" s="1">
        <v>83693</v>
      </c>
      <c r="M96" s="1">
        <v>105062</v>
      </c>
      <c r="N96" s="1">
        <v>9315</v>
      </c>
      <c r="O96" s="1">
        <v>515</v>
      </c>
      <c r="P96" s="1">
        <v>103780</v>
      </c>
      <c r="Q96" s="1">
        <v>10551</v>
      </c>
      <c r="R96" s="1">
        <v>60</v>
      </c>
      <c r="S96" s="1">
        <v>97</v>
      </c>
      <c r="T96" s="1">
        <v>404</v>
      </c>
      <c r="U96" s="1">
        <v>101.6</v>
      </c>
      <c r="V96" s="1">
        <v>511</v>
      </c>
      <c r="W96" s="1">
        <v>9161</v>
      </c>
      <c r="X96" s="1">
        <v>485</v>
      </c>
      <c r="Y96" s="1">
        <v>0</v>
      </c>
      <c r="Z96" s="1">
        <v>9694</v>
      </c>
      <c r="AA96" s="1">
        <v>60</v>
      </c>
      <c r="AB96" s="1">
        <v>97</v>
      </c>
      <c r="AC96" s="1">
        <v>306</v>
      </c>
    </row>
    <row r="97" spans="2:29" x14ac:dyDescent="0.3">
      <c r="B97" s="1">
        <v>29692</v>
      </c>
      <c r="C97" s="1">
        <v>25200</v>
      </c>
      <c r="D97" s="1">
        <v>25200007</v>
      </c>
      <c r="E97" s="1" t="s">
        <v>15</v>
      </c>
      <c r="F97" s="1" t="s">
        <v>89</v>
      </c>
      <c r="G97" s="1" t="s">
        <v>91</v>
      </c>
      <c r="H97" s="1">
        <v>2010</v>
      </c>
      <c r="I97" s="1" t="s">
        <v>18</v>
      </c>
      <c r="J97" s="4">
        <v>2198.4521891200002</v>
      </c>
      <c r="K97" s="1">
        <v>25</v>
      </c>
      <c r="L97" s="1">
        <v>83694</v>
      </c>
      <c r="M97" s="1">
        <v>159300</v>
      </c>
      <c r="N97" s="1">
        <v>47316</v>
      </c>
      <c r="O97" s="1">
        <v>13099</v>
      </c>
      <c r="P97" s="1">
        <v>153644</v>
      </c>
      <c r="Q97" s="1">
        <v>53246</v>
      </c>
      <c r="R97" s="1">
        <v>1656</v>
      </c>
      <c r="S97" s="1">
        <v>1081</v>
      </c>
      <c r="T97" s="1">
        <v>10088</v>
      </c>
      <c r="U97" s="1">
        <v>630.89</v>
      </c>
      <c r="V97" s="1">
        <v>3162</v>
      </c>
      <c r="W97" s="1">
        <v>47005</v>
      </c>
      <c r="X97" s="1">
        <v>12885</v>
      </c>
      <c r="Y97" s="1">
        <v>0</v>
      </c>
      <c r="Z97" s="1">
        <v>51508</v>
      </c>
      <c r="AA97" s="1">
        <v>1503</v>
      </c>
      <c r="AB97" s="1">
        <v>1054</v>
      </c>
      <c r="AC97" s="1">
        <v>8987</v>
      </c>
    </row>
    <row r="98" spans="2:29" x14ac:dyDescent="0.3">
      <c r="B98" s="1">
        <v>29693</v>
      </c>
      <c r="C98" s="1">
        <v>25200</v>
      </c>
      <c r="D98" s="1">
        <v>25200005</v>
      </c>
      <c r="E98" s="1" t="s">
        <v>15</v>
      </c>
      <c r="F98" s="1" t="s">
        <v>89</v>
      </c>
      <c r="G98" s="1" t="s">
        <v>26</v>
      </c>
      <c r="H98" s="1">
        <v>2010</v>
      </c>
      <c r="I98" s="1" t="s">
        <v>18</v>
      </c>
      <c r="J98" s="4">
        <v>2195.32900397</v>
      </c>
      <c r="K98" s="1">
        <v>25</v>
      </c>
      <c r="L98" s="1">
        <v>83695</v>
      </c>
      <c r="M98" s="1">
        <v>23614</v>
      </c>
      <c r="N98" s="1">
        <v>48037</v>
      </c>
      <c r="O98" s="1">
        <v>147768</v>
      </c>
      <c r="P98" s="1">
        <v>11682</v>
      </c>
      <c r="Q98" s="1">
        <v>56946</v>
      </c>
      <c r="R98" s="1">
        <v>12362</v>
      </c>
      <c r="S98" s="1">
        <v>9522</v>
      </c>
      <c r="T98" s="1">
        <v>128907</v>
      </c>
      <c r="U98" s="1">
        <v>2046.15</v>
      </c>
      <c r="V98" s="1">
        <v>9251</v>
      </c>
      <c r="W98" s="1">
        <v>47825</v>
      </c>
      <c r="X98" s="1">
        <v>147432</v>
      </c>
      <c r="Y98" s="1">
        <v>144</v>
      </c>
      <c r="Z98" s="1">
        <v>55456</v>
      </c>
      <c r="AA98" s="1">
        <v>12090</v>
      </c>
      <c r="AB98" s="1">
        <v>9107</v>
      </c>
      <c r="AC98" s="1">
        <v>127711</v>
      </c>
    </row>
    <row r="99" spans="2:29" x14ac:dyDescent="0.3">
      <c r="B99" s="1">
        <v>29703</v>
      </c>
      <c r="C99" s="1">
        <v>25224</v>
      </c>
      <c r="D99" s="1">
        <v>25224001</v>
      </c>
      <c r="E99" s="1" t="s">
        <v>15</v>
      </c>
      <c r="F99" s="1" t="s">
        <v>122</v>
      </c>
      <c r="G99" s="1" t="s">
        <v>126</v>
      </c>
      <c r="H99" s="1">
        <v>2010</v>
      </c>
      <c r="I99" s="1" t="s">
        <v>18</v>
      </c>
      <c r="J99" s="4">
        <v>1154.36804306</v>
      </c>
      <c r="K99" s="1">
        <v>25</v>
      </c>
      <c r="L99" s="1">
        <v>83705</v>
      </c>
      <c r="M99" s="1">
        <v>113473</v>
      </c>
      <c r="N99" s="1">
        <v>1350</v>
      </c>
      <c r="O99" s="1">
        <v>579</v>
      </c>
      <c r="P99" s="1">
        <v>112502</v>
      </c>
      <c r="Q99" s="1">
        <v>1891</v>
      </c>
      <c r="R99" s="1">
        <v>0</v>
      </c>
      <c r="S99" s="1">
        <v>402</v>
      </c>
      <c r="T99" s="1">
        <v>607</v>
      </c>
      <c r="U99" s="1">
        <v>18.38</v>
      </c>
      <c r="V99" s="1">
        <v>107</v>
      </c>
      <c r="W99" s="1">
        <v>1237</v>
      </c>
      <c r="X99" s="1">
        <v>510</v>
      </c>
      <c r="Y99" s="1">
        <v>10</v>
      </c>
      <c r="Z99" s="1">
        <v>1308</v>
      </c>
      <c r="AA99" s="1">
        <v>0</v>
      </c>
      <c r="AB99" s="1">
        <v>289</v>
      </c>
      <c r="AC99" s="1">
        <v>247</v>
      </c>
    </row>
    <row r="100" spans="2:29" x14ac:dyDescent="0.3">
      <c r="B100" s="1">
        <v>29705</v>
      </c>
      <c r="C100" s="1">
        <v>25224</v>
      </c>
      <c r="D100" s="1">
        <v>25224016</v>
      </c>
      <c r="E100" s="1" t="s">
        <v>15</v>
      </c>
      <c r="F100" s="1" t="s">
        <v>122</v>
      </c>
      <c r="G100" s="1" t="s">
        <v>124</v>
      </c>
      <c r="H100" s="1">
        <v>2010</v>
      </c>
      <c r="I100" s="1" t="s">
        <v>18</v>
      </c>
      <c r="J100" s="4">
        <v>739.49031862699997</v>
      </c>
      <c r="K100" s="1">
        <v>25</v>
      </c>
      <c r="L100" s="1">
        <v>83707</v>
      </c>
      <c r="M100" s="1">
        <v>65054</v>
      </c>
      <c r="N100" s="1">
        <v>7007</v>
      </c>
      <c r="O100" s="1">
        <v>1836</v>
      </c>
      <c r="P100" s="1">
        <v>62777</v>
      </c>
      <c r="Q100" s="1">
        <v>8381</v>
      </c>
      <c r="R100" s="1">
        <v>487</v>
      </c>
      <c r="S100" s="1">
        <v>606</v>
      </c>
      <c r="T100" s="1">
        <v>1646</v>
      </c>
      <c r="U100" s="1">
        <v>94.16</v>
      </c>
      <c r="V100" s="1">
        <v>830</v>
      </c>
      <c r="W100" s="1">
        <v>6824</v>
      </c>
      <c r="X100" s="1">
        <v>1765</v>
      </c>
      <c r="Y100" s="1">
        <v>0</v>
      </c>
      <c r="Z100" s="1">
        <v>7249</v>
      </c>
      <c r="AA100" s="1">
        <v>413</v>
      </c>
      <c r="AB100" s="1">
        <v>474</v>
      </c>
      <c r="AC100" s="1">
        <v>1283</v>
      </c>
    </row>
    <row r="101" spans="2:29" x14ac:dyDescent="0.3">
      <c r="B101" s="1">
        <v>29708</v>
      </c>
      <c r="C101" s="1">
        <v>25224</v>
      </c>
      <c r="D101" s="1">
        <v>25224006</v>
      </c>
      <c r="E101" s="1" t="s">
        <v>15</v>
      </c>
      <c r="F101" s="1" t="s">
        <v>122</v>
      </c>
      <c r="G101" s="1" t="s">
        <v>125</v>
      </c>
      <c r="H101" s="1">
        <v>2010</v>
      </c>
      <c r="I101" s="1" t="s">
        <v>18</v>
      </c>
      <c r="J101" s="4">
        <v>889.33733091600004</v>
      </c>
      <c r="K101" s="1">
        <v>25</v>
      </c>
      <c r="L101" s="1">
        <v>83710</v>
      </c>
      <c r="M101" s="1">
        <v>72011</v>
      </c>
      <c r="N101" s="1">
        <v>7</v>
      </c>
      <c r="O101" s="1">
        <v>0</v>
      </c>
      <c r="P101" s="1">
        <v>71963</v>
      </c>
      <c r="Q101" s="1">
        <v>55</v>
      </c>
      <c r="R101" s="1">
        <v>0</v>
      </c>
      <c r="S101" s="1">
        <v>0</v>
      </c>
      <c r="T101" s="1">
        <v>0</v>
      </c>
      <c r="U101" s="1">
        <v>0.03</v>
      </c>
      <c r="V101" s="1">
        <v>0</v>
      </c>
      <c r="W101" s="1">
        <v>4</v>
      </c>
      <c r="X101" s="1">
        <v>0</v>
      </c>
      <c r="Y101" s="1">
        <v>0</v>
      </c>
      <c r="Z101" s="1">
        <v>4</v>
      </c>
      <c r="AA101" s="1">
        <v>0</v>
      </c>
      <c r="AB101" s="1">
        <v>0</v>
      </c>
      <c r="AC101" s="1">
        <v>0</v>
      </c>
    </row>
    <row r="102" spans="2:29" x14ac:dyDescent="0.3">
      <c r="B102" s="1">
        <v>29712</v>
      </c>
      <c r="C102" s="1">
        <v>25224</v>
      </c>
      <c r="D102" s="1">
        <v>25224018</v>
      </c>
      <c r="E102" s="1" t="s">
        <v>15</v>
      </c>
      <c r="F102" s="1" t="s">
        <v>122</v>
      </c>
      <c r="G102" s="1" t="s">
        <v>25</v>
      </c>
      <c r="H102" s="1">
        <v>2010</v>
      </c>
      <c r="I102" s="1" t="s">
        <v>18</v>
      </c>
      <c r="J102" s="4">
        <v>1245.32670755</v>
      </c>
      <c r="K102" s="1">
        <v>25</v>
      </c>
      <c r="L102" s="1">
        <v>83714</v>
      </c>
      <c r="M102" s="1">
        <v>115739</v>
      </c>
      <c r="N102" s="1">
        <v>5142</v>
      </c>
      <c r="O102" s="1">
        <v>419</v>
      </c>
      <c r="P102" s="1">
        <v>114459</v>
      </c>
      <c r="Q102" s="1">
        <v>5338</v>
      </c>
      <c r="R102" s="1">
        <v>383</v>
      </c>
      <c r="S102" s="1">
        <v>583</v>
      </c>
      <c r="T102" s="1">
        <v>537</v>
      </c>
      <c r="U102" s="1">
        <v>58.25</v>
      </c>
      <c r="V102" s="1">
        <v>506</v>
      </c>
      <c r="W102" s="1">
        <v>4936</v>
      </c>
      <c r="X102" s="1">
        <v>397</v>
      </c>
      <c r="Y102" s="1">
        <v>252</v>
      </c>
      <c r="Z102" s="1">
        <v>4345</v>
      </c>
      <c r="AA102" s="1">
        <v>382</v>
      </c>
      <c r="AB102" s="1">
        <v>432</v>
      </c>
      <c r="AC102" s="1">
        <v>428</v>
      </c>
    </row>
    <row r="103" spans="2:29" x14ac:dyDescent="0.3">
      <c r="B103" s="1">
        <v>29882</v>
      </c>
      <c r="C103" s="1">
        <v>25288</v>
      </c>
      <c r="D103" s="1">
        <v>25288004</v>
      </c>
      <c r="E103" s="1" t="s">
        <v>15</v>
      </c>
      <c r="F103" s="1" t="s">
        <v>119</v>
      </c>
      <c r="G103" s="1" t="s">
        <v>123</v>
      </c>
      <c r="H103" s="1">
        <v>2010</v>
      </c>
      <c r="I103" s="1" t="s">
        <v>18</v>
      </c>
      <c r="J103" s="4">
        <v>1846.11649599</v>
      </c>
      <c r="K103" s="1">
        <v>25</v>
      </c>
      <c r="L103" s="1">
        <v>83884</v>
      </c>
      <c r="M103" s="1">
        <v>87211</v>
      </c>
      <c r="N103" s="1">
        <v>988</v>
      </c>
      <c r="O103" s="1">
        <v>762</v>
      </c>
      <c r="P103" s="1">
        <v>86757</v>
      </c>
      <c r="Q103" s="1">
        <v>1612</v>
      </c>
      <c r="R103" s="1">
        <v>278</v>
      </c>
      <c r="S103" s="1">
        <v>47</v>
      </c>
      <c r="T103" s="1">
        <v>267</v>
      </c>
      <c r="U103" s="1">
        <v>18.62</v>
      </c>
      <c r="V103" s="1">
        <v>158</v>
      </c>
      <c r="W103" s="1">
        <v>941</v>
      </c>
      <c r="X103" s="1">
        <v>760</v>
      </c>
      <c r="Y103" s="1">
        <v>0</v>
      </c>
      <c r="Z103" s="1">
        <v>1302</v>
      </c>
      <c r="AA103" s="1">
        <v>243</v>
      </c>
      <c r="AB103" s="1">
        <v>47</v>
      </c>
      <c r="AC103" s="1">
        <v>267</v>
      </c>
    </row>
    <row r="104" spans="2:29" x14ac:dyDescent="0.3">
      <c r="B104" s="1">
        <v>29884</v>
      </c>
      <c r="C104" s="1">
        <v>25288</v>
      </c>
      <c r="D104" s="1">
        <v>25288002</v>
      </c>
      <c r="E104" s="1" t="s">
        <v>15</v>
      </c>
      <c r="F104" s="1" t="s">
        <v>119</v>
      </c>
      <c r="G104" s="1" t="s">
        <v>120</v>
      </c>
      <c r="H104" s="1">
        <v>2010</v>
      </c>
      <c r="I104" s="1" t="s">
        <v>18</v>
      </c>
      <c r="J104" s="4">
        <v>1215.2570264599999</v>
      </c>
      <c r="K104" s="1">
        <v>25</v>
      </c>
      <c r="L104" s="1">
        <v>83886</v>
      </c>
      <c r="M104" s="1">
        <v>16518</v>
      </c>
      <c r="N104" s="1">
        <v>2875</v>
      </c>
      <c r="O104" s="1">
        <v>808</v>
      </c>
      <c r="P104" s="1">
        <v>15118</v>
      </c>
      <c r="Q104" s="1">
        <v>4038</v>
      </c>
      <c r="R104" s="1">
        <v>180</v>
      </c>
      <c r="S104" s="1">
        <v>144</v>
      </c>
      <c r="T104" s="1">
        <v>721</v>
      </c>
      <c r="U104" s="1">
        <v>38.11</v>
      </c>
      <c r="V104" s="1">
        <v>305</v>
      </c>
      <c r="W104" s="1">
        <v>2744</v>
      </c>
      <c r="X104" s="1">
        <v>764</v>
      </c>
      <c r="Y104" s="1">
        <v>0</v>
      </c>
      <c r="Z104" s="1">
        <v>3083</v>
      </c>
      <c r="AA104" s="1">
        <v>74</v>
      </c>
      <c r="AB104" s="1">
        <v>109</v>
      </c>
      <c r="AC104" s="1">
        <v>547</v>
      </c>
    </row>
    <row r="105" spans="2:29" x14ac:dyDescent="0.3">
      <c r="B105" s="1">
        <v>29886</v>
      </c>
      <c r="C105" s="1">
        <v>25288</v>
      </c>
      <c r="D105" s="1">
        <v>25288001</v>
      </c>
      <c r="E105" s="1" t="s">
        <v>15</v>
      </c>
      <c r="F105" s="1" t="s">
        <v>119</v>
      </c>
      <c r="G105" s="1" t="s">
        <v>121</v>
      </c>
      <c r="H105" s="1">
        <v>2010</v>
      </c>
      <c r="I105" s="1" t="s">
        <v>18</v>
      </c>
      <c r="J105" s="4">
        <v>1133.5181344800001</v>
      </c>
      <c r="K105" s="1">
        <v>25</v>
      </c>
      <c r="L105" s="1">
        <v>83888</v>
      </c>
      <c r="M105" s="1">
        <v>81982</v>
      </c>
      <c r="N105" s="1">
        <v>4488</v>
      </c>
      <c r="O105" s="1">
        <v>855</v>
      </c>
      <c r="P105" s="1">
        <v>79668</v>
      </c>
      <c r="Q105" s="1">
        <v>5725</v>
      </c>
      <c r="R105" s="1">
        <v>556</v>
      </c>
      <c r="S105" s="1">
        <v>509</v>
      </c>
      <c r="T105" s="1">
        <v>867</v>
      </c>
      <c r="U105" s="1">
        <v>58.14</v>
      </c>
      <c r="V105" s="1">
        <v>758</v>
      </c>
      <c r="W105" s="1">
        <v>4280</v>
      </c>
      <c r="X105" s="1">
        <v>771</v>
      </c>
      <c r="Y105" s="1">
        <v>0</v>
      </c>
      <c r="Z105" s="1">
        <v>4531</v>
      </c>
      <c r="AA105" s="1">
        <v>460</v>
      </c>
      <c r="AB105" s="1">
        <v>363</v>
      </c>
      <c r="AC105" s="1">
        <v>455</v>
      </c>
    </row>
  </sheetData>
  <autoFilter ref="B2:AC2" xr:uid="{C39B18C0-0DF7-42D6-82FC-09A428ECE4F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4163-B286-41BD-8E2A-E3D339A61DFE}">
  <dimension ref="B2:AC9"/>
  <sheetViews>
    <sheetView topLeftCell="I1" workbookViewId="0">
      <selection activeCell="U3" sqref="U3:AC9"/>
    </sheetView>
  </sheetViews>
  <sheetFormatPr baseColWidth="10" defaultRowHeight="14.4" x14ac:dyDescent="0.3"/>
  <cols>
    <col min="1" max="1" width="5.5546875" customWidth="1"/>
    <col min="5" max="5" width="15" customWidth="1"/>
    <col min="6" max="6" width="13.109375" customWidth="1"/>
    <col min="7" max="7" width="19.109375" customWidth="1"/>
    <col min="10" max="10" width="11.5546875" style="2"/>
    <col min="23" max="24" width="9.6640625" bestFit="1" customWidth="1"/>
    <col min="26" max="29" width="10.6640625" bestFit="1" customWidth="1"/>
  </cols>
  <sheetData>
    <row r="2" spans="2:29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135</v>
      </c>
      <c r="V2" s="1" t="s">
        <v>248</v>
      </c>
      <c r="W2" s="1" t="s">
        <v>249</v>
      </c>
      <c r="X2" s="1" t="s">
        <v>250</v>
      </c>
      <c r="Y2" s="1" t="s">
        <v>251</v>
      </c>
      <c r="Z2" s="1" t="s">
        <v>252</v>
      </c>
      <c r="AA2" s="1" t="s">
        <v>253</v>
      </c>
      <c r="AB2" s="1" t="s">
        <v>254</v>
      </c>
      <c r="AC2" s="1" t="s">
        <v>255</v>
      </c>
    </row>
    <row r="3" spans="2:29" x14ac:dyDescent="0.3">
      <c r="B3" s="1">
        <v>28179</v>
      </c>
      <c r="C3" s="1">
        <v>25772</v>
      </c>
      <c r="D3" s="1">
        <v>25772005</v>
      </c>
      <c r="E3" s="1" t="s">
        <v>15</v>
      </c>
      <c r="F3" s="1" t="s">
        <v>137</v>
      </c>
      <c r="G3" s="1" t="s">
        <v>144</v>
      </c>
      <c r="H3" s="1">
        <v>2010</v>
      </c>
      <c r="I3" s="1" t="s">
        <v>18</v>
      </c>
      <c r="J3" s="4">
        <v>1039.3244332199999</v>
      </c>
      <c r="K3" s="1">
        <v>25</v>
      </c>
      <c r="L3" s="1">
        <v>82181</v>
      </c>
      <c r="M3" s="1">
        <v>2836</v>
      </c>
      <c r="N3" s="1">
        <v>59</v>
      </c>
      <c r="O3" s="1">
        <v>0</v>
      </c>
      <c r="P3" s="1">
        <v>2841</v>
      </c>
      <c r="Q3" s="1">
        <v>52</v>
      </c>
      <c r="R3" s="1">
        <v>2</v>
      </c>
      <c r="S3" s="1">
        <v>0</v>
      </c>
      <c r="T3" s="1">
        <v>0</v>
      </c>
      <c r="U3" s="1">
        <v>18.55</v>
      </c>
      <c r="V3" s="1">
        <v>3</v>
      </c>
      <c r="W3" s="1">
        <v>51</v>
      </c>
      <c r="X3" s="1">
        <v>0</v>
      </c>
      <c r="Y3" s="1">
        <v>8</v>
      </c>
      <c r="Z3" s="1">
        <v>44</v>
      </c>
      <c r="AA3" s="1">
        <v>2</v>
      </c>
      <c r="AB3" s="1">
        <v>0</v>
      </c>
      <c r="AC3" s="1">
        <v>0</v>
      </c>
    </row>
    <row r="4" spans="2:29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1448</v>
      </c>
      <c r="N4" s="1">
        <v>296</v>
      </c>
      <c r="O4" s="1">
        <v>190</v>
      </c>
      <c r="P4" s="1">
        <v>1471</v>
      </c>
      <c r="Q4" s="1">
        <v>131</v>
      </c>
      <c r="R4" s="1">
        <v>151</v>
      </c>
      <c r="S4" s="1">
        <v>48</v>
      </c>
      <c r="T4" s="1">
        <v>133</v>
      </c>
      <c r="U4" s="1">
        <v>163.97</v>
      </c>
      <c r="V4" s="1">
        <v>23</v>
      </c>
      <c r="W4" s="1">
        <v>274</v>
      </c>
      <c r="X4" s="1">
        <v>153</v>
      </c>
      <c r="Y4" s="1">
        <v>41</v>
      </c>
      <c r="Z4" s="1">
        <v>124</v>
      </c>
      <c r="AA4" s="1">
        <v>139</v>
      </c>
      <c r="AB4" s="1">
        <v>42</v>
      </c>
      <c r="AC4" s="1">
        <v>104</v>
      </c>
    </row>
    <row r="5" spans="2:29" x14ac:dyDescent="0.3">
      <c r="B5" s="1">
        <v>28183</v>
      </c>
      <c r="C5" s="1">
        <v>25772</v>
      </c>
      <c r="D5" s="1">
        <v>25772014</v>
      </c>
      <c r="E5" s="1" t="s">
        <v>15</v>
      </c>
      <c r="F5" s="1" t="s">
        <v>137</v>
      </c>
      <c r="G5" s="1" t="s">
        <v>138</v>
      </c>
      <c r="H5" s="1">
        <v>2010</v>
      </c>
      <c r="I5" s="1" t="s">
        <v>18</v>
      </c>
      <c r="J5" s="4">
        <v>1396.5965236899999</v>
      </c>
      <c r="K5" s="1">
        <v>25</v>
      </c>
      <c r="L5" s="1">
        <v>82185</v>
      </c>
      <c r="M5" s="1">
        <v>3000</v>
      </c>
      <c r="N5" s="1">
        <v>375</v>
      </c>
      <c r="O5" s="1">
        <v>168</v>
      </c>
      <c r="P5" s="1">
        <v>3038</v>
      </c>
      <c r="Q5" s="1">
        <v>247</v>
      </c>
      <c r="R5" s="1">
        <v>103</v>
      </c>
      <c r="S5" s="1">
        <v>50</v>
      </c>
      <c r="T5" s="1">
        <v>105</v>
      </c>
      <c r="U5" s="1">
        <v>170.48</v>
      </c>
      <c r="V5" s="1">
        <v>32</v>
      </c>
      <c r="W5" s="1">
        <v>311</v>
      </c>
      <c r="X5" s="1">
        <v>131</v>
      </c>
      <c r="Y5" s="1">
        <v>64</v>
      </c>
      <c r="Z5" s="1">
        <v>202</v>
      </c>
      <c r="AA5" s="1">
        <v>87</v>
      </c>
      <c r="AB5" s="1">
        <v>45</v>
      </c>
      <c r="AC5" s="1">
        <v>76</v>
      </c>
    </row>
    <row r="6" spans="2:29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385</v>
      </c>
      <c r="N6" s="1">
        <v>5</v>
      </c>
      <c r="O6" s="1">
        <v>4</v>
      </c>
      <c r="P6" s="1">
        <v>385</v>
      </c>
      <c r="Q6" s="1">
        <v>3</v>
      </c>
      <c r="R6" s="1">
        <v>2</v>
      </c>
      <c r="S6" s="1">
        <v>0</v>
      </c>
      <c r="T6" s="1">
        <v>4</v>
      </c>
      <c r="U6" s="1">
        <v>1.69</v>
      </c>
      <c r="V6" s="1">
        <v>1</v>
      </c>
      <c r="W6" s="1">
        <v>3</v>
      </c>
      <c r="X6" s="1">
        <v>1</v>
      </c>
      <c r="Y6" s="1">
        <v>1</v>
      </c>
      <c r="Z6" s="1">
        <v>1</v>
      </c>
      <c r="AA6" s="1">
        <v>2</v>
      </c>
      <c r="AB6" s="1">
        <v>0</v>
      </c>
      <c r="AC6" s="1">
        <v>1</v>
      </c>
    </row>
    <row r="7" spans="2:29" x14ac:dyDescent="0.3">
      <c r="B7" s="1">
        <v>28813</v>
      </c>
      <c r="C7" s="1">
        <v>25486</v>
      </c>
      <c r="D7" s="1">
        <v>25486001</v>
      </c>
      <c r="E7" s="1" t="s">
        <v>15</v>
      </c>
      <c r="F7" s="1" t="s">
        <v>141</v>
      </c>
      <c r="G7" s="1" t="s">
        <v>143</v>
      </c>
      <c r="H7" s="1">
        <v>2010</v>
      </c>
      <c r="I7" s="1" t="s">
        <v>18</v>
      </c>
      <c r="J7" s="4">
        <v>1150.7467216099999</v>
      </c>
      <c r="K7" s="1">
        <v>25</v>
      </c>
      <c r="L7" s="1">
        <v>82815</v>
      </c>
      <c r="M7" s="1">
        <v>1072</v>
      </c>
      <c r="N7" s="1">
        <v>230</v>
      </c>
      <c r="O7" s="1">
        <v>0</v>
      </c>
      <c r="P7" s="1">
        <v>1080</v>
      </c>
      <c r="Q7" s="1">
        <v>218</v>
      </c>
      <c r="R7" s="1">
        <v>4</v>
      </c>
      <c r="S7" s="1">
        <v>0</v>
      </c>
      <c r="T7" s="1">
        <v>0</v>
      </c>
      <c r="U7" s="1">
        <v>75.88</v>
      </c>
      <c r="V7" s="1">
        <v>17</v>
      </c>
      <c r="W7" s="1">
        <v>194</v>
      </c>
      <c r="X7" s="1">
        <v>0</v>
      </c>
      <c r="Y7" s="1">
        <v>23</v>
      </c>
      <c r="Z7" s="1">
        <v>185</v>
      </c>
      <c r="AA7" s="1">
        <v>3</v>
      </c>
      <c r="AB7" s="1">
        <v>0</v>
      </c>
      <c r="AC7" s="1">
        <v>0</v>
      </c>
    </row>
    <row r="8" spans="2:29" x14ac:dyDescent="0.3">
      <c r="B8" s="1">
        <v>28814</v>
      </c>
      <c r="C8" s="1">
        <v>25486</v>
      </c>
      <c r="D8" s="1">
        <v>25486006</v>
      </c>
      <c r="E8" s="1" t="s">
        <v>15</v>
      </c>
      <c r="F8" s="1" t="s">
        <v>141</v>
      </c>
      <c r="G8" s="1" t="s">
        <v>142</v>
      </c>
      <c r="H8" s="1">
        <v>2010</v>
      </c>
      <c r="I8" s="1" t="s">
        <v>18</v>
      </c>
      <c r="J8" s="4">
        <v>643.00356108699998</v>
      </c>
      <c r="K8" s="1">
        <v>25</v>
      </c>
      <c r="L8" s="1">
        <v>82816</v>
      </c>
      <c r="M8" s="1">
        <v>1658</v>
      </c>
      <c r="N8" s="1">
        <v>14</v>
      </c>
      <c r="O8" s="1">
        <v>0</v>
      </c>
      <c r="P8" s="1">
        <v>1659</v>
      </c>
      <c r="Q8" s="1">
        <v>13</v>
      </c>
      <c r="R8" s="1">
        <v>0</v>
      </c>
      <c r="S8" s="1">
        <v>0</v>
      </c>
      <c r="T8" s="1">
        <v>0</v>
      </c>
      <c r="U8" s="1">
        <v>2.99</v>
      </c>
      <c r="V8" s="1">
        <v>0</v>
      </c>
      <c r="W8" s="1">
        <v>10</v>
      </c>
      <c r="X8" s="1">
        <v>0</v>
      </c>
      <c r="Y8" s="1">
        <v>1</v>
      </c>
      <c r="Z8" s="1">
        <v>9</v>
      </c>
      <c r="AA8" s="1">
        <v>0</v>
      </c>
      <c r="AB8" s="1">
        <v>0</v>
      </c>
      <c r="AC8" s="1">
        <v>0</v>
      </c>
    </row>
    <row r="9" spans="2:29" x14ac:dyDescent="0.3">
      <c r="B9" s="1">
        <v>29959</v>
      </c>
      <c r="C9" s="1">
        <v>25295</v>
      </c>
      <c r="D9" s="1">
        <v>25295004</v>
      </c>
      <c r="E9" s="1" t="s">
        <v>15</v>
      </c>
      <c r="F9" s="1" t="s">
        <v>145</v>
      </c>
      <c r="G9" s="1" t="s">
        <v>96</v>
      </c>
      <c r="H9" s="1">
        <v>2010</v>
      </c>
      <c r="I9" s="1" t="s">
        <v>18</v>
      </c>
      <c r="J9" s="4">
        <v>2045.5368664600001</v>
      </c>
      <c r="K9" s="1">
        <v>25</v>
      </c>
      <c r="L9" s="1">
        <v>83961</v>
      </c>
      <c r="M9" s="1">
        <v>1933</v>
      </c>
      <c r="N9" s="1">
        <v>132</v>
      </c>
      <c r="O9" s="1">
        <v>0</v>
      </c>
      <c r="P9" s="1">
        <v>1948</v>
      </c>
      <c r="Q9" s="1">
        <v>81</v>
      </c>
      <c r="R9" s="1">
        <v>36</v>
      </c>
      <c r="S9" s="1">
        <v>0</v>
      </c>
      <c r="T9" s="1">
        <v>0</v>
      </c>
      <c r="U9" s="1">
        <v>44.96</v>
      </c>
      <c r="V9" s="1">
        <v>19</v>
      </c>
      <c r="W9" s="1">
        <v>104</v>
      </c>
      <c r="X9" s="1">
        <v>0</v>
      </c>
      <c r="Y9" s="1">
        <v>31</v>
      </c>
      <c r="Z9" s="1">
        <v>66</v>
      </c>
      <c r="AA9" s="1">
        <v>26</v>
      </c>
      <c r="AB9" s="1">
        <v>0</v>
      </c>
      <c r="AC9" s="1">
        <v>0</v>
      </c>
    </row>
  </sheetData>
  <autoFilter ref="B2:AC2" xr:uid="{B5424163-B286-41BD-8E2A-E3D339A61DFE}">
    <sortState xmlns:xlrd2="http://schemas.microsoft.com/office/spreadsheetml/2017/richdata2" ref="B3:AC9">
      <sortCondition ref="B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65DE-F23E-4F64-81EF-C37F6B1AAD50}">
  <dimension ref="B2:BA9"/>
  <sheetViews>
    <sheetView topLeftCell="AD1" workbookViewId="0">
      <selection activeCell="AH3" sqref="AH3:BA9"/>
    </sheetView>
  </sheetViews>
  <sheetFormatPr baseColWidth="10" defaultRowHeight="14.4" x14ac:dyDescent="0.3"/>
  <cols>
    <col min="1" max="1" width="4.77734375" customWidth="1"/>
    <col min="2" max="2" width="9" bestFit="1" customWidth="1"/>
    <col min="3" max="3" width="10.21875" bestFit="1" customWidth="1"/>
    <col min="4" max="4" width="10.77734375" bestFit="1" customWidth="1"/>
    <col min="5" max="5" width="15" bestFit="1" customWidth="1"/>
    <col min="6" max="6" width="13" customWidth="1"/>
    <col min="7" max="7" width="14.88671875" bestFit="1" customWidth="1"/>
    <col min="8" max="8" width="9" bestFit="1" customWidth="1"/>
    <col min="9" max="9" width="7.4414062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1" bestFit="1" customWidth="1"/>
    <col min="14" max="15" width="7.88671875" bestFit="1" customWidth="1"/>
    <col min="17" max="33" width="10.77734375" bestFit="1" customWidth="1"/>
    <col min="35" max="36" width="9.6640625" bestFit="1" customWidth="1"/>
    <col min="38" max="53" width="10.6640625" bestFit="1" customWidth="1"/>
  </cols>
  <sheetData>
    <row r="2" spans="2:53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162</v>
      </c>
      <c r="R2" s="1" t="s">
        <v>163</v>
      </c>
      <c r="S2" s="1" t="s">
        <v>164</v>
      </c>
      <c r="T2" s="1" t="s">
        <v>165</v>
      </c>
      <c r="U2" s="1" t="s">
        <v>166</v>
      </c>
      <c r="V2" s="1" t="s">
        <v>167</v>
      </c>
      <c r="W2" s="1" t="s">
        <v>168</v>
      </c>
      <c r="X2" s="1" t="s">
        <v>169</v>
      </c>
      <c r="Y2" s="1" t="s">
        <v>170</v>
      </c>
      <c r="Z2" s="1" t="s">
        <v>171</v>
      </c>
      <c r="AA2" s="1" t="s">
        <v>172</v>
      </c>
      <c r="AB2" s="1" t="s">
        <v>173</v>
      </c>
      <c r="AC2" s="1" t="s">
        <v>174</v>
      </c>
      <c r="AD2" s="1" t="s">
        <v>175</v>
      </c>
      <c r="AE2" s="1" t="s">
        <v>176</v>
      </c>
      <c r="AF2" s="1" t="s">
        <v>177</v>
      </c>
      <c r="AG2" s="1" t="s">
        <v>135</v>
      </c>
      <c r="AH2" s="1" t="s">
        <v>248</v>
      </c>
      <c r="AI2" s="1" t="s">
        <v>249</v>
      </c>
      <c r="AJ2" s="1" t="s">
        <v>250</v>
      </c>
      <c r="AK2" s="1" t="s">
        <v>251</v>
      </c>
      <c r="AL2" s="1" t="s">
        <v>256</v>
      </c>
      <c r="AM2" s="1" t="s">
        <v>257</v>
      </c>
      <c r="AN2" s="1" t="s">
        <v>258</v>
      </c>
      <c r="AO2" s="1" t="s">
        <v>259</v>
      </c>
      <c r="AP2" s="1" t="s">
        <v>260</v>
      </c>
      <c r="AQ2" s="1" t="s">
        <v>261</v>
      </c>
      <c r="AR2" s="1" t="s">
        <v>262</v>
      </c>
      <c r="AS2" s="1" t="s">
        <v>263</v>
      </c>
      <c r="AT2" s="1" t="s">
        <v>264</v>
      </c>
      <c r="AU2" s="1" t="s">
        <v>265</v>
      </c>
      <c r="AV2" s="1" t="s">
        <v>266</v>
      </c>
      <c r="AW2" s="1" t="s">
        <v>267</v>
      </c>
      <c r="AX2" s="1" t="s">
        <v>268</v>
      </c>
      <c r="AY2" s="1" t="s">
        <v>269</v>
      </c>
      <c r="AZ2" s="1" t="s">
        <v>270</v>
      </c>
      <c r="BA2" s="1" t="s">
        <v>271</v>
      </c>
    </row>
    <row r="3" spans="2:53" x14ac:dyDescent="0.3">
      <c r="B3" s="1">
        <v>28179</v>
      </c>
      <c r="C3" s="1">
        <v>25772</v>
      </c>
      <c r="D3" s="1">
        <v>25772005</v>
      </c>
      <c r="E3" s="1" t="s">
        <v>15</v>
      </c>
      <c r="F3" s="1" t="s">
        <v>137</v>
      </c>
      <c r="G3" s="1" t="s">
        <v>144</v>
      </c>
      <c r="H3" s="1">
        <v>2010</v>
      </c>
      <c r="I3" s="1" t="s">
        <v>18</v>
      </c>
      <c r="J3" s="4">
        <v>1039.3244332199999</v>
      </c>
      <c r="K3" s="1">
        <v>25</v>
      </c>
      <c r="L3" s="1">
        <v>82181</v>
      </c>
      <c r="M3" s="1">
        <v>11326</v>
      </c>
      <c r="N3" s="1">
        <v>209</v>
      </c>
      <c r="O3" s="1">
        <v>7</v>
      </c>
      <c r="P3" s="1">
        <v>11297</v>
      </c>
      <c r="Q3" s="1">
        <v>227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9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3</v>
      </c>
      <c r="AF3" s="1">
        <v>2</v>
      </c>
      <c r="AG3" s="1">
        <v>18.55</v>
      </c>
      <c r="AH3" s="1">
        <v>7</v>
      </c>
      <c r="AI3" s="1">
        <v>191</v>
      </c>
      <c r="AJ3" s="1">
        <v>7</v>
      </c>
      <c r="AK3" s="1">
        <v>0</v>
      </c>
      <c r="AL3" s="1">
        <v>191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9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3</v>
      </c>
      <c r="BA3" s="1">
        <v>2</v>
      </c>
    </row>
    <row r="4" spans="2:53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5956</v>
      </c>
      <c r="N4" s="1">
        <v>337</v>
      </c>
      <c r="O4" s="1">
        <v>1546</v>
      </c>
      <c r="P4" s="1">
        <v>5716</v>
      </c>
      <c r="Q4" s="1">
        <v>392</v>
      </c>
      <c r="R4" s="1">
        <v>8</v>
      </c>
      <c r="S4" s="1">
        <v>8</v>
      </c>
      <c r="T4" s="1">
        <v>16</v>
      </c>
      <c r="U4" s="1">
        <v>4</v>
      </c>
      <c r="V4" s="1">
        <v>0</v>
      </c>
      <c r="W4" s="1">
        <v>4</v>
      </c>
      <c r="X4" s="1">
        <v>12</v>
      </c>
      <c r="Y4" s="1">
        <v>139</v>
      </c>
      <c r="Z4" s="1">
        <v>19</v>
      </c>
      <c r="AA4" s="1">
        <v>48</v>
      </c>
      <c r="AB4" s="1">
        <v>71</v>
      </c>
      <c r="AC4" s="1">
        <v>12</v>
      </c>
      <c r="AD4" s="1">
        <v>20</v>
      </c>
      <c r="AE4" s="1">
        <v>49</v>
      </c>
      <c r="AF4" s="1">
        <v>1237</v>
      </c>
      <c r="AG4" s="1">
        <v>163.97</v>
      </c>
      <c r="AH4" s="1">
        <v>60</v>
      </c>
      <c r="AI4" s="1">
        <v>312</v>
      </c>
      <c r="AJ4" s="1">
        <v>1445</v>
      </c>
      <c r="AK4" s="1">
        <v>16</v>
      </c>
      <c r="AL4" s="1">
        <v>342</v>
      </c>
      <c r="AM4" s="1">
        <v>8</v>
      </c>
      <c r="AN4" s="1">
        <v>8</v>
      </c>
      <c r="AO4" s="1">
        <v>16</v>
      </c>
      <c r="AP4" s="1">
        <v>4</v>
      </c>
      <c r="AQ4" s="1">
        <v>0</v>
      </c>
      <c r="AR4" s="1">
        <v>4</v>
      </c>
      <c r="AS4" s="1">
        <v>12</v>
      </c>
      <c r="AT4" s="1">
        <v>122</v>
      </c>
      <c r="AU4" s="1">
        <v>19</v>
      </c>
      <c r="AV4" s="1">
        <v>42</v>
      </c>
      <c r="AW4" s="1">
        <v>67</v>
      </c>
      <c r="AX4" s="1">
        <v>12</v>
      </c>
      <c r="AY4" s="1">
        <v>16</v>
      </c>
      <c r="AZ4" s="1">
        <v>43</v>
      </c>
      <c r="BA4" s="1">
        <v>1098</v>
      </c>
    </row>
    <row r="5" spans="2:53" x14ac:dyDescent="0.3">
      <c r="B5" s="1">
        <v>28183</v>
      </c>
      <c r="C5" s="1">
        <v>25772</v>
      </c>
      <c r="D5" s="1">
        <v>25772014</v>
      </c>
      <c r="E5" s="1" t="s">
        <v>15</v>
      </c>
      <c r="F5" s="1" t="s">
        <v>137</v>
      </c>
      <c r="G5" s="1" t="s">
        <v>138</v>
      </c>
      <c r="H5" s="1">
        <v>2010</v>
      </c>
      <c r="I5" s="1" t="s">
        <v>18</v>
      </c>
      <c r="J5" s="4">
        <v>1396.5965236899999</v>
      </c>
      <c r="K5" s="1">
        <v>25</v>
      </c>
      <c r="L5" s="1">
        <v>82185</v>
      </c>
      <c r="M5" s="1">
        <v>12048</v>
      </c>
      <c r="N5" s="1">
        <v>1131</v>
      </c>
      <c r="O5" s="1">
        <v>891</v>
      </c>
      <c r="P5" s="1">
        <v>11837</v>
      </c>
      <c r="Q5" s="1">
        <v>1293</v>
      </c>
      <c r="R5" s="1">
        <v>76</v>
      </c>
      <c r="S5" s="1">
        <v>4</v>
      </c>
      <c r="T5" s="1">
        <v>32</v>
      </c>
      <c r="U5" s="1">
        <v>20</v>
      </c>
      <c r="V5" s="1">
        <v>20</v>
      </c>
      <c r="W5" s="1">
        <v>4</v>
      </c>
      <c r="X5" s="1">
        <v>8</v>
      </c>
      <c r="Y5" s="1">
        <v>94</v>
      </c>
      <c r="Z5" s="1">
        <v>29</v>
      </c>
      <c r="AA5" s="1">
        <v>16</v>
      </c>
      <c r="AB5" s="1">
        <v>28</v>
      </c>
      <c r="AC5" s="1">
        <v>60</v>
      </c>
      <c r="AD5" s="1">
        <v>108</v>
      </c>
      <c r="AE5" s="1">
        <v>60</v>
      </c>
      <c r="AF5" s="1">
        <v>408</v>
      </c>
      <c r="AG5" s="1">
        <v>170.48</v>
      </c>
      <c r="AH5" s="1">
        <v>81</v>
      </c>
      <c r="AI5" s="1">
        <v>1014</v>
      </c>
      <c r="AJ5" s="1">
        <v>799</v>
      </c>
      <c r="AK5" s="1">
        <v>60</v>
      </c>
      <c r="AL5" s="1">
        <v>1049</v>
      </c>
      <c r="AM5" s="1">
        <v>76</v>
      </c>
      <c r="AN5" s="1">
        <v>2</v>
      </c>
      <c r="AO5" s="1">
        <v>19</v>
      </c>
      <c r="AP5" s="1">
        <v>20</v>
      </c>
      <c r="AQ5" s="1">
        <v>19</v>
      </c>
      <c r="AR5" s="1">
        <v>4</v>
      </c>
      <c r="AS5" s="1">
        <v>8</v>
      </c>
      <c r="AT5" s="1">
        <v>81</v>
      </c>
      <c r="AU5" s="1">
        <v>29</v>
      </c>
      <c r="AV5" s="1">
        <v>8</v>
      </c>
      <c r="AW5" s="1">
        <v>28</v>
      </c>
      <c r="AX5" s="1">
        <v>54</v>
      </c>
      <c r="AY5" s="1">
        <v>87</v>
      </c>
      <c r="AZ5" s="1">
        <v>54</v>
      </c>
      <c r="BA5" s="1">
        <v>299</v>
      </c>
    </row>
    <row r="6" spans="2:53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1486</v>
      </c>
      <c r="N6" s="1">
        <v>3</v>
      </c>
      <c r="O6" s="1">
        <v>19</v>
      </c>
      <c r="P6" s="1">
        <v>1485</v>
      </c>
      <c r="Q6" s="1">
        <v>8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Z6" s="1">
        <v>0</v>
      </c>
      <c r="AA6" s="1">
        <v>0</v>
      </c>
      <c r="AB6" s="1">
        <v>0</v>
      </c>
      <c r="AC6" s="1">
        <v>4</v>
      </c>
      <c r="AD6" s="1">
        <v>4</v>
      </c>
      <c r="AE6" s="1">
        <v>0</v>
      </c>
      <c r="AF6" s="1">
        <v>13</v>
      </c>
      <c r="AG6" s="1">
        <v>1.69</v>
      </c>
      <c r="AH6" s="1">
        <v>3</v>
      </c>
      <c r="AI6" s="1">
        <v>2</v>
      </c>
      <c r="AJ6" s="1">
        <v>15</v>
      </c>
      <c r="AK6" s="1">
        <v>0</v>
      </c>
      <c r="AL6" s="1">
        <v>4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6</v>
      </c>
      <c r="AU6" s="1">
        <v>0</v>
      </c>
      <c r="AV6" s="1">
        <v>0</v>
      </c>
      <c r="AW6" s="1">
        <v>0</v>
      </c>
      <c r="AX6" s="1">
        <v>4</v>
      </c>
      <c r="AY6" s="1">
        <v>3</v>
      </c>
      <c r="AZ6" s="1">
        <v>0</v>
      </c>
      <c r="BA6" s="1">
        <v>1</v>
      </c>
    </row>
    <row r="7" spans="2:53" x14ac:dyDescent="0.3">
      <c r="B7" s="1">
        <v>28813</v>
      </c>
      <c r="C7" s="1">
        <v>25486</v>
      </c>
      <c r="D7" s="1">
        <v>25486001</v>
      </c>
      <c r="E7" s="1" t="s">
        <v>15</v>
      </c>
      <c r="F7" s="1" t="s">
        <v>141</v>
      </c>
      <c r="G7" s="1" t="s">
        <v>143</v>
      </c>
      <c r="H7" s="1">
        <v>2010</v>
      </c>
      <c r="I7" s="1" t="s">
        <v>18</v>
      </c>
      <c r="J7" s="4">
        <v>1150.7467216099999</v>
      </c>
      <c r="K7" s="1">
        <v>25</v>
      </c>
      <c r="L7" s="1">
        <v>82815</v>
      </c>
      <c r="M7" s="1">
        <v>4130</v>
      </c>
      <c r="N7" s="1">
        <v>908</v>
      </c>
      <c r="O7" s="1">
        <v>3</v>
      </c>
      <c r="P7" s="1">
        <v>4104</v>
      </c>
      <c r="Q7" s="1">
        <v>971</v>
      </c>
      <c r="R7" s="1">
        <v>0</v>
      </c>
      <c r="S7" s="1">
        <v>1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4</v>
      </c>
      <c r="AG7" s="1">
        <v>75.88</v>
      </c>
      <c r="AH7" s="1">
        <v>14</v>
      </c>
      <c r="AI7" s="1">
        <v>826</v>
      </c>
      <c r="AJ7" s="1">
        <v>3</v>
      </c>
      <c r="AK7" s="1">
        <v>7</v>
      </c>
      <c r="AL7" s="1">
        <v>828</v>
      </c>
      <c r="AM7" s="1">
        <v>0</v>
      </c>
      <c r="AN7" s="1">
        <v>0</v>
      </c>
      <c r="AO7" s="1">
        <v>5</v>
      </c>
      <c r="AP7" s="1">
        <v>0</v>
      </c>
      <c r="AQ7" s="1">
        <v>0</v>
      </c>
      <c r="AR7" s="1">
        <v>0</v>
      </c>
      <c r="AS7" s="1">
        <v>0</v>
      </c>
      <c r="AT7" s="1">
        <v>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4</v>
      </c>
    </row>
    <row r="8" spans="2:53" x14ac:dyDescent="0.3">
      <c r="B8" s="1">
        <v>28814</v>
      </c>
      <c r="C8" s="1">
        <v>25486</v>
      </c>
      <c r="D8" s="1">
        <v>25486006</v>
      </c>
      <c r="E8" s="1" t="s">
        <v>15</v>
      </c>
      <c r="F8" s="1" t="s">
        <v>141</v>
      </c>
      <c r="G8" s="1" t="s">
        <v>142</v>
      </c>
      <c r="H8" s="1">
        <v>2010</v>
      </c>
      <c r="I8" s="1" t="s">
        <v>18</v>
      </c>
      <c r="J8" s="4">
        <v>643.00356108699998</v>
      </c>
      <c r="K8" s="1">
        <v>25</v>
      </c>
      <c r="L8" s="1">
        <v>82816</v>
      </c>
      <c r="M8" s="1">
        <v>6578</v>
      </c>
      <c r="N8" s="1">
        <v>41</v>
      </c>
      <c r="O8" s="1">
        <v>0</v>
      </c>
      <c r="P8" s="1">
        <v>6583</v>
      </c>
      <c r="Q8" s="1">
        <v>16</v>
      </c>
      <c r="R8" s="1">
        <v>8</v>
      </c>
      <c r="S8" s="1">
        <v>24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2.99</v>
      </c>
      <c r="AH8" s="1">
        <v>1</v>
      </c>
      <c r="AI8" s="1">
        <v>34</v>
      </c>
      <c r="AJ8" s="1">
        <v>0</v>
      </c>
      <c r="AK8" s="1">
        <v>7</v>
      </c>
      <c r="AL8" s="1">
        <v>8</v>
      </c>
      <c r="AM8" s="1">
        <v>2</v>
      </c>
      <c r="AN8" s="1">
        <v>15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</row>
    <row r="9" spans="2:53" x14ac:dyDescent="0.3">
      <c r="B9" s="1">
        <v>29959</v>
      </c>
      <c r="C9" s="1">
        <v>25295</v>
      </c>
      <c r="D9" s="1">
        <v>25295004</v>
      </c>
      <c r="E9" s="1" t="s">
        <v>15</v>
      </c>
      <c r="F9" s="1" t="s">
        <v>145</v>
      </c>
      <c r="G9" s="1" t="s">
        <v>96</v>
      </c>
      <c r="H9" s="1">
        <v>2010</v>
      </c>
      <c r="I9" s="1" t="s">
        <v>18</v>
      </c>
      <c r="J9" s="4">
        <v>2045.5368664600001</v>
      </c>
      <c r="K9" s="1">
        <v>25</v>
      </c>
      <c r="L9" s="1">
        <v>83961</v>
      </c>
      <c r="M9" s="1">
        <v>7667</v>
      </c>
      <c r="N9" s="1">
        <v>330</v>
      </c>
      <c r="O9" s="1">
        <v>179</v>
      </c>
      <c r="P9" s="1">
        <v>7506</v>
      </c>
      <c r="Q9" s="1">
        <v>401</v>
      </c>
      <c r="R9" s="1">
        <v>0</v>
      </c>
      <c r="S9" s="1">
        <v>3</v>
      </c>
      <c r="T9" s="1">
        <v>7</v>
      </c>
      <c r="U9" s="1">
        <v>0</v>
      </c>
      <c r="V9" s="1">
        <v>0</v>
      </c>
      <c r="W9" s="1">
        <v>4</v>
      </c>
      <c r="X9" s="1">
        <v>4</v>
      </c>
      <c r="Y9" s="1">
        <v>41</v>
      </c>
      <c r="Z9" s="1">
        <v>8</v>
      </c>
      <c r="AA9" s="1">
        <v>2</v>
      </c>
      <c r="AB9" s="1">
        <v>0</v>
      </c>
      <c r="AC9" s="1">
        <v>68</v>
      </c>
      <c r="AD9" s="1">
        <v>0</v>
      </c>
      <c r="AE9" s="1">
        <v>4</v>
      </c>
      <c r="AF9" s="1">
        <v>40</v>
      </c>
      <c r="AG9" s="1">
        <v>44.96</v>
      </c>
      <c r="AH9" s="1">
        <v>46</v>
      </c>
      <c r="AI9" s="1">
        <v>296</v>
      </c>
      <c r="AJ9" s="1">
        <v>153</v>
      </c>
      <c r="AK9" s="1">
        <v>24</v>
      </c>
      <c r="AL9" s="1">
        <v>339</v>
      </c>
      <c r="AM9" s="1">
        <v>0</v>
      </c>
      <c r="AN9" s="1">
        <v>2</v>
      </c>
      <c r="AO9" s="1">
        <v>7</v>
      </c>
      <c r="AP9" s="1">
        <v>0</v>
      </c>
      <c r="AQ9" s="1">
        <v>0</v>
      </c>
      <c r="AR9" s="1">
        <v>2</v>
      </c>
      <c r="AS9" s="1">
        <v>4</v>
      </c>
      <c r="AT9" s="1">
        <v>34</v>
      </c>
      <c r="AU9" s="1">
        <v>8</v>
      </c>
      <c r="AV9" s="1">
        <v>1</v>
      </c>
      <c r="AW9" s="1">
        <v>0</v>
      </c>
      <c r="AX9" s="1">
        <v>54</v>
      </c>
      <c r="AY9" s="1">
        <v>0</v>
      </c>
      <c r="AZ9" s="1">
        <v>1</v>
      </c>
      <c r="BA9" s="1">
        <v>21</v>
      </c>
    </row>
  </sheetData>
  <autoFilter ref="B2:BA2" xr:uid="{06E365DE-F23E-4F64-81EF-C37F6B1AAD50}">
    <sortState xmlns:xlrd2="http://schemas.microsoft.com/office/spreadsheetml/2017/richdata2" ref="B3:BA9">
      <sortCondition ref="B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2BD5-A70F-4AAB-861E-F507BB12B819}">
  <dimension ref="B2:AC9"/>
  <sheetViews>
    <sheetView topLeftCell="E1" workbookViewId="0">
      <selection activeCell="V3" sqref="V3:AC9"/>
    </sheetView>
  </sheetViews>
  <sheetFormatPr baseColWidth="10" defaultRowHeight="14.4" x14ac:dyDescent="0.3"/>
  <cols>
    <col min="1" max="1" width="3.77734375" customWidth="1"/>
    <col min="2" max="2" width="9" bestFit="1" customWidth="1"/>
    <col min="3" max="3" width="10.21875" bestFit="1" customWidth="1"/>
    <col min="4" max="4" width="10.77734375" bestFit="1" customWidth="1"/>
    <col min="5" max="5" width="15" bestFit="1" customWidth="1"/>
    <col min="6" max="6" width="12.33203125" bestFit="1" customWidth="1"/>
    <col min="7" max="7" width="14.88671875" bestFit="1" customWidth="1"/>
    <col min="8" max="8" width="9" bestFit="1" customWidth="1"/>
    <col min="9" max="9" width="7.4414062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1" bestFit="1" customWidth="1"/>
    <col min="14" max="15" width="7.88671875" bestFit="1" customWidth="1"/>
    <col min="17" max="20" width="9.88671875" bestFit="1" customWidth="1"/>
    <col min="21" max="21" width="10.77734375" bestFit="1" customWidth="1"/>
    <col min="23" max="24" width="9.6640625" bestFit="1" customWidth="1"/>
    <col min="26" max="29" width="10.6640625" bestFit="1" customWidth="1"/>
  </cols>
  <sheetData>
    <row r="2" spans="2:29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135</v>
      </c>
      <c r="V2" s="1" t="s">
        <v>248</v>
      </c>
      <c r="W2" s="1" t="s">
        <v>249</v>
      </c>
      <c r="X2" s="1" t="s">
        <v>250</v>
      </c>
      <c r="Y2" s="1" t="s">
        <v>251</v>
      </c>
      <c r="Z2" s="1" t="s">
        <v>252</v>
      </c>
      <c r="AA2" s="1" t="s">
        <v>253</v>
      </c>
      <c r="AB2" s="1" t="s">
        <v>254</v>
      </c>
      <c r="AC2" s="1" t="s">
        <v>255</v>
      </c>
    </row>
    <row r="3" spans="2:29" x14ac:dyDescent="0.3">
      <c r="B3" s="1">
        <v>28179</v>
      </c>
      <c r="C3" s="1">
        <v>25772</v>
      </c>
      <c r="D3" s="1">
        <v>25772005</v>
      </c>
      <c r="E3" s="1" t="s">
        <v>15</v>
      </c>
      <c r="F3" s="1" t="s">
        <v>137</v>
      </c>
      <c r="G3" s="1" t="s">
        <v>144</v>
      </c>
      <c r="H3" s="1">
        <v>2010</v>
      </c>
      <c r="I3" s="1" t="s">
        <v>18</v>
      </c>
      <c r="J3" s="4">
        <v>1039.3244332199999</v>
      </c>
      <c r="K3" s="1">
        <v>25</v>
      </c>
      <c r="L3" s="1">
        <v>82181</v>
      </c>
      <c r="M3" s="1">
        <v>102118</v>
      </c>
      <c r="N3" s="1">
        <v>1622</v>
      </c>
      <c r="O3" s="1">
        <v>149</v>
      </c>
      <c r="P3" s="1">
        <v>101716</v>
      </c>
      <c r="Q3" s="1">
        <v>2027</v>
      </c>
      <c r="R3" s="1">
        <v>36</v>
      </c>
      <c r="S3" s="1">
        <v>36</v>
      </c>
      <c r="T3" s="1">
        <v>74</v>
      </c>
      <c r="U3" s="1">
        <v>18.55</v>
      </c>
      <c r="V3" s="1">
        <v>132</v>
      </c>
      <c r="W3" s="1">
        <v>1590</v>
      </c>
      <c r="X3" s="1">
        <v>134</v>
      </c>
      <c r="Y3" s="1">
        <v>0</v>
      </c>
      <c r="Z3" s="1">
        <v>1787</v>
      </c>
      <c r="AA3" s="1">
        <v>19</v>
      </c>
      <c r="AB3" s="1">
        <v>6</v>
      </c>
      <c r="AC3" s="1">
        <v>44</v>
      </c>
    </row>
    <row r="4" spans="2:29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53294</v>
      </c>
      <c r="N4" s="1">
        <v>2776</v>
      </c>
      <c r="O4" s="1">
        <v>13208</v>
      </c>
      <c r="P4" s="1">
        <v>50783</v>
      </c>
      <c r="Q4" s="1">
        <v>3553</v>
      </c>
      <c r="R4" s="1">
        <v>590</v>
      </c>
      <c r="S4" s="1">
        <v>894</v>
      </c>
      <c r="T4" s="1">
        <v>13458</v>
      </c>
      <c r="U4" s="1">
        <v>163.97</v>
      </c>
      <c r="V4" s="1">
        <v>766</v>
      </c>
      <c r="W4" s="1">
        <v>2671</v>
      </c>
      <c r="X4" s="1">
        <v>12956</v>
      </c>
      <c r="Y4" s="1">
        <v>0</v>
      </c>
      <c r="Z4" s="1">
        <v>2850</v>
      </c>
      <c r="AA4" s="1">
        <v>566</v>
      </c>
      <c r="AB4" s="1">
        <v>822</v>
      </c>
      <c r="AC4" s="1">
        <v>12155</v>
      </c>
    </row>
    <row r="5" spans="2:29" x14ac:dyDescent="0.3">
      <c r="B5" s="1">
        <v>28183</v>
      </c>
      <c r="C5" s="1">
        <v>25772</v>
      </c>
      <c r="D5" s="1">
        <v>25772014</v>
      </c>
      <c r="E5" s="1" t="s">
        <v>15</v>
      </c>
      <c r="F5" s="1" t="s">
        <v>137</v>
      </c>
      <c r="G5" s="1" t="s">
        <v>138</v>
      </c>
      <c r="H5" s="1">
        <v>2010</v>
      </c>
      <c r="I5" s="1" t="s">
        <v>18</v>
      </c>
      <c r="J5" s="4">
        <v>1396.5965236899999</v>
      </c>
      <c r="K5" s="1">
        <v>25</v>
      </c>
      <c r="L5" s="1">
        <v>82185</v>
      </c>
      <c r="M5" s="1">
        <v>110481</v>
      </c>
      <c r="N5" s="1">
        <v>12122</v>
      </c>
      <c r="O5" s="1">
        <v>4079</v>
      </c>
      <c r="P5" s="1">
        <v>105867</v>
      </c>
      <c r="Q5" s="1">
        <v>15581</v>
      </c>
      <c r="R5" s="1">
        <v>706</v>
      </c>
      <c r="S5" s="1">
        <v>2340</v>
      </c>
      <c r="T5" s="1">
        <v>2188</v>
      </c>
      <c r="U5" s="1">
        <v>170.48</v>
      </c>
      <c r="V5" s="1">
        <v>1450</v>
      </c>
      <c r="W5" s="1">
        <v>11691</v>
      </c>
      <c r="X5" s="1">
        <v>3903</v>
      </c>
      <c r="Y5" s="1">
        <v>144</v>
      </c>
      <c r="Z5" s="1">
        <v>12781</v>
      </c>
      <c r="AA5" s="1">
        <v>613</v>
      </c>
      <c r="AB5" s="1">
        <v>1914</v>
      </c>
      <c r="AC5" s="1">
        <v>1592</v>
      </c>
    </row>
    <row r="6" spans="2:29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13239</v>
      </c>
      <c r="N6" s="1">
        <v>187</v>
      </c>
      <c r="O6" s="1">
        <v>0</v>
      </c>
      <c r="P6" s="1">
        <v>13125</v>
      </c>
      <c r="Q6" s="1">
        <v>301</v>
      </c>
      <c r="R6" s="1">
        <v>0</v>
      </c>
      <c r="S6" s="1">
        <v>0</v>
      </c>
      <c r="T6" s="1">
        <v>0</v>
      </c>
      <c r="U6" s="1">
        <v>1.69</v>
      </c>
      <c r="V6" s="1">
        <v>1</v>
      </c>
      <c r="W6" s="1">
        <v>167</v>
      </c>
      <c r="X6" s="1">
        <v>0</v>
      </c>
      <c r="Y6" s="1">
        <v>0</v>
      </c>
      <c r="Z6" s="1">
        <v>168</v>
      </c>
      <c r="AA6" s="1">
        <v>0</v>
      </c>
      <c r="AB6" s="1">
        <v>0</v>
      </c>
      <c r="AC6" s="1">
        <v>0</v>
      </c>
    </row>
    <row r="7" spans="2:29" x14ac:dyDescent="0.3">
      <c r="B7" s="1">
        <v>28813</v>
      </c>
      <c r="C7" s="1">
        <v>25486</v>
      </c>
      <c r="D7" s="1">
        <v>25486001</v>
      </c>
      <c r="E7" s="1" t="s">
        <v>15</v>
      </c>
      <c r="F7" s="1" t="s">
        <v>141</v>
      </c>
      <c r="G7" s="1" t="s">
        <v>143</v>
      </c>
      <c r="H7" s="1">
        <v>2010</v>
      </c>
      <c r="I7" s="1" t="s">
        <v>18</v>
      </c>
      <c r="J7" s="4">
        <v>1150.7467216099999</v>
      </c>
      <c r="K7" s="1">
        <v>25</v>
      </c>
      <c r="L7" s="1">
        <v>82815</v>
      </c>
      <c r="M7" s="1">
        <v>37648</v>
      </c>
      <c r="N7" s="1">
        <v>7383</v>
      </c>
      <c r="O7" s="1">
        <v>87</v>
      </c>
      <c r="P7" s="1">
        <v>36163</v>
      </c>
      <c r="Q7" s="1">
        <v>8744</v>
      </c>
      <c r="R7" s="1">
        <v>0</v>
      </c>
      <c r="S7" s="1">
        <v>50</v>
      </c>
      <c r="T7" s="1">
        <v>161</v>
      </c>
      <c r="U7" s="1">
        <v>75.88</v>
      </c>
      <c r="V7" s="1">
        <v>354</v>
      </c>
      <c r="W7" s="1">
        <v>7146</v>
      </c>
      <c r="X7" s="1">
        <v>87</v>
      </c>
      <c r="Y7" s="1">
        <v>0</v>
      </c>
      <c r="Z7" s="1">
        <v>7386</v>
      </c>
      <c r="AA7" s="1">
        <v>0</v>
      </c>
      <c r="AB7" s="1">
        <v>50</v>
      </c>
      <c r="AC7" s="1">
        <v>151</v>
      </c>
    </row>
    <row r="8" spans="2:29" x14ac:dyDescent="0.3">
      <c r="B8" s="1">
        <v>28814</v>
      </c>
      <c r="C8" s="1">
        <v>25486</v>
      </c>
      <c r="D8" s="1">
        <v>25486006</v>
      </c>
      <c r="E8" s="1" t="s">
        <v>15</v>
      </c>
      <c r="F8" s="1" t="s">
        <v>141</v>
      </c>
      <c r="G8" s="1" t="s">
        <v>142</v>
      </c>
      <c r="H8" s="1">
        <v>2010</v>
      </c>
      <c r="I8" s="1" t="s">
        <v>18</v>
      </c>
      <c r="J8" s="4">
        <v>643.00356108699998</v>
      </c>
      <c r="K8" s="1">
        <v>25</v>
      </c>
      <c r="L8" s="1">
        <v>82816</v>
      </c>
      <c r="M8" s="1">
        <v>59277</v>
      </c>
      <c r="N8" s="1">
        <v>157</v>
      </c>
      <c r="O8" s="1">
        <v>68</v>
      </c>
      <c r="P8" s="1">
        <v>59005</v>
      </c>
      <c r="Q8" s="1">
        <v>425</v>
      </c>
      <c r="R8" s="1">
        <v>0</v>
      </c>
      <c r="S8" s="1">
        <v>72</v>
      </c>
      <c r="T8" s="1">
        <v>0</v>
      </c>
      <c r="U8" s="1">
        <v>2.99</v>
      </c>
      <c r="V8" s="1">
        <v>106</v>
      </c>
      <c r="W8" s="1">
        <v>143</v>
      </c>
      <c r="X8" s="1">
        <v>50</v>
      </c>
      <c r="Y8" s="1">
        <v>0</v>
      </c>
      <c r="Z8" s="1">
        <v>292</v>
      </c>
      <c r="AA8" s="1">
        <v>0</v>
      </c>
      <c r="AB8" s="1">
        <v>7</v>
      </c>
      <c r="AC8" s="1">
        <v>0</v>
      </c>
    </row>
    <row r="9" spans="2:29" x14ac:dyDescent="0.3">
      <c r="B9" s="1">
        <v>29959</v>
      </c>
      <c r="C9" s="1">
        <v>25295</v>
      </c>
      <c r="D9" s="1">
        <v>25295004</v>
      </c>
      <c r="E9" s="1" t="s">
        <v>15</v>
      </c>
      <c r="F9" s="1" t="s">
        <v>145</v>
      </c>
      <c r="G9" s="1" t="s">
        <v>96</v>
      </c>
      <c r="H9" s="1">
        <v>2010</v>
      </c>
      <c r="I9" s="1" t="s">
        <v>18</v>
      </c>
      <c r="J9" s="4">
        <v>2045.5368664600001</v>
      </c>
      <c r="K9" s="1">
        <v>25</v>
      </c>
      <c r="L9" s="1">
        <v>83961</v>
      </c>
      <c r="M9" s="1">
        <v>68308</v>
      </c>
      <c r="N9" s="1">
        <v>4065</v>
      </c>
      <c r="O9" s="1">
        <v>420</v>
      </c>
      <c r="P9" s="1">
        <v>67269</v>
      </c>
      <c r="Q9" s="1">
        <v>5105</v>
      </c>
      <c r="R9" s="1">
        <v>54</v>
      </c>
      <c r="S9" s="1">
        <v>166</v>
      </c>
      <c r="T9" s="1">
        <v>199</v>
      </c>
      <c r="U9" s="1">
        <v>44.96</v>
      </c>
      <c r="V9" s="1">
        <v>195</v>
      </c>
      <c r="W9" s="1">
        <v>3910</v>
      </c>
      <c r="X9" s="1">
        <v>397</v>
      </c>
      <c r="Y9" s="1">
        <v>0</v>
      </c>
      <c r="Z9" s="1">
        <v>4200</v>
      </c>
      <c r="AA9" s="1">
        <v>42</v>
      </c>
      <c r="AB9" s="1">
        <v>108</v>
      </c>
      <c r="AC9" s="1">
        <v>152</v>
      </c>
    </row>
  </sheetData>
  <autoFilter ref="B2:AC2" xr:uid="{E61C2BD5-A70F-4AAB-861E-F507BB12B819}">
    <sortState xmlns:xlrd2="http://schemas.microsoft.com/office/spreadsheetml/2017/richdata2" ref="B3:AC9">
      <sortCondition ref="B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9CEF-A50A-485D-9C66-87CC046FD82A}">
  <dimension ref="B2:AC22"/>
  <sheetViews>
    <sheetView topLeftCell="F1" workbookViewId="0">
      <selection activeCell="U3" sqref="U3:AC22"/>
    </sheetView>
  </sheetViews>
  <sheetFormatPr baseColWidth="10" defaultRowHeight="14.4" x14ac:dyDescent="0.3"/>
  <cols>
    <col min="2" max="2" width="9" bestFit="1" customWidth="1"/>
    <col min="3" max="3" width="10.21875" bestFit="1" customWidth="1"/>
    <col min="4" max="4" width="10.77734375" bestFit="1" customWidth="1"/>
    <col min="5" max="5" width="15" bestFit="1" customWidth="1"/>
    <col min="6" max="6" width="13.44140625" bestFit="1" customWidth="1"/>
    <col min="7" max="7" width="20.77734375" customWidth="1"/>
    <col min="8" max="8" width="9" bestFit="1" customWidth="1"/>
    <col min="9" max="9" width="7.4414062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1" bestFit="1" customWidth="1"/>
    <col min="14" max="15" width="7.88671875" bestFit="1" customWidth="1"/>
    <col min="17" max="20" width="9.88671875" bestFit="1" customWidth="1"/>
    <col min="21" max="21" width="10.77734375" bestFit="1" customWidth="1"/>
    <col min="23" max="24" width="9.6640625" bestFit="1" customWidth="1"/>
    <col min="26" max="29" width="10.6640625" bestFit="1" customWidth="1"/>
  </cols>
  <sheetData>
    <row r="2" spans="2:29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135</v>
      </c>
      <c r="V2" s="1" t="s">
        <v>248</v>
      </c>
      <c r="W2" s="1" t="s">
        <v>249</v>
      </c>
      <c r="X2" s="1" t="s">
        <v>250</v>
      </c>
      <c r="Y2" s="1" t="s">
        <v>251</v>
      </c>
      <c r="Z2" s="1" t="s">
        <v>252</v>
      </c>
      <c r="AA2" s="1" t="s">
        <v>253</v>
      </c>
      <c r="AB2" s="1" t="s">
        <v>254</v>
      </c>
      <c r="AC2" s="1" t="s">
        <v>255</v>
      </c>
    </row>
    <row r="3" spans="2:29" x14ac:dyDescent="0.3">
      <c r="B3" s="1">
        <v>28181</v>
      </c>
      <c r="C3" s="1">
        <v>25772</v>
      </c>
      <c r="D3" s="1">
        <v>25772018</v>
      </c>
      <c r="E3" s="1" t="s">
        <v>15</v>
      </c>
      <c r="F3" s="1" t="s">
        <v>137</v>
      </c>
      <c r="G3" s="1" t="s">
        <v>161</v>
      </c>
      <c r="H3" s="1">
        <v>2010</v>
      </c>
      <c r="I3" s="1" t="s">
        <v>18</v>
      </c>
      <c r="J3" s="4">
        <v>1089.02837869</v>
      </c>
      <c r="K3" s="1">
        <v>25</v>
      </c>
      <c r="L3" s="1">
        <v>82183</v>
      </c>
      <c r="M3" s="1">
        <v>928</v>
      </c>
      <c r="N3" s="1">
        <v>188</v>
      </c>
      <c r="O3" s="1">
        <v>467</v>
      </c>
      <c r="P3" s="1">
        <v>964</v>
      </c>
      <c r="Q3" s="1">
        <v>104</v>
      </c>
      <c r="R3" s="1">
        <v>68</v>
      </c>
      <c r="S3" s="1">
        <v>81</v>
      </c>
      <c r="T3" s="1">
        <v>366</v>
      </c>
      <c r="U3" s="1">
        <v>227.25</v>
      </c>
      <c r="V3" s="1">
        <v>22</v>
      </c>
      <c r="W3" s="1">
        <v>178</v>
      </c>
      <c r="X3" s="1">
        <v>431</v>
      </c>
      <c r="Y3" s="1">
        <v>58</v>
      </c>
      <c r="Z3" s="1">
        <v>101</v>
      </c>
      <c r="AA3" s="1">
        <v>61</v>
      </c>
      <c r="AB3" s="1">
        <v>76</v>
      </c>
      <c r="AC3" s="1">
        <v>335</v>
      </c>
    </row>
    <row r="4" spans="2:29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772</v>
      </c>
      <c r="N4" s="1">
        <v>201</v>
      </c>
      <c r="O4" s="1">
        <v>351</v>
      </c>
      <c r="P4" s="1">
        <v>801</v>
      </c>
      <c r="Q4" s="1">
        <v>101</v>
      </c>
      <c r="R4" s="1">
        <v>89</v>
      </c>
      <c r="S4" s="1">
        <v>67</v>
      </c>
      <c r="T4" s="1">
        <v>266</v>
      </c>
      <c r="U4" s="1">
        <v>185.5</v>
      </c>
      <c r="V4" s="1">
        <v>23</v>
      </c>
      <c r="W4" s="1">
        <v>182</v>
      </c>
      <c r="X4" s="1">
        <v>310</v>
      </c>
      <c r="Y4" s="1">
        <v>51</v>
      </c>
      <c r="Z4" s="1">
        <v>90</v>
      </c>
      <c r="AA4" s="1">
        <v>81</v>
      </c>
      <c r="AB4" s="1">
        <v>64</v>
      </c>
      <c r="AC4" s="1">
        <v>229</v>
      </c>
    </row>
    <row r="5" spans="2:29" x14ac:dyDescent="0.3">
      <c r="B5" s="1">
        <v>28185</v>
      </c>
      <c r="C5" s="1">
        <v>25772</v>
      </c>
      <c r="D5" s="1">
        <v>25772002</v>
      </c>
      <c r="E5" s="1" t="s">
        <v>15</v>
      </c>
      <c r="F5" s="1" t="s">
        <v>137</v>
      </c>
      <c r="G5" s="1" t="s">
        <v>146</v>
      </c>
      <c r="H5" s="1">
        <v>2010</v>
      </c>
      <c r="I5" s="1" t="s">
        <v>18</v>
      </c>
      <c r="J5" s="4">
        <v>805.35388503800004</v>
      </c>
      <c r="K5" s="1">
        <v>25</v>
      </c>
      <c r="L5" s="1">
        <v>82187</v>
      </c>
      <c r="M5" s="1">
        <v>2211</v>
      </c>
      <c r="N5" s="1">
        <v>2</v>
      </c>
      <c r="O5" s="1">
        <v>27</v>
      </c>
      <c r="P5" s="1">
        <v>2212</v>
      </c>
      <c r="Q5" s="1">
        <v>0</v>
      </c>
      <c r="R5" s="1">
        <v>2</v>
      </c>
      <c r="S5" s="1">
        <v>1</v>
      </c>
      <c r="T5" s="1">
        <v>25</v>
      </c>
      <c r="U5" s="1">
        <v>6.52</v>
      </c>
      <c r="V5" s="1">
        <v>0</v>
      </c>
      <c r="W5" s="1">
        <v>0</v>
      </c>
      <c r="X5" s="1">
        <v>19</v>
      </c>
      <c r="Y5" s="1">
        <v>1</v>
      </c>
      <c r="Z5" s="1">
        <v>0</v>
      </c>
      <c r="AA5" s="1">
        <v>0</v>
      </c>
      <c r="AB5" s="1">
        <v>1</v>
      </c>
      <c r="AC5" s="1">
        <v>17</v>
      </c>
    </row>
    <row r="6" spans="2:29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2431</v>
      </c>
      <c r="N6" s="1">
        <v>739</v>
      </c>
      <c r="O6" s="1">
        <v>489</v>
      </c>
      <c r="P6" s="1">
        <v>2476</v>
      </c>
      <c r="Q6" s="1">
        <v>496</v>
      </c>
      <c r="R6" s="1">
        <v>210</v>
      </c>
      <c r="S6" s="1">
        <v>83</v>
      </c>
      <c r="T6" s="1">
        <v>394</v>
      </c>
      <c r="U6" s="1">
        <v>423.94</v>
      </c>
      <c r="V6" s="1">
        <v>35</v>
      </c>
      <c r="W6" s="1">
        <v>681</v>
      </c>
      <c r="X6" s="1">
        <v>466</v>
      </c>
      <c r="Y6" s="1">
        <v>78</v>
      </c>
      <c r="Z6" s="1">
        <v>448</v>
      </c>
      <c r="AA6" s="1">
        <v>202</v>
      </c>
      <c r="AB6" s="1">
        <v>80</v>
      </c>
      <c r="AC6" s="1">
        <v>374</v>
      </c>
    </row>
    <row r="7" spans="2:29" x14ac:dyDescent="0.3">
      <c r="B7" s="1">
        <v>28188</v>
      </c>
      <c r="C7" s="1">
        <v>25772</v>
      </c>
      <c r="D7" s="1">
        <v>25772011</v>
      </c>
      <c r="E7" s="1" t="s">
        <v>15</v>
      </c>
      <c r="F7" s="1" t="s">
        <v>137</v>
      </c>
      <c r="G7" s="1" t="s">
        <v>159</v>
      </c>
      <c r="H7" s="1">
        <v>2010</v>
      </c>
      <c r="I7" s="1" t="s">
        <v>18</v>
      </c>
      <c r="J7" s="4">
        <v>1653.59352425</v>
      </c>
      <c r="K7" s="1">
        <v>25</v>
      </c>
      <c r="L7" s="1">
        <v>82190</v>
      </c>
      <c r="M7" s="1">
        <v>4455</v>
      </c>
      <c r="N7" s="1">
        <v>23</v>
      </c>
      <c r="O7" s="1">
        <v>116</v>
      </c>
      <c r="P7" s="1">
        <v>4458</v>
      </c>
      <c r="Q7" s="1">
        <v>8</v>
      </c>
      <c r="R7" s="1">
        <v>14</v>
      </c>
      <c r="S7" s="1">
        <v>5</v>
      </c>
      <c r="T7" s="1">
        <v>109</v>
      </c>
      <c r="U7" s="1">
        <v>43.47</v>
      </c>
      <c r="V7" s="1">
        <v>5</v>
      </c>
      <c r="W7" s="1">
        <v>23</v>
      </c>
      <c r="X7" s="1">
        <v>92</v>
      </c>
      <c r="Y7" s="1">
        <v>8</v>
      </c>
      <c r="Z7" s="1">
        <v>8</v>
      </c>
      <c r="AA7" s="1">
        <v>14</v>
      </c>
      <c r="AB7" s="1">
        <v>4</v>
      </c>
      <c r="AC7" s="1">
        <v>86</v>
      </c>
    </row>
    <row r="8" spans="2:29" x14ac:dyDescent="0.3">
      <c r="B8" s="1">
        <v>28190</v>
      </c>
      <c r="C8" s="1">
        <v>25772</v>
      </c>
      <c r="D8" s="1">
        <v>25772010</v>
      </c>
      <c r="E8" s="1" t="s">
        <v>15</v>
      </c>
      <c r="F8" s="1" t="s">
        <v>137</v>
      </c>
      <c r="G8" s="1" t="s">
        <v>160</v>
      </c>
      <c r="H8" s="1">
        <v>2010</v>
      </c>
      <c r="I8" s="1" t="s">
        <v>18</v>
      </c>
      <c r="J8" s="4">
        <v>1034.2747884600001</v>
      </c>
      <c r="K8" s="1">
        <v>25</v>
      </c>
      <c r="L8" s="1">
        <v>82192</v>
      </c>
      <c r="M8" s="1">
        <v>2863</v>
      </c>
      <c r="N8" s="1">
        <v>13</v>
      </c>
      <c r="O8" s="1">
        <v>1</v>
      </c>
      <c r="P8" s="1">
        <v>2863</v>
      </c>
      <c r="Q8" s="1">
        <v>10</v>
      </c>
      <c r="R8" s="1">
        <v>3</v>
      </c>
      <c r="S8" s="1">
        <v>1</v>
      </c>
      <c r="T8" s="1">
        <v>0</v>
      </c>
      <c r="U8" s="1">
        <v>2.97</v>
      </c>
      <c r="V8" s="1">
        <v>1</v>
      </c>
      <c r="W8" s="1">
        <v>7</v>
      </c>
      <c r="X8" s="1">
        <v>0</v>
      </c>
      <c r="Y8" s="1">
        <v>1</v>
      </c>
      <c r="Z8" s="1">
        <v>4</v>
      </c>
      <c r="AA8" s="1">
        <v>3</v>
      </c>
      <c r="AB8" s="1">
        <v>0</v>
      </c>
      <c r="AC8" s="1">
        <v>0</v>
      </c>
    </row>
    <row r="9" spans="2:29" x14ac:dyDescent="0.3">
      <c r="B9" s="1">
        <v>28950</v>
      </c>
      <c r="C9" s="1">
        <v>25407</v>
      </c>
      <c r="D9" s="1">
        <v>25407007</v>
      </c>
      <c r="E9" s="1" t="s">
        <v>15</v>
      </c>
      <c r="F9" s="1" t="s">
        <v>149</v>
      </c>
      <c r="G9" s="1" t="s">
        <v>150</v>
      </c>
      <c r="H9" s="1">
        <v>2010</v>
      </c>
      <c r="I9" s="1" t="s">
        <v>18</v>
      </c>
      <c r="J9" s="4">
        <v>1167.13452218</v>
      </c>
      <c r="K9" s="1">
        <v>25</v>
      </c>
      <c r="L9" s="1">
        <v>82952</v>
      </c>
      <c r="M9" s="1">
        <v>3105</v>
      </c>
      <c r="N9" s="1">
        <v>106</v>
      </c>
      <c r="O9" s="1">
        <v>31</v>
      </c>
      <c r="P9" s="1">
        <v>3122</v>
      </c>
      <c r="Q9" s="1">
        <v>74</v>
      </c>
      <c r="R9" s="1">
        <v>18</v>
      </c>
      <c r="S9" s="1">
        <v>23</v>
      </c>
      <c r="T9" s="1">
        <v>5</v>
      </c>
      <c r="U9" s="1">
        <v>45.43</v>
      </c>
      <c r="V9" s="1">
        <v>9</v>
      </c>
      <c r="W9" s="1">
        <v>86</v>
      </c>
      <c r="X9" s="1">
        <v>28</v>
      </c>
      <c r="Y9" s="1">
        <v>21</v>
      </c>
      <c r="Z9" s="1">
        <v>62</v>
      </c>
      <c r="AA9" s="1">
        <v>14</v>
      </c>
      <c r="AB9" s="1">
        <v>22</v>
      </c>
      <c r="AC9" s="1">
        <v>4</v>
      </c>
    </row>
    <row r="10" spans="2:29" x14ac:dyDescent="0.3">
      <c r="B10" s="1">
        <v>28951</v>
      </c>
      <c r="C10" s="1">
        <v>25407</v>
      </c>
      <c r="D10" s="1">
        <v>25407001</v>
      </c>
      <c r="E10" s="1" t="s">
        <v>15</v>
      </c>
      <c r="F10" s="1" t="s">
        <v>149</v>
      </c>
      <c r="G10" s="1" t="s">
        <v>156</v>
      </c>
      <c r="H10" s="1">
        <v>2010</v>
      </c>
      <c r="I10" s="1" t="s">
        <v>18</v>
      </c>
      <c r="J10" s="4">
        <v>959.81584015299995</v>
      </c>
      <c r="K10" s="1">
        <v>25</v>
      </c>
      <c r="L10" s="1">
        <v>82953</v>
      </c>
      <c r="M10" s="1">
        <v>1086</v>
      </c>
      <c r="N10" s="1">
        <v>91</v>
      </c>
      <c r="O10" s="1">
        <v>66</v>
      </c>
      <c r="P10" s="1">
        <v>1094</v>
      </c>
      <c r="Q10" s="1">
        <v>83</v>
      </c>
      <c r="R10" s="1">
        <v>3</v>
      </c>
      <c r="S10" s="1">
        <v>26</v>
      </c>
      <c r="T10" s="1">
        <v>37</v>
      </c>
      <c r="U10" s="1">
        <v>49.9</v>
      </c>
      <c r="V10" s="1">
        <v>4</v>
      </c>
      <c r="W10" s="1">
        <v>83</v>
      </c>
      <c r="X10" s="1">
        <v>47</v>
      </c>
      <c r="Y10" s="1">
        <v>11</v>
      </c>
      <c r="Z10" s="1">
        <v>76</v>
      </c>
      <c r="AA10" s="1">
        <v>2</v>
      </c>
      <c r="AB10" s="1">
        <v>22</v>
      </c>
      <c r="AC10" s="1">
        <v>23</v>
      </c>
    </row>
    <row r="11" spans="2:29" x14ac:dyDescent="0.3">
      <c r="B11" s="1">
        <v>29670</v>
      </c>
      <c r="C11" s="1">
        <v>25183</v>
      </c>
      <c r="D11" s="1">
        <v>25183015</v>
      </c>
      <c r="E11" s="1" t="s">
        <v>15</v>
      </c>
      <c r="F11" s="1" t="s">
        <v>152</v>
      </c>
      <c r="G11" s="1" t="s">
        <v>76</v>
      </c>
      <c r="H11" s="1">
        <v>2010</v>
      </c>
      <c r="I11" s="1" t="s">
        <v>18</v>
      </c>
      <c r="J11" s="4">
        <v>1238.92830415</v>
      </c>
      <c r="K11" s="1">
        <v>25</v>
      </c>
      <c r="L11" s="1">
        <v>83672</v>
      </c>
      <c r="M11" s="1">
        <v>2652</v>
      </c>
      <c r="N11" s="1">
        <v>125</v>
      </c>
      <c r="O11" s="1">
        <v>552</v>
      </c>
      <c r="P11" s="1">
        <v>2685</v>
      </c>
      <c r="Q11" s="1">
        <v>68</v>
      </c>
      <c r="R11" s="1">
        <v>52</v>
      </c>
      <c r="S11" s="1">
        <v>177</v>
      </c>
      <c r="T11" s="1">
        <v>347</v>
      </c>
      <c r="U11" s="1">
        <v>231.89</v>
      </c>
      <c r="V11" s="1">
        <v>29</v>
      </c>
      <c r="W11" s="1">
        <v>106</v>
      </c>
      <c r="X11" s="1">
        <v>504</v>
      </c>
      <c r="Y11" s="1">
        <v>58</v>
      </c>
      <c r="Z11" s="1">
        <v>57</v>
      </c>
      <c r="AA11" s="1">
        <v>44</v>
      </c>
      <c r="AB11" s="1">
        <v>158</v>
      </c>
      <c r="AC11" s="1">
        <v>322</v>
      </c>
    </row>
    <row r="12" spans="2:29" x14ac:dyDescent="0.3">
      <c r="B12" s="1">
        <v>29676</v>
      </c>
      <c r="C12" s="1">
        <v>25183</v>
      </c>
      <c r="D12" s="1">
        <v>25183011</v>
      </c>
      <c r="E12" s="1" t="s">
        <v>15</v>
      </c>
      <c r="F12" s="1" t="s">
        <v>152</v>
      </c>
      <c r="G12" s="1" t="s">
        <v>128</v>
      </c>
      <c r="H12" s="1">
        <v>2010</v>
      </c>
      <c r="I12" s="1" t="s">
        <v>18</v>
      </c>
      <c r="J12" s="4">
        <v>294.82072664700001</v>
      </c>
      <c r="K12" s="1">
        <v>25</v>
      </c>
      <c r="L12" s="1">
        <v>83678</v>
      </c>
      <c r="M12" s="1">
        <v>207</v>
      </c>
      <c r="N12" s="1">
        <v>8</v>
      </c>
      <c r="O12" s="1">
        <v>32</v>
      </c>
      <c r="P12" s="1">
        <v>208</v>
      </c>
      <c r="Q12" s="1">
        <v>5</v>
      </c>
      <c r="R12" s="1">
        <v>2</v>
      </c>
      <c r="S12" s="1">
        <v>9</v>
      </c>
      <c r="T12" s="1">
        <v>23</v>
      </c>
      <c r="U12" s="1">
        <v>8.82</v>
      </c>
      <c r="V12" s="1">
        <v>0</v>
      </c>
      <c r="W12" s="1">
        <v>8</v>
      </c>
      <c r="X12" s="1">
        <v>16</v>
      </c>
      <c r="Y12" s="1">
        <v>1</v>
      </c>
      <c r="Z12" s="1">
        <v>5</v>
      </c>
      <c r="AA12" s="1">
        <v>2</v>
      </c>
      <c r="AB12" s="1">
        <v>7</v>
      </c>
      <c r="AC12" s="1">
        <v>9</v>
      </c>
    </row>
    <row r="13" spans="2:29" x14ac:dyDescent="0.3">
      <c r="B13" s="1">
        <v>29677</v>
      </c>
      <c r="C13" s="1">
        <v>25183</v>
      </c>
      <c r="D13" s="1">
        <v>25183003</v>
      </c>
      <c r="E13" s="1" t="s">
        <v>15</v>
      </c>
      <c r="F13" s="1" t="s">
        <v>152</v>
      </c>
      <c r="G13" s="1" t="s">
        <v>153</v>
      </c>
      <c r="H13" s="1">
        <v>2010</v>
      </c>
      <c r="I13" s="1" t="s">
        <v>18</v>
      </c>
      <c r="J13" s="4">
        <v>680.615962481</v>
      </c>
      <c r="K13" s="1">
        <v>25</v>
      </c>
      <c r="L13" s="1">
        <v>83679</v>
      </c>
      <c r="M13" s="1">
        <v>1710</v>
      </c>
      <c r="N13" s="1">
        <v>108</v>
      </c>
      <c r="O13" s="1">
        <v>77</v>
      </c>
      <c r="P13" s="1">
        <v>1727</v>
      </c>
      <c r="Q13" s="1">
        <v>88</v>
      </c>
      <c r="R13" s="1">
        <v>9</v>
      </c>
      <c r="S13" s="1">
        <v>45</v>
      </c>
      <c r="T13" s="1">
        <v>26</v>
      </c>
      <c r="U13" s="1">
        <v>59.44</v>
      </c>
      <c r="V13" s="1">
        <v>6</v>
      </c>
      <c r="W13" s="1">
        <v>98</v>
      </c>
      <c r="X13" s="1">
        <v>59</v>
      </c>
      <c r="Y13" s="1">
        <v>21</v>
      </c>
      <c r="Z13" s="1">
        <v>82</v>
      </c>
      <c r="AA13" s="1">
        <v>6</v>
      </c>
      <c r="AB13" s="1">
        <v>35</v>
      </c>
      <c r="AC13" s="1">
        <v>19</v>
      </c>
    </row>
    <row r="14" spans="2:29" x14ac:dyDescent="0.3">
      <c r="B14" s="1">
        <v>29679</v>
      </c>
      <c r="C14" s="1">
        <v>25183</v>
      </c>
      <c r="D14" s="1">
        <v>25183012</v>
      </c>
      <c r="E14" s="1" t="s">
        <v>15</v>
      </c>
      <c r="F14" s="1" t="s">
        <v>152</v>
      </c>
      <c r="G14" s="1" t="s">
        <v>25</v>
      </c>
      <c r="H14" s="1">
        <v>2010</v>
      </c>
      <c r="I14" s="1" t="s">
        <v>18</v>
      </c>
      <c r="J14" s="4">
        <v>1543.0245436299999</v>
      </c>
      <c r="K14" s="1">
        <v>25</v>
      </c>
      <c r="L14" s="1">
        <v>83681</v>
      </c>
      <c r="M14" s="1">
        <v>4135</v>
      </c>
      <c r="N14" s="1">
        <v>114</v>
      </c>
      <c r="O14" s="1">
        <v>33</v>
      </c>
      <c r="P14" s="1">
        <v>4142</v>
      </c>
      <c r="Q14" s="1">
        <v>111</v>
      </c>
      <c r="R14" s="1">
        <v>0</v>
      </c>
      <c r="S14" s="1">
        <v>25</v>
      </c>
      <c r="T14" s="1">
        <v>4</v>
      </c>
      <c r="U14" s="1">
        <v>44.92</v>
      </c>
      <c r="V14" s="1">
        <v>9</v>
      </c>
      <c r="W14" s="1">
        <v>87</v>
      </c>
      <c r="X14" s="1">
        <v>25</v>
      </c>
      <c r="Y14" s="1">
        <v>13</v>
      </c>
      <c r="Z14" s="1">
        <v>86</v>
      </c>
      <c r="AA14" s="1">
        <v>0</v>
      </c>
      <c r="AB14" s="1">
        <v>19</v>
      </c>
      <c r="AC14" s="1">
        <v>3</v>
      </c>
    </row>
    <row r="15" spans="2:29" x14ac:dyDescent="0.3">
      <c r="B15" s="1">
        <v>29681</v>
      </c>
      <c r="C15" s="1">
        <v>25183</v>
      </c>
      <c r="D15" s="1">
        <v>25183009</v>
      </c>
      <c r="E15" s="1" t="s">
        <v>15</v>
      </c>
      <c r="F15" s="1" t="s">
        <v>152</v>
      </c>
      <c r="G15" s="1" t="s">
        <v>155</v>
      </c>
      <c r="H15" s="1">
        <v>2010</v>
      </c>
      <c r="I15" s="1" t="s">
        <v>18</v>
      </c>
      <c r="J15" s="4">
        <v>1035.19545543</v>
      </c>
      <c r="K15" s="1">
        <v>25</v>
      </c>
      <c r="L15" s="1">
        <v>83683</v>
      </c>
      <c r="M15" s="1">
        <v>1693</v>
      </c>
      <c r="N15" s="1">
        <v>418</v>
      </c>
      <c r="O15" s="1">
        <v>344</v>
      </c>
      <c r="P15" s="1">
        <v>1780</v>
      </c>
      <c r="Q15" s="1">
        <v>246</v>
      </c>
      <c r="R15" s="1">
        <v>117</v>
      </c>
      <c r="S15" s="1">
        <v>153</v>
      </c>
      <c r="T15" s="1">
        <v>159</v>
      </c>
      <c r="U15" s="1">
        <v>252.31</v>
      </c>
      <c r="V15" s="1">
        <v>41</v>
      </c>
      <c r="W15" s="1">
        <v>371</v>
      </c>
      <c r="X15" s="1">
        <v>297</v>
      </c>
      <c r="Y15" s="1">
        <v>112</v>
      </c>
      <c r="Z15" s="1">
        <v>229</v>
      </c>
      <c r="AA15" s="1">
        <v>97</v>
      </c>
      <c r="AB15" s="1">
        <v>137</v>
      </c>
      <c r="AC15" s="1">
        <v>134</v>
      </c>
    </row>
    <row r="16" spans="2:29" x14ac:dyDescent="0.3">
      <c r="B16" s="1">
        <v>29704</v>
      </c>
      <c r="C16" s="1">
        <v>25224</v>
      </c>
      <c r="D16" s="1">
        <v>25224005</v>
      </c>
      <c r="E16" s="1" t="s">
        <v>15</v>
      </c>
      <c r="F16" s="1" t="s">
        <v>122</v>
      </c>
      <c r="G16" s="1" t="s">
        <v>154</v>
      </c>
      <c r="H16" s="1">
        <v>2010</v>
      </c>
      <c r="I16" s="1" t="s">
        <v>18</v>
      </c>
      <c r="J16" s="4">
        <v>528.79605437999999</v>
      </c>
      <c r="K16" s="1">
        <v>25</v>
      </c>
      <c r="L16" s="1">
        <v>83706</v>
      </c>
      <c r="M16" s="1">
        <v>1451</v>
      </c>
      <c r="N16" s="1">
        <v>15</v>
      </c>
      <c r="O16" s="1">
        <v>1</v>
      </c>
      <c r="P16" s="1">
        <v>1452</v>
      </c>
      <c r="Q16" s="1">
        <v>9</v>
      </c>
      <c r="R16" s="1">
        <v>5</v>
      </c>
      <c r="S16" s="1">
        <v>0</v>
      </c>
      <c r="T16" s="1">
        <v>1</v>
      </c>
      <c r="U16" s="1">
        <v>4.05</v>
      </c>
      <c r="V16" s="1">
        <v>0</v>
      </c>
      <c r="W16" s="1">
        <v>10</v>
      </c>
      <c r="X16" s="1">
        <v>1</v>
      </c>
      <c r="Y16" s="1">
        <v>0</v>
      </c>
      <c r="Z16" s="1">
        <v>7</v>
      </c>
      <c r="AA16" s="1">
        <v>3</v>
      </c>
      <c r="AB16" s="1">
        <v>0</v>
      </c>
      <c r="AC16" s="1">
        <v>1</v>
      </c>
    </row>
    <row r="17" spans="2:29" x14ac:dyDescent="0.3">
      <c r="B17" s="1">
        <v>29706</v>
      </c>
      <c r="C17" s="1">
        <v>25224</v>
      </c>
      <c r="D17" s="1">
        <v>25224003</v>
      </c>
      <c r="E17" s="1" t="s">
        <v>15</v>
      </c>
      <c r="F17" s="1" t="s">
        <v>122</v>
      </c>
      <c r="G17" s="1" t="s">
        <v>148</v>
      </c>
      <c r="H17" s="1">
        <v>2010</v>
      </c>
      <c r="I17" s="1" t="s">
        <v>18</v>
      </c>
      <c r="J17" s="4">
        <v>462.24156965499998</v>
      </c>
      <c r="K17" s="1">
        <v>25</v>
      </c>
      <c r="L17" s="1">
        <v>83708</v>
      </c>
      <c r="M17" s="1">
        <v>1155</v>
      </c>
      <c r="N17" s="1">
        <v>120</v>
      </c>
      <c r="O17" s="1">
        <v>12</v>
      </c>
      <c r="P17" s="1">
        <v>1166</v>
      </c>
      <c r="Q17" s="1">
        <v>88</v>
      </c>
      <c r="R17" s="1">
        <v>21</v>
      </c>
      <c r="S17" s="1">
        <v>4</v>
      </c>
      <c r="T17" s="1">
        <v>8</v>
      </c>
      <c r="U17" s="1">
        <v>39.42</v>
      </c>
      <c r="V17" s="1">
        <v>6</v>
      </c>
      <c r="W17" s="1">
        <v>94</v>
      </c>
      <c r="X17" s="1">
        <v>10</v>
      </c>
      <c r="Y17" s="1">
        <v>16</v>
      </c>
      <c r="Z17" s="1">
        <v>65</v>
      </c>
      <c r="AA17" s="1">
        <v>19</v>
      </c>
      <c r="AB17" s="1">
        <v>4</v>
      </c>
      <c r="AC17" s="1">
        <v>6</v>
      </c>
    </row>
    <row r="18" spans="2:29" x14ac:dyDescent="0.3">
      <c r="B18" s="1">
        <v>29707</v>
      </c>
      <c r="C18" s="1">
        <v>25224</v>
      </c>
      <c r="D18" s="1">
        <v>25224007</v>
      </c>
      <c r="E18" s="1" t="s">
        <v>15</v>
      </c>
      <c r="F18" s="1" t="s">
        <v>122</v>
      </c>
      <c r="G18" s="1" t="s">
        <v>157</v>
      </c>
      <c r="H18" s="1">
        <v>2010</v>
      </c>
      <c r="I18" s="1" t="s">
        <v>18</v>
      </c>
      <c r="J18" s="4">
        <v>694.15585453799997</v>
      </c>
      <c r="K18" s="1">
        <v>25</v>
      </c>
      <c r="L18" s="1">
        <v>83709</v>
      </c>
      <c r="M18" s="1">
        <v>1914</v>
      </c>
      <c r="N18" s="1">
        <v>6</v>
      </c>
      <c r="O18" s="1">
        <v>1</v>
      </c>
      <c r="P18" s="1">
        <v>1914</v>
      </c>
      <c r="Q18" s="1">
        <v>5</v>
      </c>
      <c r="R18" s="1">
        <v>1</v>
      </c>
      <c r="S18" s="1">
        <v>1</v>
      </c>
      <c r="T18" s="1">
        <v>0</v>
      </c>
      <c r="U18" s="1">
        <v>2.2200000000000002</v>
      </c>
      <c r="V18" s="1">
        <v>0</v>
      </c>
      <c r="W18" s="1">
        <v>5</v>
      </c>
      <c r="X18" s="1">
        <v>1</v>
      </c>
      <c r="Y18" s="1">
        <v>0</v>
      </c>
      <c r="Z18" s="1">
        <v>4</v>
      </c>
      <c r="AA18" s="1">
        <v>1</v>
      </c>
      <c r="AB18" s="1">
        <v>1</v>
      </c>
      <c r="AC18" s="1">
        <v>0</v>
      </c>
    </row>
    <row r="19" spans="2:29" x14ac:dyDescent="0.3">
      <c r="B19" s="1">
        <v>29710</v>
      </c>
      <c r="C19" s="1">
        <v>25224</v>
      </c>
      <c r="D19" s="1">
        <v>25224014</v>
      </c>
      <c r="E19" s="1" t="s">
        <v>15</v>
      </c>
      <c r="F19" s="1" t="s">
        <v>122</v>
      </c>
      <c r="G19" s="1" t="s">
        <v>147</v>
      </c>
      <c r="H19" s="1">
        <v>2010</v>
      </c>
      <c r="I19" s="1" t="s">
        <v>18</v>
      </c>
      <c r="J19" s="4">
        <v>504.009952145</v>
      </c>
      <c r="K19" s="1">
        <v>25</v>
      </c>
      <c r="L19" s="1">
        <v>83712</v>
      </c>
      <c r="M19" s="1">
        <v>1187</v>
      </c>
      <c r="N19" s="1">
        <v>170</v>
      </c>
      <c r="O19" s="1">
        <v>36</v>
      </c>
      <c r="P19" s="1">
        <v>1205</v>
      </c>
      <c r="Q19" s="1">
        <v>140</v>
      </c>
      <c r="R19" s="1">
        <v>15</v>
      </c>
      <c r="S19" s="1">
        <v>13</v>
      </c>
      <c r="T19" s="1">
        <v>20</v>
      </c>
      <c r="U19" s="1">
        <v>64.19</v>
      </c>
      <c r="V19" s="1">
        <v>8</v>
      </c>
      <c r="W19" s="1">
        <v>135</v>
      </c>
      <c r="X19" s="1">
        <v>29</v>
      </c>
      <c r="Y19" s="1">
        <v>23</v>
      </c>
      <c r="Z19" s="1">
        <v>115</v>
      </c>
      <c r="AA19" s="1">
        <v>8</v>
      </c>
      <c r="AB19" s="1">
        <v>9</v>
      </c>
      <c r="AC19" s="1">
        <v>17</v>
      </c>
    </row>
    <row r="20" spans="2:29" x14ac:dyDescent="0.3">
      <c r="B20" s="1">
        <v>29711</v>
      </c>
      <c r="C20" s="1">
        <v>25224</v>
      </c>
      <c r="D20" s="1">
        <v>25224009</v>
      </c>
      <c r="E20" s="1" t="s">
        <v>15</v>
      </c>
      <c r="F20" s="1" t="s">
        <v>122</v>
      </c>
      <c r="G20" s="1" t="s">
        <v>151</v>
      </c>
      <c r="H20" s="1">
        <v>2010</v>
      </c>
      <c r="I20" s="1" t="s">
        <v>18</v>
      </c>
      <c r="J20" s="4">
        <v>634.80762551500004</v>
      </c>
      <c r="K20" s="1">
        <v>25</v>
      </c>
      <c r="L20" s="1">
        <v>83713</v>
      </c>
      <c r="M20" s="1">
        <v>1604</v>
      </c>
      <c r="N20" s="1">
        <v>59</v>
      </c>
      <c r="O20" s="1">
        <v>98</v>
      </c>
      <c r="P20" s="1">
        <v>1614</v>
      </c>
      <c r="Q20" s="1">
        <v>28</v>
      </c>
      <c r="R20" s="1">
        <v>29</v>
      </c>
      <c r="S20" s="1">
        <v>24</v>
      </c>
      <c r="T20" s="1">
        <v>66</v>
      </c>
      <c r="U20" s="1">
        <v>41.74</v>
      </c>
      <c r="V20" s="1">
        <v>7</v>
      </c>
      <c r="W20" s="1">
        <v>45</v>
      </c>
      <c r="X20" s="1">
        <v>66</v>
      </c>
      <c r="Y20" s="1">
        <v>14</v>
      </c>
      <c r="Z20" s="1">
        <v>25</v>
      </c>
      <c r="AA20" s="1">
        <v>18</v>
      </c>
      <c r="AB20" s="1">
        <v>20</v>
      </c>
      <c r="AC20" s="1">
        <v>41</v>
      </c>
    </row>
    <row r="21" spans="2:29" x14ac:dyDescent="0.3">
      <c r="B21" s="1">
        <v>29713</v>
      </c>
      <c r="C21" s="1">
        <v>25224</v>
      </c>
      <c r="D21" s="1">
        <v>25224010</v>
      </c>
      <c r="E21" s="1" t="s">
        <v>15</v>
      </c>
      <c r="F21" s="1" t="s">
        <v>122</v>
      </c>
      <c r="G21" s="1" t="s">
        <v>158</v>
      </c>
      <c r="H21" s="1">
        <v>2010</v>
      </c>
      <c r="I21" s="1" t="s">
        <v>18</v>
      </c>
      <c r="J21" s="4">
        <v>351.06112466299999</v>
      </c>
      <c r="K21" s="1">
        <v>25</v>
      </c>
      <c r="L21" s="1">
        <v>83715</v>
      </c>
      <c r="M21" s="1">
        <v>649</v>
      </c>
      <c r="N21" s="1">
        <v>257</v>
      </c>
      <c r="O21" s="1">
        <v>68</v>
      </c>
      <c r="P21" s="1">
        <v>669</v>
      </c>
      <c r="Q21" s="1">
        <v>225</v>
      </c>
      <c r="R21" s="1">
        <v>19</v>
      </c>
      <c r="S21" s="1">
        <v>23</v>
      </c>
      <c r="T21" s="1">
        <v>38</v>
      </c>
      <c r="U21" s="1">
        <v>104.56</v>
      </c>
      <c r="V21" s="1">
        <v>11</v>
      </c>
      <c r="W21" s="1">
        <v>224</v>
      </c>
      <c r="X21" s="1">
        <v>59</v>
      </c>
      <c r="Y21" s="1">
        <v>30</v>
      </c>
      <c r="Z21" s="1">
        <v>196</v>
      </c>
      <c r="AA21" s="1">
        <v>15</v>
      </c>
      <c r="AB21" s="1">
        <v>20</v>
      </c>
      <c r="AC21" s="1">
        <v>33</v>
      </c>
    </row>
    <row r="22" spans="2:29" x14ac:dyDescent="0.3">
      <c r="B22" s="1">
        <v>29715</v>
      </c>
      <c r="C22" s="1">
        <v>25224</v>
      </c>
      <c r="D22" s="1">
        <v>25224008</v>
      </c>
      <c r="E22" s="1" t="s">
        <v>15</v>
      </c>
      <c r="F22" s="1" t="s">
        <v>122</v>
      </c>
      <c r="G22" s="1" t="s">
        <v>80</v>
      </c>
      <c r="H22" s="1">
        <v>2010</v>
      </c>
      <c r="I22" s="1" t="s">
        <v>18</v>
      </c>
      <c r="J22" s="4">
        <v>360.87327141700001</v>
      </c>
      <c r="K22" s="1">
        <v>25</v>
      </c>
      <c r="L22" s="1">
        <v>83717</v>
      </c>
      <c r="M22" s="1">
        <v>896</v>
      </c>
      <c r="N22" s="1">
        <v>53</v>
      </c>
      <c r="O22" s="1">
        <v>0</v>
      </c>
      <c r="P22" s="1">
        <v>897</v>
      </c>
      <c r="Q22" s="1">
        <v>51</v>
      </c>
      <c r="R22" s="1">
        <v>1</v>
      </c>
      <c r="S22" s="1">
        <v>0</v>
      </c>
      <c r="T22" s="1">
        <v>0</v>
      </c>
      <c r="U22" s="1">
        <v>14.89</v>
      </c>
      <c r="V22" s="1">
        <v>0</v>
      </c>
      <c r="W22" s="1">
        <v>42</v>
      </c>
      <c r="X22" s="1">
        <v>0</v>
      </c>
      <c r="Y22" s="1">
        <v>1</v>
      </c>
      <c r="Z22" s="1">
        <v>41</v>
      </c>
      <c r="AA22" s="1">
        <v>0</v>
      </c>
      <c r="AB22" s="1">
        <v>0</v>
      </c>
      <c r="AC22" s="1">
        <v>0</v>
      </c>
    </row>
  </sheetData>
  <autoFilter ref="B2:AC2" xr:uid="{36EC9CEF-A50A-485D-9C66-87CC046FD82A}">
    <sortState xmlns:xlrd2="http://schemas.microsoft.com/office/spreadsheetml/2017/richdata2" ref="B3:AC22">
      <sortCondition ref="B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99D7-0305-46BB-A247-47B0D4A88470}">
  <dimension ref="B2:BA22"/>
  <sheetViews>
    <sheetView topLeftCell="AE1" workbookViewId="0">
      <selection activeCell="AG3" sqref="AG3:BA22"/>
    </sheetView>
  </sheetViews>
  <sheetFormatPr baseColWidth="10" defaultRowHeight="14.4" x14ac:dyDescent="0.3"/>
  <cols>
    <col min="1" max="1" width="4.77734375" customWidth="1"/>
    <col min="2" max="2" width="9" bestFit="1" customWidth="1"/>
    <col min="3" max="3" width="10.21875" bestFit="1" customWidth="1"/>
    <col min="4" max="4" width="10.77734375" bestFit="1" customWidth="1"/>
    <col min="5" max="5" width="15" bestFit="1" customWidth="1"/>
    <col min="6" max="6" width="13.44140625" bestFit="1" customWidth="1"/>
    <col min="7" max="7" width="20.77734375" bestFit="1" customWidth="1"/>
    <col min="8" max="8" width="9" bestFit="1" customWidth="1"/>
    <col min="9" max="9" width="7.44140625" bestFit="1" customWidth="1"/>
    <col min="10" max="10" width="8.5546875" style="2" bestFit="1" customWidth="1"/>
    <col min="11" max="11" width="10.21875" bestFit="1" customWidth="1"/>
    <col min="12" max="12" width="8.88671875" bestFit="1" customWidth="1"/>
    <col min="13" max="13" width="11" bestFit="1" customWidth="1"/>
    <col min="14" max="15" width="7.88671875" bestFit="1" customWidth="1"/>
    <col min="17" max="33" width="10.77734375" bestFit="1" customWidth="1"/>
    <col min="35" max="36" width="9.6640625" bestFit="1" customWidth="1"/>
    <col min="38" max="53" width="10.6640625" bestFit="1" customWidth="1"/>
  </cols>
  <sheetData>
    <row r="2" spans="2:53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131</v>
      </c>
      <c r="N2" s="1" t="s">
        <v>132</v>
      </c>
      <c r="O2" s="1" t="s">
        <v>133</v>
      </c>
      <c r="P2" s="1" t="s">
        <v>134</v>
      </c>
      <c r="Q2" s="1" t="s">
        <v>162</v>
      </c>
      <c r="R2" s="1" t="s">
        <v>163</v>
      </c>
      <c r="S2" s="1" t="s">
        <v>164</v>
      </c>
      <c r="T2" s="1" t="s">
        <v>165</v>
      </c>
      <c r="U2" s="1" t="s">
        <v>166</v>
      </c>
      <c r="V2" s="1" t="s">
        <v>167</v>
      </c>
      <c r="W2" s="1" t="s">
        <v>168</v>
      </c>
      <c r="X2" s="1" t="s">
        <v>169</v>
      </c>
      <c r="Y2" s="1" t="s">
        <v>170</v>
      </c>
      <c r="Z2" s="1" t="s">
        <v>171</v>
      </c>
      <c r="AA2" s="1" t="s">
        <v>172</v>
      </c>
      <c r="AB2" s="1" t="s">
        <v>173</v>
      </c>
      <c r="AC2" s="1" t="s">
        <v>174</v>
      </c>
      <c r="AD2" s="1" t="s">
        <v>175</v>
      </c>
      <c r="AE2" s="1" t="s">
        <v>176</v>
      </c>
      <c r="AF2" s="1" t="s">
        <v>177</v>
      </c>
      <c r="AG2" s="1" t="s">
        <v>135</v>
      </c>
      <c r="AH2" s="1" t="s">
        <v>248</v>
      </c>
      <c r="AI2" s="1" t="s">
        <v>249</v>
      </c>
      <c r="AJ2" s="1" t="s">
        <v>250</v>
      </c>
      <c r="AK2" s="1" t="s">
        <v>251</v>
      </c>
      <c r="AL2" s="1" t="s">
        <v>256</v>
      </c>
      <c r="AM2" s="1" t="s">
        <v>257</v>
      </c>
      <c r="AN2" s="1" t="s">
        <v>258</v>
      </c>
      <c r="AO2" s="1" t="s">
        <v>259</v>
      </c>
      <c r="AP2" s="1" t="s">
        <v>260</v>
      </c>
      <c r="AQ2" s="1" t="s">
        <v>261</v>
      </c>
      <c r="AR2" s="1" t="s">
        <v>262</v>
      </c>
      <c r="AS2" s="1" t="s">
        <v>263</v>
      </c>
      <c r="AT2" s="1" t="s">
        <v>264</v>
      </c>
      <c r="AU2" s="1" t="s">
        <v>265</v>
      </c>
      <c r="AV2" s="1" t="s">
        <v>266</v>
      </c>
      <c r="AW2" s="1" t="s">
        <v>267</v>
      </c>
      <c r="AX2" s="1" t="s">
        <v>268</v>
      </c>
      <c r="AY2" s="1" t="s">
        <v>269</v>
      </c>
      <c r="AZ2" s="1" t="s">
        <v>270</v>
      </c>
      <c r="BA2" s="1" t="s">
        <v>271</v>
      </c>
    </row>
    <row r="3" spans="2:53" x14ac:dyDescent="0.3">
      <c r="B3" s="1">
        <v>28181</v>
      </c>
      <c r="C3" s="1">
        <v>25772</v>
      </c>
      <c r="D3" s="1">
        <v>25772018</v>
      </c>
      <c r="E3" s="1" t="s">
        <v>15</v>
      </c>
      <c r="F3" s="1" t="s">
        <v>137</v>
      </c>
      <c r="G3" s="1" t="s">
        <v>161</v>
      </c>
      <c r="H3" s="1">
        <v>2010</v>
      </c>
      <c r="I3" s="1" t="s">
        <v>18</v>
      </c>
      <c r="J3" s="4">
        <v>1089.02837869</v>
      </c>
      <c r="K3" s="1">
        <v>25</v>
      </c>
      <c r="L3" s="1">
        <v>82183</v>
      </c>
      <c r="M3" s="1">
        <v>3514</v>
      </c>
      <c r="N3" s="1">
        <v>27</v>
      </c>
      <c r="O3" s="1">
        <v>2603</v>
      </c>
      <c r="P3" s="1">
        <v>3491</v>
      </c>
      <c r="Q3" s="1">
        <v>32</v>
      </c>
      <c r="R3" s="1">
        <v>8</v>
      </c>
      <c r="S3" s="1">
        <v>0</v>
      </c>
      <c r="T3" s="1">
        <v>15</v>
      </c>
      <c r="U3" s="1">
        <v>0</v>
      </c>
      <c r="V3" s="1">
        <v>0</v>
      </c>
      <c r="W3" s="1">
        <v>0</v>
      </c>
      <c r="X3" s="1">
        <v>0</v>
      </c>
      <c r="Y3" s="1">
        <v>61</v>
      </c>
      <c r="Z3" s="1">
        <v>8</v>
      </c>
      <c r="AA3" s="1">
        <v>22</v>
      </c>
      <c r="AB3" s="1">
        <v>204</v>
      </c>
      <c r="AC3" s="1">
        <v>16</v>
      </c>
      <c r="AD3" s="1">
        <v>46</v>
      </c>
      <c r="AE3" s="1">
        <v>18</v>
      </c>
      <c r="AF3" s="1">
        <v>2289</v>
      </c>
      <c r="AG3" s="1">
        <v>227.25</v>
      </c>
      <c r="AH3" s="1">
        <v>6</v>
      </c>
      <c r="AI3" s="1">
        <v>26</v>
      </c>
      <c r="AJ3" s="1">
        <v>2488</v>
      </c>
      <c r="AK3" s="1">
        <v>14</v>
      </c>
      <c r="AL3" s="1">
        <v>32</v>
      </c>
      <c r="AM3" s="1">
        <v>8</v>
      </c>
      <c r="AN3" s="1">
        <v>0</v>
      </c>
      <c r="AO3" s="1">
        <v>15</v>
      </c>
      <c r="AP3" s="1">
        <v>0</v>
      </c>
      <c r="AQ3" s="1">
        <v>0</v>
      </c>
      <c r="AR3" s="1">
        <v>0</v>
      </c>
      <c r="AS3" s="1">
        <v>0</v>
      </c>
      <c r="AT3" s="1">
        <v>61</v>
      </c>
      <c r="AU3" s="1">
        <v>8</v>
      </c>
      <c r="AV3" s="1">
        <v>22</v>
      </c>
      <c r="AW3" s="1">
        <v>198</v>
      </c>
      <c r="AX3" s="1">
        <v>16</v>
      </c>
      <c r="AY3" s="1">
        <v>42</v>
      </c>
      <c r="AZ3" s="1">
        <v>18</v>
      </c>
      <c r="BA3" s="1">
        <v>2092</v>
      </c>
    </row>
    <row r="4" spans="2:53" x14ac:dyDescent="0.3">
      <c r="B4" s="1">
        <v>28182</v>
      </c>
      <c r="C4" s="1">
        <v>25772</v>
      </c>
      <c r="D4" s="1">
        <v>25772007</v>
      </c>
      <c r="E4" s="1" t="s">
        <v>15</v>
      </c>
      <c r="F4" s="1" t="s">
        <v>137</v>
      </c>
      <c r="G4" s="1" t="s">
        <v>139</v>
      </c>
      <c r="H4" s="1">
        <v>2010</v>
      </c>
      <c r="I4" s="1" t="s">
        <v>18</v>
      </c>
      <c r="J4" s="4">
        <v>1169.0084554699999</v>
      </c>
      <c r="K4" s="1">
        <v>25</v>
      </c>
      <c r="L4" s="1">
        <v>82184</v>
      </c>
      <c r="M4" s="1">
        <v>3150</v>
      </c>
      <c r="N4" s="1">
        <v>200</v>
      </c>
      <c r="O4" s="1">
        <v>1980</v>
      </c>
      <c r="P4" s="1">
        <v>2970</v>
      </c>
      <c r="Q4" s="1">
        <v>240</v>
      </c>
      <c r="R4" s="1">
        <v>20</v>
      </c>
      <c r="S4" s="1">
        <v>12</v>
      </c>
      <c r="T4" s="1">
        <v>8</v>
      </c>
      <c r="U4" s="1">
        <v>0</v>
      </c>
      <c r="V4" s="1">
        <v>0</v>
      </c>
      <c r="W4" s="1">
        <v>0</v>
      </c>
      <c r="X4" s="1">
        <v>20</v>
      </c>
      <c r="Y4" s="1">
        <v>43</v>
      </c>
      <c r="Z4" s="1">
        <v>4</v>
      </c>
      <c r="AA4" s="1">
        <v>35</v>
      </c>
      <c r="AB4" s="1">
        <v>144</v>
      </c>
      <c r="AC4" s="1">
        <v>16</v>
      </c>
      <c r="AD4" s="1">
        <v>30</v>
      </c>
      <c r="AE4" s="1">
        <v>24</v>
      </c>
      <c r="AF4" s="1">
        <v>1707</v>
      </c>
      <c r="AG4" s="1">
        <v>185.5</v>
      </c>
      <c r="AH4" s="1">
        <v>30</v>
      </c>
      <c r="AI4" s="1">
        <v>174</v>
      </c>
      <c r="AJ4" s="1">
        <v>1849</v>
      </c>
      <c r="AK4" s="1">
        <v>13</v>
      </c>
      <c r="AL4" s="1">
        <v>205</v>
      </c>
      <c r="AM4" s="1">
        <v>14</v>
      </c>
      <c r="AN4" s="1">
        <v>12</v>
      </c>
      <c r="AO4" s="1">
        <v>7</v>
      </c>
      <c r="AP4" s="1">
        <v>0</v>
      </c>
      <c r="AQ4" s="1">
        <v>0</v>
      </c>
      <c r="AR4" s="1">
        <v>0</v>
      </c>
      <c r="AS4" s="1">
        <v>17</v>
      </c>
      <c r="AT4" s="1">
        <v>34</v>
      </c>
      <c r="AU4" s="1">
        <v>4</v>
      </c>
      <c r="AV4" s="1">
        <v>27</v>
      </c>
      <c r="AW4" s="1">
        <v>126</v>
      </c>
      <c r="AX4" s="1">
        <v>16</v>
      </c>
      <c r="AY4" s="1">
        <v>27</v>
      </c>
      <c r="AZ4" s="1">
        <v>16</v>
      </c>
      <c r="BA4" s="1">
        <v>1547</v>
      </c>
    </row>
    <row r="5" spans="2:53" x14ac:dyDescent="0.3">
      <c r="B5" s="1">
        <v>28185</v>
      </c>
      <c r="C5" s="1">
        <v>25772</v>
      </c>
      <c r="D5" s="1">
        <v>25772002</v>
      </c>
      <c r="E5" s="1" t="s">
        <v>15</v>
      </c>
      <c r="F5" s="1" t="s">
        <v>137</v>
      </c>
      <c r="G5" s="1" t="s">
        <v>146</v>
      </c>
      <c r="H5" s="1">
        <v>2010</v>
      </c>
      <c r="I5" s="1" t="s">
        <v>18</v>
      </c>
      <c r="J5" s="4">
        <v>805.35388503800004</v>
      </c>
      <c r="K5" s="1">
        <v>25</v>
      </c>
      <c r="L5" s="1">
        <v>82187</v>
      </c>
      <c r="M5" s="1">
        <v>8847</v>
      </c>
      <c r="N5" s="1">
        <v>0</v>
      </c>
      <c r="O5" s="1">
        <v>95</v>
      </c>
      <c r="P5" s="1">
        <v>8822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5</v>
      </c>
      <c r="AC5" s="1">
        <v>0</v>
      </c>
      <c r="AD5" s="1">
        <v>0</v>
      </c>
      <c r="AE5" s="1">
        <v>0</v>
      </c>
      <c r="AF5" s="1">
        <v>111</v>
      </c>
      <c r="AG5" s="1">
        <v>6.52</v>
      </c>
      <c r="AH5" s="1">
        <v>0</v>
      </c>
      <c r="AI5" s="1">
        <v>0</v>
      </c>
      <c r="AJ5" s="1">
        <v>72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5</v>
      </c>
      <c r="AX5" s="1">
        <v>0</v>
      </c>
      <c r="AY5" s="1">
        <v>0</v>
      </c>
      <c r="AZ5" s="1">
        <v>0</v>
      </c>
      <c r="BA5" s="1">
        <v>68</v>
      </c>
    </row>
    <row r="6" spans="2:53" x14ac:dyDescent="0.3">
      <c r="B6" s="1">
        <v>28186</v>
      </c>
      <c r="C6" s="1">
        <v>25772</v>
      </c>
      <c r="D6" s="1">
        <v>25772009</v>
      </c>
      <c r="E6" s="1" t="s">
        <v>15</v>
      </c>
      <c r="F6" s="1" t="s">
        <v>137</v>
      </c>
      <c r="G6" s="1" t="s">
        <v>140</v>
      </c>
      <c r="H6" s="1">
        <v>2010</v>
      </c>
      <c r="I6" s="1" t="s">
        <v>18</v>
      </c>
      <c r="J6" s="4">
        <v>1672.0279426500001</v>
      </c>
      <c r="K6" s="1">
        <v>25</v>
      </c>
      <c r="L6" s="1">
        <v>82188</v>
      </c>
      <c r="M6" s="1">
        <v>9894</v>
      </c>
      <c r="N6" s="1">
        <v>1554</v>
      </c>
      <c r="O6" s="1">
        <v>3227</v>
      </c>
      <c r="P6" s="1">
        <v>9667</v>
      </c>
      <c r="Q6" s="1">
        <v>1491</v>
      </c>
      <c r="R6" s="1">
        <v>4</v>
      </c>
      <c r="S6" s="1">
        <v>64</v>
      </c>
      <c r="T6" s="1">
        <v>149</v>
      </c>
      <c r="U6" s="1">
        <v>12</v>
      </c>
      <c r="V6" s="1">
        <v>16</v>
      </c>
      <c r="W6" s="1">
        <v>12</v>
      </c>
      <c r="X6" s="1">
        <v>160</v>
      </c>
      <c r="Y6" s="1">
        <v>112</v>
      </c>
      <c r="Z6" s="1">
        <v>56</v>
      </c>
      <c r="AA6" s="1">
        <v>79</v>
      </c>
      <c r="AB6" s="1">
        <v>330</v>
      </c>
      <c r="AC6" s="1">
        <v>16</v>
      </c>
      <c r="AD6" s="1">
        <v>264</v>
      </c>
      <c r="AE6" s="1">
        <v>58</v>
      </c>
      <c r="AF6" s="1">
        <v>2126</v>
      </c>
      <c r="AG6" s="1">
        <v>423.94</v>
      </c>
      <c r="AH6" s="1">
        <v>109</v>
      </c>
      <c r="AI6" s="1">
        <v>1452</v>
      </c>
      <c r="AJ6" s="1">
        <v>3146</v>
      </c>
      <c r="AK6" s="1">
        <v>79</v>
      </c>
      <c r="AL6" s="1">
        <v>1326</v>
      </c>
      <c r="AM6" s="1">
        <v>4</v>
      </c>
      <c r="AN6" s="1">
        <v>57</v>
      </c>
      <c r="AO6" s="1">
        <v>146</v>
      </c>
      <c r="AP6" s="1">
        <v>10</v>
      </c>
      <c r="AQ6" s="1">
        <v>16</v>
      </c>
      <c r="AR6" s="1">
        <v>11</v>
      </c>
      <c r="AS6" s="1">
        <v>156</v>
      </c>
      <c r="AT6" s="1">
        <v>101</v>
      </c>
      <c r="AU6" s="1">
        <v>56</v>
      </c>
      <c r="AV6" s="1">
        <v>72</v>
      </c>
      <c r="AW6" s="1">
        <v>326</v>
      </c>
      <c r="AX6" s="1">
        <v>14</v>
      </c>
      <c r="AY6" s="1">
        <v>254</v>
      </c>
      <c r="AZ6" s="1">
        <v>52</v>
      </c>
      <c r="BA6" s="1">
        <v>2033</v>
      </c>
    </row>
    <row r="7" spans="2:53" x14ac:dyDescent="0.3">
      <c r="B7" s="1">
        <v>28188</v>
      </c>
      <c r="C7" s="1">
        <v>25772</v>
      </c>
      <c r="D7" s="1">
        <v>25772011</v>
      </c>
      <c r="E7" s="1" t="s">
        <v>15</v>
      </c>
      <c r="F7" s="1" t="s">
        <v>137</v>
      </c>
      <c r="G7" s="1" t="s">
        <v>159</v>
      </c>
      <c r="H7" s="1">
        <v>2010</v>
      </c>
      <c r="I7" s="1" t="s">
        <v>18</v>
      </c>
      <c r="J7" s="4">
        <v>1653.59352425</v>
      </c>
      <c r="K7" s="1">
        <v>25</v>
      </c>
      <c r="L7" s="1">
        <v>82190</v>
      </c>
      <c r="M7" s="1">
        <v>17851</v>
      </c>
      <c r="N7" s="1">
        <v>16</v>
      </c>
      <c r="O7" s="1">
        <v>504</v>
      </c>
      <c r="P7" s="1">
        <v>17783</v>
      </c>
      <c r="Q7" s="1">
        <v>41</v>
      </c>
      <c r="R7" s="1">
        <v>4</v>
      </c>
      <c r="S7" s="1">
        <v>2</v>
      </c>
      <c r="T7" s="1">
        <v>11</v>
      </c>
      <c r="U7" s="1">
        <v>0</v>
      </c>
      <c r="V7" s="1">
        <v>0</v>
      </c>
      <c r="W7" s="1">
        <v>0</v>
      </c>
      <c r="X7" s="1">
        <v>10</v>
      </c>
      <c r="Y7" s="1">
        <v>8</v>
      </c>
      <c r="Z7" s="1">
        <v>4</v>
      </c>
      <c r="AA7" s="1">
        <v>3</v>
      </c>
      <c r="AB7" s="1">
        <v>6</v>
      </c>
      <c r="AC7" s="1">
        <v>2</v>
      </c>
      <c r="AD7" s="1">
        <v>20</v>
      </c>
      <c r="AE7" s="1">
        <v>0</v>
      </c>
      <c r="AF7" s="1">
        <v>468</v>
      </c>
      <c r="AG7" s="1">
        <v>43.47</v>
      </c>
      <c r="AH7" s="1">
        <v>8</v>
      </c>
      <c r="AI7" s="1">
        <v>16</v>
      </c>
      <c r="AJ7" s="1">
        <v>457</v>
      </c>
      <c r="AK7" s="1">
        <v>2</v>
      </c>
      <c r="AL7" s="1">
        <v>40</v>
      </c>
      <c r="AM7" s="1">
        <v>4</v>
      </c>
      <c r="AN7" s="1">
        <v>2</v>
      </c>
      <c r="AO7" s="1">
        <v>9</v>
      </c>
      <c r="AP7" s="1">
        <v>0</v>
      </c>
      <c r="AQ7" s="1">
        <v>0</v>
      </c>
      <c r="AR7" s="1">
        <v>0</v>
      </c>
      <c r="AS7" s="1">
        <v>10</v>
      </c>
      <c r="AT7" s="1">
        <v>8</v>
      </c>
      <c r="AU7" s="1">
        <v>4</v>
      </c>
      <c r="AV7" s="1">
        <v>3</v>
      </c>
      <c r="AW7" s="1">
        <v>6</v>
      </c>
      <c r="AX7" s="1">
        <v>1</v>
      </c>
      <c r="AY7" s="1">
        <v>13</v>
      </c>
      <c r="AZ7" s="1">
        <v>0</v>
      </c>
      <c r="BA7" s="1">
        <v>380</v>
      </c>
    </row>
    <row r="8" spans="2:53" x14ac:dyDescent="0.3">
      <c r="B8" s="1">
        <v>28190</v>
      </c>
      <c r="C8" s="1">
        <v>25772</v>
      </c>
      <c r="D8" s="1">
        <v>25772010</v>
      </c>
      <c r="E8" s="1" t="s">
        <v>15</v>
      </c>
      <c r="F8" s="1" t="s">
        <v>137</v>
      </c>
      <c r="G8" s="1" t="s">
        <v>160</v>
      </c>
      <c r="H8" s="1">
        <v>2010</v>
      </c>
      <c r="I8" s="1" t="s">
        <v>18</v>
      </c>
      <c r="J8" s="4">
        <v>1034.2747884600001</v>
      </c>
      <c r="K8" s="1">
        <v>25</v>
      </c>
      <c r="L8" s="1">
        <v>82192</v>
      </c>
      <c r="M8" s="1">
        <v>11446</v>
      </c>
      <c r="N8" s="1">
        <v>25</v>
      </c>
      <c r="O8" s="1">
        <v>13</v>
      </c>
      <c r="P8" s="1">
        <v>11433</v>
      </c>
      <c r="Q8" s="1">
        <v>50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5</v>
      </c>
      <c r="AE8" s="1">
        <v>0</v>
      </c>
      <c r="AF8" s="1">
        <v>2</v>
      </c>
      <c r="AG8" s="1">
        <v>2.97</v>
      </c>
      <c r="AH8" s="1">
        <v>1</v>
      </c>
      <c r="AI8" s="1">
        <v>13</v>
      </c>
      <c r="AJ8" s="1">
        <v>11</v>
      </c>
      <c r="AK8" s="1">
        <v>0</v>
      </c>
      <c r="AL8" s="1">
        <v>29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5</v>
      </c>
      <c r="AZ8" s="1">
        <v>0</v>
      </c>
      <c r="BA8" s="1">
        <v>2</v>
      </c>
    </row>
    <row r="9" spans="2:53" x14ac:dyDescent="0.3">
      <c r="B9" s="1">
        <v>28950</v>
      </c>
      <c r="C9" s="1">
        <v>25407</v>
      </c>
      <c r="D9" s="1">
        <v>25407007</v>
      </c>
      <c r="E9" s="1" t="s">
        <v>15</v>
      </c>
      <c r="F9" s="1" t="s">
        <v>149</v>
      </c>
      <c r="G9" s="1" t="s">
        <v>150</v>
      </c>
      <c r="H9" s="1">
        <v>2010</v>
      </c>
      <c r="I9" s="1" t="s">
        <v>18</v>
      </c>
      <c r="J9" s="4">
        <v>1167.13452218</v>
      </c>
      <c r="K9" s="1">
        <v>25</v>
      </c>
      <c r="L9" s="1">
        <v>82952</v>
      </c>
      <c r="M9" s="1">
        <v>12438</v>
      </c>
      <c r="N9" s="1">
        <v>169</v>
      </c>
      <c r="O9" s="1">
        <v>359</v>
      </c>
      <c r="P9" s="1">
        <v>12383</v>
      </c>
      <c r="Q9" s="1">
        <v>182</v>
      </c>
      <c r="R9" s="1">
        <v>16</v>
      </c>
      <c r="S9" s="1">
        <v>4</v>
      </c>
      <c r="T9" s="1">
        <v>12</v>
      </c>
      <c r="U9" s="1">
        <v>12</v>
      </c>
      <c r="V9" s="1">
        <v>4</v>
      </c>
      <c r="W9" s="1">
        <v>4</v>
      </c>
      <c r="X9" s="1">
        <v>4</v>
      </c>
      <c r="Y9" s="1">
        <v>16</v>
      </c>
      <c r="Z9" s="1">
        <v>21</v>
      </c>
      <c r="AA9" s="1">
        <v>20</v>
      </c>
      <c r="AB9" s="1">
        <v>32</v>
      </c>
      <c r="AC9" s="1">
        <v>11</v>
      </c>
      <c r="AD9" s="1">
        <v>50</v>
      </c>
      <c r="AE9" s="1">
        <v>11</v>
      </c>
      <c r="AF9" s="1">
        <v>173</v>
      </c>
      <c r="AG9" s="1">
        <v>45.43</v>
      </c>
      <c r="AH9" s="1">
        <v>16</v>
      </c>
      <c r="AI9" s="1">
        <v>145</v>
      </c>
      <c r="AJ9" s="1">
        <v>343</v>
      </c>
      <c r="AK9" s="1">
        <v>16</v>
      </c>
      <c r="AL9" s="1">
        <v>144</v>
      </c>
      <c r="AM9" s="1">
        <v>9</v>
      </c>
      <c r="AN9" s="1">
        <v>4</v>
      </c>
      <c r="AO9" s="1">
        <v>8</v>
      </c>
      <c r="AP9" s="1">
        <v>12</v>
      </c>
      <c r="AQ9" s="1">
        <v>4</v>
      </c>
      <c r="AR9" s="1">
        <v>3</v>
      </c>
      <c r="AS9" s="1">
        <v>4</v>
      </c>
      <c r="AT9" s="1">
        <v>16</v>
      </c>
      <c r="AU9" s="1">
        <v>19</v>
      </c>
      <c r="AV9" s="1">
        <v>19</v>
      </c>
      <c r="AW9" s="1">
        <v>28</v>
      </c>
      <c r="AX9" s="1">
        <v>11</v>
      </c>
      <c r="AY9" s="1">
        <v>42</v>
      </c>
      <c r="AZ9" s="1">
        <v>7</v>
      </c>
      <c r="BA9" s="1">
        <v>159</v>
      </c>
    </row>
    <row r="10" spans="2:53" x14ac:dyDescent="0.3">
      <c r="B10" s="1">
        <v>28951</v>
      </c>
      <c r="C10" s="1">
        <v>25407</v>
      </c>
      <c r="D10" s="1">
        <v>25407001</v>
      </c>
      <c r="E10" s="1" t="s">
        <v>15</v>
      </c>
      <c r="F10" s="1" t="s">
        <v>149</v>
      </c>
      <c r="G10" s="1" t="s">
        <v>156</v>
      </c>
      <c r="H10" s="1">
        <v>2010</v>
      </c>
      <c r="I10" s="1" t="s">
        <v>18</v>
      </c>
      <c r="J10" s="4">
        <v>959.81584015299995</v>
      </c>
      <c r="K10" s="1">
        <v>25</v>
      </c>
      <c r="L10" s="1">
        <v>82953</v>
      </c>
      <c r="M10" s="1">
        <v>4204</v>
      </c>
      <c r="N10" s="1">
        <v>382</v>
      </c>
      <c r="O10" s="1">
        <v>214</v>
      </c>
      <c r="P10" s="1">
        <v>4191</v>
      </c>
      <c r="Q10" s="1">
        <v>415</v>
      </c>
      <c r="R10" s="1">
        <v>28</v>
      </c>
      <c r="S10" s="1">
        <v>16</v>
      </c>
      <c r="T10" s="1">
        <v>12</v>
      </c>
      <c r="U10" s="1">
        <v>12</v>
      </c>
      <c r="V10" s="1">
        <v>0</v>
      </c>
      <c r="W10" s="1">
        <v>4</v>
      </c>
      <c r="X10" s="1">
        <v>8</v>
      </c>
      <c r="Y10" s="1">
        <v>13</v>
      </c>
      <c r="Z10" s="1">
        <v>12</v>
      </c>
      <c r="AA10" s="1">
        <v>4</v>
      </c>
      <c r="AB10" s="1">
        <v>27</v>
      </c>
      <c r="AC10" s="1">
        <v>8</v>
      </c>
      <c r="AD10" s="1">
        <v>20</v>
      </c>
      <c r="AE10" s="1">
        <v>4</v>
      </c>
      <c r="AF10" s="1">
        <v>83</v>
      </c>
      <c r="AG10" s="1">
        <v>49.9</v>
      </c>
      <c r="AH10" s="1">
        <v>22</v>
      </c>
      <c r="AI10" s="1">
        <v>346</v>
      </c>
      <c r="AJ10" s="1">
        <v>187</v>
      </c>
      <c r="AK10" s="1">
        <v>12</v>
      </c>
      <c r="AL10" s="1">
        <v>355</v>
      </c>
      <c r="AM10" s="1">
        <v>28</v>
      </c>
      <c r="AN10" s="1">
        <v>12</v>
      </c>
      <c r="AO10" s="1">
        <v>12</v>
      </c>
      <c r="AP10" s="1">
        <v>7</v>
      </c>
      <c r="AQ10" s="1">
        <v>0</v>
      </c>
      <c r="AR10" s="1">
        <v>4</v>
      </c>
      <c r="AS10" s="1">
        <v>4</v>
      </c>
      <c r="AT10" s="1">
        <v>12</v>
      </c>
      <c r="AU10" s="1">
        <v>7</v>
      </c>
      <c r="AV10" s="1">
        <v>4</v>
      </c>
      <c r="AW10" s="1">
        <v>24</v>
      </c>
      <c r="AX10" s="1">
        <v>2</v>
      </c>
      <c r="AY10" s="1">
        <v>20</v>
      </c>
      <c r="AZ10" s="1">
        <v>1</v>
      </c>
      <c r="BA10" s="1">
        <v>50</v>
      </c>
    </row>
    <row r="11" spans="2:53" x14ac:dyDescent="0.3">
      <c r="B11" s="1">
        <v>29670</v>
      </c>
      <c r="C11" s="1">
        <v>25183</v>
      </c>
      <c r="D11" s="1">
        <v>25183015</v>
      </c>
      <c r="E11" s="1" t="s">
        <v>15</v>
      </c>
      <c r="F11" s="1" t="s">
        <v>152</v>
      </c>
      <c r="G11" s="1" t="s">
        <v>76</v>
      </c>
      <c r="H11" s="1">
        <v>2010</v>
      </c>
      <c r="I11" s="1" t="s">
        <v>18</v>
      </c>
      <c r="J11" s="4">
        <v>1238.92830415</v>
      </c>
      <c r="K11" s="1">
        <v>25</v>
      </c>
      <c r="L11" s="1">
        <v>83672</v>
      </c>
      <c r="M11" s="1">
        <v>10594</v>
      </c>
      <c r="N11" s="1">
        <v>518</v>
      </c>
      <c r="O11" s="1">
        <v>2185</v>
      </c>
      <c r="P11" s="1">
        <v>10489</v>
      </c>
      <c r="Q11" s="1">
        <v>72</v>
      </c>
      <c r="R11" s="1">
        <v>24</v>
      </c>
      <c r="S11" s="1">
        <v>40</v>
      </c>
      <c r="T11" s="1">
        <v>216</v>
      </c>
      <c r="U11" s="1">
        <v>0</v>
      </c>
      <c r="V11" s="1">
        <v>8</v>
      </c>
      <c r="W11" s="1">
        <v>8</v>
      </c>
      <c r="X11" s="1">
        <v>220</v>
      </c>
      <c r="Y11" s="1">
        <v>4</v>
      </c>
      <c r="Z11" s="1">
        <v>16</v>
      </c>
      <c r="AA11" s="1">
        <v>12</v>
      </c>
      <c r="AB11" s="1">
        <v>89</v>
      </c>
      <c r="AC11" s="1">
        <v>12</v>
      </c>
      <c r="AD11" s="1">
        <v>120</v>
      </c>
      <c r="AE11" s="1">
        <v>20</v>
      </c>
      <c r="AF11" s="1">
        <v>1951</v>
      </c>
      <c r="AG11" s="1">
        <v>231.89</v>
      </c>
      <c r="AH11" s="1">
        <v>21</v>
      </c>
      <c r="AI11" s="1">
        <v>479</v>
      </c>
      <c r="AJ11" s="1">
        <v>2073</v>
      </c>
      <c r="AK11" s="1">
        <v>31</v>
      </c>
      <c r="AL11" s="1">
        <v>61</v>
      </c>
      <c r="AM11" s="1">
        <v>22</v>
      </c>
      <c r="AN11" s="1">
        <v>23</v>
      </c>
      <c r="AO11" s="1">
        <v>200</v>
      </c>
      <c r="AP11" s="1">
        <v>0</v>
      </c>
      <c r="AQ11" s="1">
        <v>5</v>
      </c>
      <c r="AR11" s="1">
        <v>6</v>
      </c>
      <c r="AS11" s="1">
        <v>204</v>
      </c>
      <c r="AT11" s="1">
        <v>4</v>
      </c>
      <c r="AU11" s="1">
        <v>15</v>
      </c>
      <c r="AV11" s="1">
        <v>6</v>
      </c>
      <c r="AW11" s="1">
        <v>78</v>
      </c>
      <c r="AX11" s="1">
        <v>8</v>
      </c>
      <c r="AY11" s="1">
        <v>110</v>
      </c>
      <c r="AZ11" s="1">
        <v>20</v>
      </c>
      <c r="BA11" s="1">
        <v>1783</v>
      </c>
    </row>
    <row r="12" spans="2:53" x14ac:dyDescent="0.3">
      <c r="B12" s="1">
        <v>29676</v>
      </c>
      <c r="C12" s="1">
        <v>25183</v>
      </c>
      <c r="D12" s="1">
        <v>25183011</v>
      </c>
      <c r="E12" s="1" t="s">
        <v>15</v>
      </c>
      <c r="F12" s="1" t="s">
        <v>152</v>
      </c>
      <c r="G12" s="1" t="s">
        <v>128</v>
      </c>
      <c r="H12" s="1">
        <v>2010</v>
      </c>
      <c r="I12" s="1" t="s">
        <v>18</v>
      </c>
      <c r="J12" s="4">
        <v>294.82072664700001</v>
      </c>
      <c r="K12" s="1">
        <v>25</v>
      </c>
      <c r="L12" s="1">
        <v>83678</v>
      </c>
      <c r="M12" s="1">
        <v>918</v>
      </c>
      <c r="N12" s="1">
        <v>33</v>
      </c>
      <c r="O12" s="1">
        <v>82</v>
      </c>
      <c r="P12" s="1">
        <v>836</v>
      </c>
      <c r="Q12" s="1">
        <v>46</v>
      </c>
      <c r="R12" s="1">
        <v>0</v>
      </c>
      <c r="S12" s="1">
        <v>0</v>
      </c>
      <c r="T12" s="1">
        <v>4</v>
      </c>
      <c r="U12" s="1">
        <v>3</v>
      </c>
      <c r="V12" s="1">
        <v>0</v>
      </c>
      <c r="W12" s="1">
        <v>0</v>
      </c>
      <c r="X12" s="1">
        <v>13</v>
      </c>
      <c r="Y12" s="1">
        <v>14</v>
      </c>
      <c r="Z12" s="1">
        <v>4</v>
      </c>
      <c r="AA12" s="1">
        <v>0</v>
      </c>
      <c r="AB12" s="1">
        <v>4</v>
      </c>
      <c r="AC12" s="1">
        <v>6</v>
      </c>
      <c r="AD12" s="1">
        <v>4</v>
      </c>
      <c r="AE12" s="1">
        <v>8</v>
      </c>
      <c r="AF12" s="1">
        <v>56</v>
      </c>
      <c r="AG12" s="1">
        <v>8.82</v>
      </c>
      <c r="AH12" s="1">
        <v>11</v>
      </c>
      <c r="AI12" s="1">
        <v>26</v>
      </c>
      <c r="AJ12" s="1">
        <v>61</v>
      </c>
      <c r="AK12" s="1">
        <v>0</v>
      </c>
      <c r="AL12" s="1">
        <v>35</v>
      </c>
      <c r="AM12" s="1">
        <v>0</v>
      </c>
      <c r="AN12" s="1">
        <v>0</v>
      </c>
      <c r="AO12" s="1">
        <v>2</v>
      </c>
      <c r="AP12" s="1">
        <v>3</v>
      </c>
      <c r="AQ12" s="1">
        <v>0</v>
      </c>
      <c r="AR12" s="1">
        <v>0</v>
      </c>
      <c r="AS12" s="1">
        <v>8</v>
      </c>
      <c r="AT12" s="1">
        <v>11</v>
      </c>
      <c r="AU12" s="1">
        <v>3</v>
      </c>
      <c r="AV12" s="1">
        <v>0</v>
      </c>
      <c r="AW12" s="1">
        <v>1</v>
      </c>
      <c r="AX12" s="1">
        <v>2</v>
      </c>
      <c r="AY12" s="1">
        <v>1</v>
      </c>
      <c r="AZ12" s="1">
        <v>2</v>
      </c>
      <c r="BA12" s="1">
        <v>32</v>
      </c>
    </row>
    <row r="13" spans="2:53" x14ac:dyDescent="0.3">
      <c r="B13" s="1">
        <v>29677</v>
      </c>
      <c r="C13" s="1">
        <v>25183</v>
      </c>
      <c r="D13" s="1">
        <v>25183003</v>
      </c>
      <c r="E13" s="1" t="s">
        <v>15</v>
      </c>
      <c r="F13" s="1" t="s">
        <v>152</v>
      </c>
      <c r="G13" s="1" t="s">
        <v>153</v>
      </c>
      <c r="H13" s="1">
        <v>2010</v>
      </c>
      <c r="I13" s="1" t="s">
        <v>18</v>
      </c>
      <c r="J13" s="4">
        <v>680.615962481</v>
      </c>
      <c r="K13" s="1">
        <v>25</v>
      </c>
      <c r="L13" s="1">
        <v>83679</v>
      </c>
      <c r="M13" s="1">
        <v>6857</v>
      </c>
      <c r="N13" s="1">
        <v>150</v>
      </c>
      <c r="O13" s="1">
        <v>555</v>
      </c>
      <c r="P13" s="1">
        <v>6792</v>
      </c>
      <c r="Q13" s="1">
        <v>95</v>
      </c>
      <c r="R13" s="1">
        <v>3</v>
      </c>
      <c r="S13" s="1">
        <v>20</v>
      </c>
      <c r="T13" s="1">
        <v>16</v>
      </c>
      <c r="U13" s="1">
        <v>8</v>
      </c>
      <c r="V13" s="1">
        <v>4</v>
      </c>
      <c r="W13" s="1">
        <v>0</v>
      </c>
      <c r="X13" s="1">
        <v>40</v>
      </c>
      <c r="Y13" s="1">
        <v>8</v>
      </c>
      <c r="Z13" s="1">
        <v>8</v>
      </c>
      <c r="AA13" s="1">
        <v>5</v>
      </c>
      <c r="AB13" s="1">
        <v>49</v>
      </c>
      <c r="AC13" s="1">
        <v>8</v>
      </c>
      <c r="AD13" s="1">
        <v>20</v>
      </c>
      <c r="AE13" s="1">
        <v>4</v>
      </c>
      <c r="AF13" s="1">
        <v>480</v>
      </c>
      <c r="AG13" s="1">
        <v>59.44</v>
      </c>
      <c r="AH13" s="1">
        <v>14</v>
      </c>
      <c r="AI13" s="1">
        <v>146</v>
      </c>
      <c r="AJ13" s="1">
        <v>498</v>
      </c>
      <c r="AK13" s="1">
        <v>0</v>
      </c>
      <c r="AL13" s="1">
        <v>95</v>
      </c>
      <c r="AM13" s="1">
        <v>1</v>
      </c>
      <c r="AN13" s="1">
        <v>20</v>
      </c>
      <c r="AO13" s="1">
        <v>16</v>
      </c>
      <c r="AP13" s="1">
        <v>8</v>
      </c>
      <c r="AQ13" s="1">
        <v>1</v>
      </c>
      <c r="AR13" s="1">
        <v>0</v>
      </c>
      <c r="AS13" s="1">
        <v>36</v>
      </c>
      <c r="AT13" s="1">
        <v>8</v>
      </c>
      <c r="AU13" s="1">
        <v>8</v>
      </c>
      <c r="AV13" s="1">
        <v>5</v>
      </c>
      <c r="AW13" s="1">
        <v>49</v>
      </c>
      <c r="AX13" s="1">
        <v>6</v>
      </c>
      <c r="AY13" s="1">
        <v>20</v>
      </c>
      <c r="AZ13" s="1">
        <v>4</v>
      </c>
      <c r="BA13" s="1">
        <v>386</v>
      </c>
    </row>
    <row r="14" spans="2:53" x14ac:dyDescent="0.3">
      <c r="B14" s="1">
        <v>29679</v>
      </c>
      <c r="C14" s="1">
        <v>25183</v>
      </c>
      <c r="D14" s="1">
        <v>25183012</v>
      </c>
      <c r="E14" s="1" t="s">
        <v>15</v>
      </c>
      <c r="F14" s="1" t="s">
        <v>152</v>
      </c>
      <c r="G14" s="1" t="s">
        <v>25</v>
      </c>
      <c r="H14" s="1">
        <v>2010</v>
      </c>
      <c r="I14" s="1" t="s">
        <v>18</v>
      </c>
      <c r="J14" s="4">
        <v>1543.0245436299999</v>
      </c>
      <c r="K14" s="1">
        <v>25</v>
      </c>
      <c r="L14" s="1">
        <v>83681</v>
      </c>
      <c r="M14" s="1">
        <v>16596</v>
      </c>
      <c r="N14" s="1">
        <v>345</v>
      </c>
      <c r="O14" s="1">
        <v>200</v>
      </c>
      <c r="P14" s="1">
        <v>16500</v>
      </c>
      <c r="Q14" s="1">
        <v>371</v>
      </c>
      <c r="R14" s="1">
        <v>27</v>
      </c>
      <c r="S14" s="1">
        <v>0</v>
      </c>
      <c r="T14" s="1">
        <v>24</v>
      </c>
      <c r="U14" s="1">
        <v>0</v>
      </c>
      <c r="V14" s="1">
        <v>0</v>
      </c>
      <c r="W14" s="1">
        <v>4</v>
      </c>
      <c r="X14" s="1">
        <v>8</v>
      </c>
      <c r="Y14" s="1">
        <v>16</v>
      </c>
      <c r="Z14" s="1">
        <v>0</v>
      </c>
      <c r="AA14" s="1">
        <v>19</v>
      </c>
      <c r="AB14" s="1">
        <v>39</v>
      </c>
      <c r="AC14" s="1">
        <v>0</v>
      </c>
      <c r="AD14" s="1">
        <v>0</v>
      </c>
      <c r="AE14" s="1">
        <v>0</v>
      </c>
      <c r="AF14" s="1">
        <v>129</v>
      </c>
      <c r="AG14" s="1">
        <v>44.92</v>
      </c>
      <c r="AH14" s="1">
        <v>18</v>
      </c>
      <c r="AI14" s="1">
        <v>309</v>
      </c>
      <c r="AJ14" s="1">
        <v>169</v>
      </c>
      <c r="AK14" s="1">
        <v>4</v>
      </c>
      <c r="AL14" s="1">
        <v>306</v>
      </c>
      <c r="AM14" s="1">
        <v>27</v>
      </c>
      <c r="AN14" s="1">
        <v>0</v>
      </c>
      <c r="AO14" s="1">
        <v>19</v>
      </c>
      <c r="AP14" s="1">
        <v>0</v>
      </c>
      <c r="AQ14" s="1">
        <v>0</v>
      </c>
      <c r="AR14" s="1">
        <v>2</v>
      </c>
      <c r="AS14" s="1">
        <v>8</v>
      </c>
      <c r="AT14" s="1">
        <v>9</v>
      </c>
      <c r="AU14" s="1">
        <v>0</v>
      </c>
      <c r="AV14" s="1">
        <v>13</v>
      </c>
      <c r="AW14" s="1">
        <v>33</v>
      </c>
      <c r="AX14" s="1">
        <v>0</v>
      </c>
      <c r="AY14" s="1">
        <v>0</v>
      </c>
      <c r="AZ14" s="1">
        <v>0</v>
      </c>
      <c r="BA14" s="1">
        <v>85</v>
      </c>
    </row>
    <row r="15" spans="2:53" x14ac:dyDescent="0.3">
      <c r="B15" s="1">
        <v>29681</v>
      </c>
      <c r="C15" s="1">
        <v>25183</v>
      </c>
      <c r="D15" s="1">
        <v>25183009</v>
      </c>
      <c r="E15" s="1" t="s">
        <v>15</v>
      </c>
      <c r="F15" s="1" t="s">
        <v>152</v>
      </c>
      <c r="G15" s="1" t="s">
        <v>155</v>
      </c>
      <c r="H15" s="1">
        <v>2010</v>
      </c>
      <c r="I15" s="1" t="s">
        <v>18</v>
      </c>
      <c r="J15" s="4">
        <v>1035.19545543</v>
      </c>
      <c r="K15" s="1">
        <v>25</v>
      </c>
      <c r="L15" s="1">
        <v>83683</v>
      </c>
      <c r="M15" s="1">
        <v>6896</v>
      </c>
      <c r="N15" s="1">
        <v>379</v>
      </c>
      <c r="O15" s="1">
        <v>2592</v>
      </c>
      <c r="P15" s="1">
        <v>6626</v>
      </c>
      <c r="Q15" s="1">
        <v>396</v>
      </c>
      <c r="R15" s="1">
        <v>6</v>
      </c>
      <c r="S15" s="1">
        <v>36</v>
      </c>
      <c r="T15" s="1">
        <v>44</v>
      </c>
      <c r="U15" s="1">
        <v>21</v>
      </c>
      <c r="V15" s="1">
        <v>8</v>
      </c>
      <c r="W15" s="1">
        <v>12</v>
      </c>
      <c r="X15" s="1">
        <v>15</v>
      </c>
      <c r="Y15" s="1">
        <v>118</v>
      </c>
      <c r="Z15" s="1">
        <v>39</v>
      </c>
      <c r="AA15" s="1">
        <v>56</v>
      </c>
      <c r="AB15" s="1">
        <v>128</v>
      </c>
      <c r="AC15" s="1">
        <v>62</v>
      </c>
      <c r="AD15" s="1">
        <v>153</v>
      </c>
      <c r="AE15" s="1">
        <v>126</v>
      </c>
      <c r="AF15" s="1">
        <v>1959</v>
      </c>
      <c r="AG15" s="1">
        <v>252.31</v>
      </c>
      <c r="AH15" s="1">
        <v>47</v>
      </c>
      <c r="AI15" s="1">
        <v>347</v>
      </c>
      <c r="AJ15" s="1">
        <v>2411</v>
      </c>
      <c r="AK15" s="1">
        <v>36</v>
      </c>
      <c r="AL15" s="1">
        <v>326</v>
      </c>
      <c r="AM15" s="1">
        <v>6</v>
      </c>
      <c r="AN15" s="1">
        <v>32</v>
      </c>
      <c r="AO15" s="1">
        <v>39</v>
      </c>
      <c r="AP15" s="1">
        <v>21</v>
      </c>
      <c r="AQ15" s="1">
        <v>4</v>
      </c>
      <c r="AR15" s="1">
        <v>12</v>
      </c>
      <c r="AS15" s="1">
        <v>15</v>
      </c>
      <c r="AT15" s="1">
        <v>95</v>
      </c>
      <c r="AU15" s="1">
        <v>36</v>
      </c>
      <c r="AV15" s="1">
        <v>43</v>
      </c>
      <c r="AW15" s="1">
        <v>109</v>
      </c>
      <c r="AX15" s="1">
        <v>45</v>
      </c>
      <c r="AY15" s="1">
        <v>137</v>
      </c>
      <c r="AZ15" s="1">
        <v>96</v>
      </c>
      <c r="BA15" s="1">
        <v>1746</v>
      </c>
    </row>
    <row r="16" spans="2:53" x14ac:dyDescent="0.3">
      <c r="B16" s="1">
        <v>29704</v>
      </c>
      <c r="C16" s="1">
        <v>25224</v>
      </c>
      <c r="D16" s="1">
        <v>25224005</v>
      </c>
      <c r="E16" s="1" t="s">
        <v>15</v>
      </c>
      <c r="F16" s="1" t="s">
        <v>122</v>
      </c>
      <c r="G16" s="1" t="s">
        <v>154</v>
      </c>
      <c r="H16" s="1">
        <v>2010</v>
      </c>
      <c r="I16" s="1" t="s">
        <v>18</v>
      </c>
      <c r="J16" s="4">
        <v>528.79605437999999</v>
      </c>
      <c r="K16" s="1">
        <v>25</v>
      </c>
      <c r="L16" s="1">
        <v>83706</v>
      </c>
      <c r="M16" s="1">
        <v>5811</v>
      </c>
      <c r="N16" s="1">
        <v>42</v>
      </c>
      <c r="O16" s="1">
        <v>13</v>
      </c>
      <c r="P16" s="1">
        <v>5810</v>
      </c>
      <c r="Q16" s="1">
        <v>52</v>
      </c>
      <c r="R16" s="1">
        <v>6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0</v>
      </c>
      <c r="AE16" s="1">
        <v>0</v>
      </c>
      <c r="AF16" s="1">
        <v>0</v>
      </c>
      <c r="AG16" s="1">
        <v>4.05</v>
      </c>
      <c r="AH16" s="1">
        <v>1</v>
      </c>
      <c r="AI16" s="1">
        <v>33</v>
      </c>
      <c r="AJ16" s="1">
        <v>11</v>
      </c>
      <c r="AK16" s="1">
        <v>2</v>
      </c>
      <c r="AL16" s="1">
        <v>36</v>
      </c>
      <c r="AM16" s="1">
        <v>4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</row>
    <row r="17" spans="2:53" x14ac:dyDescent="0.3">
      <c r="B17" s="1">
        <v>29706</v>
      </c>
      <c r="C17" s="1">
        <v>25224</v>
      </c>
      <c r="D17" s="1">
        <v>25224003</v>
      </c>
      <c r="E17" s="1" t="s">
        <v>15</v>
      </c>
      <c r="F17" s="1" t="s">
        <v>122</v>
      </c>
      <c r="G17" s="1" t="s">
        <v>148</v>
      </c>
      <c r="H17" s="1">
        <v>2010</v>
      </c>
      <c r="I17" s="1" t="s">
        <v>18</v>
      </c>
      <c r="J17" s="4">
        <v>462.24156965499998</v>
      </c>
      <c r="K17" s="1">
        <v>25</v>
      </c>
      <c r="L17" s="1">
        <v>83708</v>
      </c>
      <c r="M17" s="1">
        <v>4666</v>
      </c>
      <c r="N17" s="1">
        <v>323</v>
      </c>
      <c r="O17" s="1">
        <v>152</v>
      </c>
      <c r="P17" s="1">
        <v>4581</v>
      </c>
      <c r="Q17" s="1">
        <v>448</v>
      </c>
      <c r="R17" s="1">
        <v>2</v>
      </c>
      <c r="S17" s="1">
        <v>6</v>
      </c>
      <c r="T17" s="1">
        <v>9</v>
      </c>
      <c r="U17" s="1">
        <v>0</v>
      </c>
      <c r="V17" s="1">
        <v>0</v>
      </c>
      <c r="W17" s="1">
        <v>0</v>
      </c>
      <c r="X17" s="1">
        <v>0</v>
      </c>
      <c r="Y17" s="1">
        <v>24</v>
      </c>
      <c r="Z17" s="1">
        <v>3</v>
      </c>
      <c r="AA17" s="1">
        <v>17</v>
      </c>
      <c r="AB17" s="1">
        <v>8</v>
      </c>
      <c r="AC17" s="1">
        <v>0</v>
      </c>
      <c r="AD17" s="1">
        <v>3</v>
      </c>
      <c r="AE17" s="1">
        <v>1</v>
      </c>
      <c r="AF17" s="1">
        <v>27</v>
      </c>
      <c r="AG17" s="1">
        <v>39.42</v>
      </c>
      <c r="AH17" s="1">
        <v>17</v>
      </c>
      <c r="AI17" s="1">
        <v>277</v>
      </c>
      <c r="AJ17" s="1">
        <v>147</v>
      </c>
      <c r="AK17" s="1">
        <v>4</v>
      </c>
      <c r="AL17" s="1">
        <v>354</v>
      </c>
      <c r="AM17" s="1">
        <v>2</v>
      </c>
      <c r="AN17" s="1">
        <v>2</v>
      </c>
      <c r="AO17" s="1">
        <v>9</v>
      </c>
      <c r="AP17" s="1">
        <v>0</v>
      </c>
      <c r="AQ17" s="1">
        <v>0</v>
      </c>
      <c r="AR17" s="1">
        <v>0</v>
      </c>
      <c r="AS17" s="1">
        <v>0</v>
      </c>
      <c r="AT17" s="1">
        <v>21</v>
      </c>
      <c r="AU17" s="1">
        <v>3</v>
      </c>
      <c r="AV17" s="1">
        <v>12</v>
      </c>
      <c r="AW17" s="1">
        <v>8</v>
      </c>
      <c r="AX17" s="1">
        <v>0</v>
      </c>
      <c r="AY17" s="1">
        <v>3</v>
      </c>
      <c r="AZ17" s="1">
        <v>1</v>
      </c>
      <c r="BA17" s="1">
        <v>21</v>
      </c>
    </row>
    <row r="18" spans="2:53" x14ac:dyDescent="0.3">
      <c r="B18" s="1">
        <v>29707</v>
      </c>
      <c r="C18" s="1">
        <v>25224</v>
      </c>
      <c r="D18" s="1">
        <v>25224007</v>
      </c>
      <c r="E18" s="1" t="s">
        <v>15</v>
      </c>
      <c r="F18" s="1" t="s">
        <v>122</v>
      </c>
      <c r="G18" s="1" t="s">
        <v>157</v>
      </c>
      <c r="H18" s="1">
        <v>2010</v>
      </c>
      <c r="I18" s="1" t="s">
        <v>18</v>
      </c>
      <c r="J18" s="4">
        <v>694.15585453799997</v>
      </c>
      <c r="K18" s="1">
        <v>25</v>
      </c>
      <c r="L18" s="1">
        <v>83709</v>
      </c>
      <c r="M18" s="1">
        <v>7670</v>
      </c>
      <c r="N18" s="1">
        <v>9</v>
      </c>
      <c r="O18" s="1">
        <v>24</v>
      </c>
      <c r="P18" s="1">
        <v>7679</v>
      </c>
      <c r="Q18" s="1">
        <v>12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8</v>
      </c>
      <c r="AB18" s="1">
        <v>4</v>
      </c>
      <c r="AC18" s="1">
        <v>1</v>
      </c>
      <c r="AD18" s="1">
        <v>0</v>
      </c>
      <c r="AE18" s="1">
        <v>3</v>
      </c>
      <c r="AF18" s="1">
        <v>1</v>
      </c>
      <c r="AG18" s="1">
        <v>2.2200000000000002</v>
      </c>
      <c r="AH18" s="1">
        <v>0</v>
      </c>
      <c r="AI18" s="1">
        <v>4</v>
      </c>
      <c r="AJ18" s="1">
        <v>22</v>
      </c>
      <c r="AK18" s="1">
        <v>0</v>
      </c>
      <c r="AL18" s="1">
        <v>9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7</v>
      </c>
      <c r="AW18" s="1">
        <v>4</v>
      </c>
      <c r="AX18" s="1">
        <v>1</v>
      </c>
      <c r="AY18" s="1">
        <v>0</v>
      </c>
      <c r="AZ18" s="1">
        <v>3</v>
      </c>
      <c r="BA18" s="1">
        <v>1</v>
      </c>
    </row>
    <row r="19" spans="2:53" x14ac:dyDescent="0.3">
      <c r="B19" s="1">
        <v>29710</v>
      </c>
      <c r="C19" s="1">
        <v>25224</v>
      </c>
      <c r="D19" s="1">
        <v>25224014</v>
      </c>
      <c r="E19" s="1" t="s">
        <v>15</v>
      </c>
      <c r="F19" s="1" t="s">
        <v>122</v>
      </c>
      <c r="G19" s="1" t="s">
        <v>147</v>
      </c>
      <c r="H19" s="1">
        <v>2010</v>
      </c>
      <c r="I19" s="1" t="s">
        <v>18</v>
      </c>
      <c r="J19" s="4">
        <v>504.009952145</v>
      </c>
      <c r="K19" s="1">
        <v>25</v>
      </c>
      <c r="L19" s="1">
        <v>83712</v>
      </c>
      <c r="M19" s="1">
        <v>4808</v>
      </c>
      <c r="N19" s="1">
        <v>523</v>
      </c>
      <c r="O19" s="1">
        <v>260</v>
      </c>
      <c r="P19" s="1">
        <v>4745</v>
      </c>
      <c r="Q19" s="1">
        <v>617</v>
      </c>
      <c r="R19" s="1">
        <v>0</v>
      </c>
      <c r="S19" s="1">
        <v>12</v>
      </c>
      <c r="T19" s="1">
        <v>4</v>
      </c>
      <c r="U19" s="1">
        <v>0</v>
      </c>
      <c r="V19" s="1">
        <v>0</v>
      </c>
      <c r="W19" s="1">
        <v>4</v>
      </c>
      <c r="X19" s="1">
        <v>4</v>
      </c>
      <c r="Y19" s="1">
        <v>41</v>
      </c>
      <c r="Z19" s="1">
        <v>8</v>
      </c>
      <c r="AA19" s="1">
        <v>9</v>
      </c>
      <c r="AB19" s="1">
        <v>24</v>
      </c>
      <c r="AC19" s="1">
        <v>4</v>
      </c>
      <c r="AD19" s="1">
        <v>2</v>
      </c>
      <c r="AE19" s="1">
        <v>6</v>
      </c>
      <c r="AF19" s="1">
        <v>107</v>
      </c>
      <c r="AG19" s="1">
        <v>64.19</v>
      </c>
      <c r="AH19" s="1">
        <v>16</v>
      </c>
      <c r="AI19" s="1">
        <v>473</v>
      </c>
      <c r="AJ19" s="1">
        <v>231</v>
      </c>
      <c r="AK19" s="1">
        <v>13</v>
      </c>
      <c r="AL19" s="1">
        <v>518</v>
      </c>
      <c r="AM19" s="1">
        <v>0</v>
      </c>
      <c r="AN19" s="1">
        <v>7</v>
      </c>
      <c r="AO19" s="1">
        <v>4</v>
      </c>
      <c r="AP19" s="1">
        <v>0</v>
      </c>
      <c r="AQ19" s="1">
        <v>0</v>
      </c>
      <c r="AR19" s="1">
        <v>4</v>
      </c>
      <c r="AS19" s="1">
        <v>4</v>
      </c>
      <c r="AT19" s="1">
        <v>35</v>
      </c>
      <c r="AU19" s="1">
        <v>8</v>
      </c>
      <c r="AV19" s="1">
        <v>8</v>
      </c>
      <c r="AW19" s="1">
        <v>18</v>
      </c>
      <c r="AX19" s="1">
        <v>4</v>
      </c>
      <c r="AY19" s="1">
        <v>1</v>
      </c>
      <c r="AZ19" s="1">
        <v>6</v>
      </c>
      <c r="BA19" s="1">
        <v>86</v>
      </c>
    </row>
    <row r="20" spans="2:53" x14ac:dyDescent="0.3">
      <c r="B20" s="1">
        <v>29711</v>
      </c>
      <c r="C20" s="1">
        <v>25224</v>
      </c>
      <c r="D20" s="1">
        <v>25224009</v>
      </c>
      <c r="E20" s="1" t="s">
        <v>15</v>
      </c>
      <c r="F20" s="1" t="s">
        <v>122</v>
      </c>
      <c r="G20" s="1" t="s">
        <v>151</v>
      </c>
      <c r="H20" s="1">
        <v>2010</v>
      </c>
      <c r="I20" s="1" t="s">
        <v>18</v>
      </c>
      <c r="J20" s="4">
        <v>634.80762551500004</v>
      </c>
      <c r="K20" s="1">
        <v>25</v>
      </c>
      <c r="L20" s="1">
        <v>83713</v>
      </c>
      <c r="M20" s="1">
        <v>6515</v>
      </c>
      <c r="N20" s="1">
        <v>126</v>
      </c>
      <c r="O20" s="1">
        <v>414</v>
      </c>
      <c r="P20" s="1">
        <v>6418</v>
      </c>
      <c r="Q20" s="1">
        <v>165</v>
      </c>
      <c r="R20" s="1">
        <v>8</v>
      </c>
      <c r="S20" s="1">
        <v>4</v>
      </c>
      <c r="T20" s="1">
        <v>14</v>
      </c>
      <c r="U20" s="1">
        <v>0</v>
      </c>
      <c r="V20" s="1">
        <v>4</v>
      </c>
      <c r="W20" s="1">
        <v>0</v>
      </c>
      <c r="X20" s="1">
        <v>10</v>
      </c>
      <c r="Y20" s="1">
        <v>53</v>
      </c>
      <c r="Z20" s="1">
        <v>25</v>
      </c>
      <c r="AA20" s="1">
        <v>9</v>
      </c>
      <c r="AB20" s="1">
        <v>14</v>
      </c>
      <c r="AC20" s="1">
        <v>50</v>
      </c>
      <c r="AD20" s="1">
        <v>67</v>
      </c>
      <c r="AE20" s="1">
        <v>25</v>
      </c>
      <c r="AF20" s="1">
        <v>192</v>
      </c>
      <c r="AG20" s="1">
        <v>41.74</v>
      </c>
      <c r="AH20" s="1">
        <v>10</v>
      </c>
      <c r="AI20" s="1">
        <v>121</v>
      </c>
      <c r="AJ20" s="1">
        <v>329</v>
      </c>
      <c r="AK20" s="1">
        <v>13</v>
      </c>
      <c r="AL20" s="1">
        <v>151</v>
      </c>
      <c r="AM20" s="1">
        <v>4</v>
      </c>
      <c r="AN20" s="1">
        <v>4</v>
      </c>
      <c r="AO20" s="1">
        <v>6</v>
      </c>
      <c r="AP20" s="1">
        <v>0</v>
      </c>
      <c r="AQ20" s="1">
        <v>4</v>
      </c>
      <c r="AR20" s="1">
        <v>0</v>
      </c>
      <c r="AS20" s="1">
        <v>7</v>
      </c>
      <c r="AT20" s="1">
        <v>41</v>
      </c>
      <c r="AU20" s="1">
        <v>13</v>
      </c>
      <c r="AV20" s="1">
        <v>9</v>
      </c>
      <c r="AW20" s="1">
        <v>12</v>
      </c>
      <c r="AX20" s="1">
        <v>35</v>
      </c>
      <c r="AY20" s="1">
        <v>32</v>
      </c>
      <c r="AZ20" s="1">
        <v>21</v>
      </c>
      <c r="BA20" s="1">
        <v>112</v>
      </c>
    </row>
    <row r="21" spans="2:53" x14ac:dyDescent="0.3">
      <c r="B21" s="1">
        <v>29713</v>
      </c>
      <c r="C21" s="1">
        <v>25224</v>
      </c>
      <c r="D21" s="1">
        <v>25224010</v>
      </c>
      <c r="E21" s="1" t="s">
        <v>15</v>
      </c>
      <c r="F21" s="1" t="s">
        <v>122</v>
      </c>
      <c r="G21" s="1" t="s">
        <v>158</v>
      </c>
      <c r="H21" s="1">
        <v>2010</v>
      </c>
      <c r="I21" s="1" t="s">
        <v>18</v>
      </c>
      <c r="J21" s="4">
        <v>351.06112466299999</v>
      </c>
      <c r="K21" s="1">
        <v>25</v>
      </c>
      <c r="L21" s="1">
        <v>83715</v>
      </c>
      <c r="M21" s="1">
        <v>2695</v>
      </c>
      <c r="N21" s="1">
        <v>869</v>
      </c>
      <c r="O21" s="1">
        <v>330</v>
      </c>
      <c r="P21" s="1">
        <v>2587</v>
      </c>
      <c r="Q21" s="1">
        <v>957</v>
      </c>
      <c r="R21" s="1">
        <v>20</v>
      </c>
      <c r="S21" s="1">
        <v>12</v>
      </c>
      <c r="T21" s="1">
        <v>22</v>
      </c>
      <c r="U21" s="1">
        <v>16</v>
      </c>
      <c r="V21" s="1">
        <v>4</v>
      </c>
      <c r="W21" s="1">
        <v>0</v>
      </c>
      <c r="X21" s="1">
        <v>8</v>
      </c>
      <c r="Y21" s="1">
        <v>124</v>
      </c>
      <c r="Z21" s="1">
        <v>24</v>
      </c>
      <c r="AA21" s="1">
        <v>24</v>
      </c>
      <c r="AB21" s="1">
        <v>28</v>
      </c>
      <c r="AC21" s="1">
        <v>6</v>
      </c>
      <c r="AD21" s="1">
        <v>6</v>
      </c>
      <c r="AE21" s="1">
        <v>4</v>
      </c>
      <c r="AF21" s="1">
        <v>63</v>
      </c>
      <c r="AG21" s="1">
        <v>104.56</v>
      </c>
      <c r="AH21" s="1">
        <v>48</v>
      </c>
      <c r="AI21" s="1">
        <v>790</v>
      </c>
      <c r="AJ21" s="1">
        <v>314</v>
      </c>
      <c r="AK21" s="1">
        <v>16</v>
      </c>
      <c r="AL21" s="1">
        <v>818</v>
      </c>
      <c r="AM21" s="1">
        <v>14</v>
      </c>
      <c r="AN21" s="1">
        <v>9</v>
      </c>
      <c r="AO21" s="1">
        <v>22</v>
      </c>
      <c r="AP21" s="1">
        <v>16</v>
      </c>
      <c r="AQ21" s="1">
        <v>4</v>
      </c>
      <c r="AR21" s="1">
        <v>0</v>
      </c>
      <c r="AS21" s="1">
        <v>7</v>
      </c>
      <c r="AT21" s="1">
        <v>115</v>
      </c>
      <c r="AU21" s="1">
        <v>24</v>
      </c>
      <c r="AV21" s="1">
        <v>20</v>
      </c>
      <c r="AW21" s="1">
        <v>28</v>
      </c>
      <c r="AX21" s="1">
        <v>6</v>
      </c>
      <c r="AY21" s="1">
        <v>6</v>
      </c>
      <c r="AZ21" s="1">
        <v>4</v>
      </c>
      <c r="BA21" s="1">
        <v>55</v>
      </c>
    </row>
    <row r="22" spans="2:53" x14ac:dyDescent="0.3">
      <c r="B22" s="1">
        <v>29715</v>
      </c>
      <c r="C22" s="1">
        <v>25224</v>
      </c>
      <c r="D22" s="1">
        <v>25224008</v>
      </c>
      <c r="E22" s="1" t="s">
        <v>15</v>
      </c>
      <c r="F22" s="1" t="s">
        <v>122</v>
      </c>
      <c r="G22" s="1" t="s">
        <v>80</v>
      </c>
      <c r="H22" s="1">
        <v>2010</v>
      </c>
      <c r="I22" s="1" t="s">
        <v>18</v>
      </c>
      <c r="J22" s="4">
        <v>360.87327141700001</v>
      </c>
      <c r="K22" s="1">
        <v>25</v>
      </c>
      <c r="L22" s="1">
        <v>83717</v>
      </c>
      <c r="M22" s="1">
        <v>3537</v>
      </c>
      <c r="N22" s="1">
        <v>158</v>
      </c>
      <c r="O22" s="1">
        <v>30</v>
      </c>
      <c r="P22" s="1">
        <v>3520</v>
      </c>
      <c r="Q22" s="1">
        <v>178</v>
      </c>
      <c r="R22" s="1">
        <v>4</v>
      </c>
      <c r="S22" s="1">
        <v>4</v>
      </c>
      <c r="T22" s="1">
        <v>4</v>
      </c>
      <c r="U22" s="1">
        <v>0</v>
      </c>
      <c r="V22" s="1">
        <v>0</v>
      </c>
      <c r="W22" s="1">
        <v>0</v>
      </c>
      <c r="X22" s="1">
        <v>0</v>
      </c>
      <c r="Y22" s="1">
        <v>13</v>
      </c>
      <c r="Z22" s="1">
        <v>0</v>
      </c>
      <c r="AA22" s="1">
        <v>6</v>
      </c>
      <c r="AB22" s="1">
        <v>1</v>
      </c>
      <c r="AC22" s="1">
        <v>0</v>
      </c>
      <c r="AD22" s="1">
        <v>2</v>
      </c>
      <c r="AE22" s="1">
        <v>4</v>
      </c>
      <c r="AF22" s="1">
        <v>4</v>
      </c>
      <c r="AG22" s="1">
        <v>14.89</v>
      </c>
      <c r="AH22" s="1">
        <v>5</v>
      </c>
      <c r="AI22" s="1">
        <v>139</v>
      </c>
      <c r="AJ22" s="1">
        <v>24</v>
      </c>
      <c r="AK22" s="1">
        <v>4</v>
      </c>
      <c r="AL22" s="1">
        <v>137</v>
      </c>
      <c r="AM22" s="1">
        <v>1</v>
      </c>
      <c r="AN22" s="1">
        <v>0</v>
      </c>
      <c r="AO22" s="1">
        <v>4</v>
      </c>
      <c r="AP22" s="1">
        <v>0</v>
      </c>
      <c r="AQ22" s="1">
        <v>0</v>
      </c>
      <c r="AR22" s="1">
        <v>0</v>
      </c>
      <c r="AS22" s="1">
        <v>0</v>
      </c>
      <c r="AT22" s="1">
        <v>11</v>
      </c>
      <c r="AU22" s="1">
        <v>0</v>
      </c>
      <c r="AV22" s="1">
        <v>6</v>
      </c>
      <c r="AW22" s="1">
        <v>1</v>
      </c>
      <c r="AX22" s="1">
        <v>0</v>
      </c>
      <c r="AY22" s="1">
        <v>2</v>
      </c>
      <c r="AZ22" s="1">
        <v>1</v>
      </c>
      <c r="BA22" s="1">
        <v>0</v>
      </c>
    </row>
  </sheetData>
  <autoFilter ref="B2:BA2" xr:uid="{252499D7-0305-46BB-A247-47B0D4A88470}">
    <sortState xmlns:xlrd2="http://schemas.microsoft.com/office/spreadsheetml/2017/richdata2" ref="B3:BA22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Veredas_PA</vt:lpstr>
      <vt:lpstr>GUE_77_88_Ver</vt:lpstr>
      <vt:lpstr>GUE_88_19_Ver</vt:lpstr>
      <vt:lpstr>GUE_19_24_Ver</vt:lpstr>
      <vt:lpstr>ACB_G_77_88_Ver</vt:lpstr>
      <vt:lpstr>ACB_G_88_19_Ver</vt:lpstr>
      <vt:lpstr>ACB_G_19_24_Ver</vt:lpstr>
      <vt:lpstr>ACB_A_77_88_Ver</vt:lpstr>
      <vt:lpstr>ACB_A_88_19_Ver</vt:lpstr>
      <vt:lpstr>ACB_A_19_24_Ver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 aguirre nieto</dc:creator>
  <cp:lastModifiedBy>daniel alberto aguirre nieto</cp:lastModifiedBy>
  <dcterms:created xsi:type="dcterms:W3CDTF">2024-08-02T12:59:56Z</dcterms:created>
  <dcterms:modified xsi:type="dcterms:W3CDTF">2024-09-18T17:47:25Z</dcterms:modified>
</cp:coreProperties>
</file>