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ene\Dropbox\POLIMI\Semestre 4\Thesis\"/>
    </mc:Choice>
  </mc:AlternateContent>
  <xr:revisionPtr revIDLastSave="0" documentId="13_ncr:1_{E0844178-4D75-4128-B350-EEC1E520D25F}" xr6:coauthVersionLast="47" xr6:coauthVersionMax="47" xr10:uidLastSave="{00000000-0000-0000-0000-000000000000}"/>
  <bookViews>
    <workbookView xWindow="-120" yWindow="-16320" windowWidth="29040" windowHeight="15720" xr2:uid="{8443068C-EAF2-4080-95B5-EA2905EA45D7}"/>
  </bookViews>
  <sheets>
    <sheet name="GUE" sheetId="2" r:id="rId1"/>
    <sheet name="RR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K9" i="2"/>
  <c r="D8" i="2"/>
  <c r="B8" i="2"/>
  <c r="C5" i="2" s="1"/>
  <c r="E5" i="2" s="1"/>
  <c r="C7" i="2"/>
  <c r="E7" i="2" s="1"/>
  <c r="C6" i="2"/>
  <c r="E6" i="2" s="1"/>
  <c r="J10" i="1"/>
  <c r="C3" i="2" l="1"/>
  <c r="B9" i="2"/>
  <c r="C4" i="2"/>
  <c r="E4" i="2" s="1"/>
  <c r="F9" i="2"/>
  <c r="P8" i="1"/>
  <c r="Q7" i="1"/>
  <c r="Q6" i="1"/>
  <c r="Q5" i="1"/>
  <c r="Q4" i="1"/>
  <c r="Q3" i="1"/>
  <c r="O4" i="1"/>
  <c r="O8" i="1" s="1"/>
  <c r="O5" i="1"/>
  <c r="O6" i="1"/>
  <c r="O7" i="1"/>
  <c r="O3" i="1"/>
  <c r="N8" i="1"/>
  <c r="I10" i="1"/>
  <c r="K9" i="1"/>
  <c r="B8" i="1"/>
  <c r="C5" i="1" s="1"/>
  <c r="E5" i="1" s="1"/>
  <c r="E3" i="2" l="1"/>
  <c r="C8" i="2"/>
  <c r="C3" i="1"/>
  <c r="E3" i="1" s="1"/>
  <c r="F9" i="1"/>
  <c r="B9" i="1"/>
  <c r="C6" i="1"/>
  <c r="E6" i="1" s="1"/>
  <c r="C7" i="1"/>
  <c r="E7" i="1" s="1"/>
  <c r="C4" i="1"/>
  <c r="E4" i="1" s="1"/>
  <c r="C8" i="1" l="1"/>
</calcChain>
</file>

<file path=xl/sharedStrings.xml><?xml version="1.0" encoding="utf-8"?>
<sst xmlns="http://schemas.openxmlformats.org/spreadsheetml/2006/main" count="60" uniqueCount="31">
  <si>
    <t>Sample</t>
  </si>
  <si>
    <t>Class</t>
  </si>
  <si>
    <t>Area[Ha]</t>
  </si>
  <si>
    <t>Area[%]</t>
  </si>
  <si>
    <t>Water</t>
  </si>
  <si>
    <t>+</t>
  </si>
  <si>
    <t>Number of Trees is set to 18</t>
  </si>
  <si>
    <t>Bare-Rock-Built</t>
  </si>
  <si>
    <t>Agriculture-Grass</t>
  </si>
  <si>
    <t>Forest</t>
  </si>
  <si>
    <t>Train Size</t>
  </si>
  <si>
    <t>Shrubland-Wetland</t>
  </si>
  <si>
    <t>Total Area[Ha]</t>
  </si>
  <si>
    <t>Test Size</t>
  </si>
  <si>
    <t>(Spatial Filter)</t>
  </si>
  <si>
    <t>px</t>
  </si>
  <si>
    <t>Sample%</t>
  </si>
  <si>
    <t>RRB PA [Ha]</t>
  </si>
  <si>
    <t>Spatial filter is set to 500m to reduce autocorrelation</t>
  </si>
  <si>
    <t>20 seed mean</t>
  </si>
  <si>
    <t>Number of Trees is set to 17</t>
  </si>
  <si>
    <t>GUE Samples</t>
  </si>
  <si>
    <t>A priori</t>
  </si>
  <si>
    <t>Train test ratio is now 0,7-0,3</t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</si>
  <si>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i</t>
    </r>
  </si>
  <si>
    <t>Random column is added to each class sample</t>
  </si>
  <si>
    <t>Spatial filter is set to 1000m to reduce autocorrelation</t>
  </si>
  <si>
    <t>Total [Ha]</t>
  </si>
  <si>
    <t>Total [60 m px]</t>
  </si>
  <si>
    <t>GUE PA [Ha]</t>
  </si>
  <si>
    <t>1 seed 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</si>
</sst>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5B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/>
    <xf numFmtId="9" fontId="2" fillId="0" borderId="0" xfId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/>
    </xf>
    <xf numFmtId="10" fontId="2" fillId="0" borderId="0" xfId="1" applyNumberFormat="1" applyFont="1"/>
    <xf numFmtId="164" fontId="2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GUE RF </a:t>
            </a:r>
            <a:r>
              <a:rPr lang="en-GB" baseline="0"/>
              <a:t>hyperparameter tuning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1_Seed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GUE!$M$11:$M$24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GUE!$N$11:$N$24</c:f>
              <c:numCache>
                <c:formatCode>General</c:formatCode>
                <c:ptCount val="14"/>
                <c:pt idx="0">
                  <c:v>91.65</c:v>
                </c:pt>
                <c:pt idx="1">
                  <c:v>91.65</c:v>
                </c:pt>
                <c:pt idx="2">
                  <c:v>91.82</c:v>
                </c:pt>
                <c:pt idx="3">
                  <c:v>92.03</c:v>
                </c:pt>
                <c:pt idx="4">
                  <c:v>91.68</c:v>
                </c:pt>
                <c:pt idx="5">
                  <c:v>91.85</c:v>
                </c:pt>
                <c:pt idx="6">
                  <c:v>92</c:v>
                </c:pt>
                <c:pt idx="7">
                  <c:v>91.9</c:v>
                </c:pt>
                <c:pt idx="8">
                  <c:v>92</c:v>
                </c:pt>
                <c:pt idx="9">
                  <c:v>92.03</c:v>
                </c:pt>
                <c:pt idx="10">
                  <c:v>91.78</c:v>
                </c:pt>
                <c:pt idx="11">
                  <c:v>91.82</c:v>
                </c:pt>
                <c:pt idx="12">
                  <c:v>91.78</c:v>
                </c:pt>
                <c:pt idx="13">
                  <c:v>91.86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A-4388-B2F7-323D05FD6E6E}"/>
            </c:ext>
          </c:extLst>
        </c:ser>
        <c:ser>
          <c:idx val="1"/>
          <c:order val="1"/>
          <c:tx>
            <c:v>20_Seed_mean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GUE!$M$11:$M$24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GUE!$O$11:$O$24</c:f>
              <c:numCache>
                <c:formatCode>General</c:formatCode>
                <c:ptCount val="14"/>
                <c:pt idx="3">
                  <c:v>91.9</c:v>
                </c:pt>
                <c:pt idx="4">
                  <c:v>91.9</c:v>
                </c:pt>
                <c:pt idx="5">
                  <c:v>91.89</c:v>
                </c:pt>
                <c:pt idx="6">
                  <c:v>91.93</c:v>
                </c:pt>
                <c:pt idx="7">
                  <c:v>91.95</c:v>
                </c:pt>
                <c:pt idx="8">
                  <c:v>91.93</c:v>
                </c:pt>
                <c:pt idx="9">
                  <c:v>91.91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A-4388-B2F7-323D05FD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04256"/>
        <c:axId val="755304608"/>
      </c:scatterChart>
      <c:valAx>
        <c:axId val="7553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4608"/>
        <c:crosses val="autoZero"/>
        <c:crossBetween val="midCat"/>
      </c:valAx>
      <c:valAx>
        <c:axId val="7553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OA - 1977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4256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RRB RF </a:t>
            </a:r>
            <a:r>
              <a:rPr lang="en-GB" baseline="0"/>
              <a:t>hyperparameter tuning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1_Seed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RRB!$M$11:$M$22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RRB!$N$11:$N$22</c:f>
              <c:numCache>
                <c:formatCode>General</c:formatCode>
                <c:ptCount val="12"/>
                <c:pt idx="0">
                  <c:v>91.52</c:v>
                </c:pt>
                <c:pt idx="1">
                  <c:v>90.94</c:v>
                </c:pt>
                <c:pt idx="2">
                  <c:v>92.38</c:v>
                </c:pt>
                <c:pt idx="3">
                  <c:v>92.81</c:v>
                </c:pt>
                <c:pt idx="4">
                  <c:v>92.67</c:v>
                </c:pt>
                <c:pt idx="5">
                  <c:v>92.95</c:v>
                </c:pt>
                <c:pt idx="6">
                  <c:v>93.67</c:v>
                </c:pt>
                <c:pt idx="7">
                  <c:v>93.1</c:v>
                </c:pt>
                <c:pt idx="8">
                  <c:v>91.81</c:v>
                </c:pt>
                <c:pt idx="9">
                  <c:v>91.23</c:v>
                </c:pt>
                <c:pt idx="10">
                  <c:v>91.95</c:v>
                </c:pt>
                <c:pt idx="11">
                  <c:v>93.53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3-432C-9DCC-1A77918199A6}"/>
            </c:ext>
          </c:extLst>
        </c:ser>
        <c:ser>
          <c:idx val="1"/>
          <c:order val="1"/>
          <c:tx>
            <c:v>20_Seed_mean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RRB!$M$11:$M$22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RRB!$O$11:$O$22</c:f>
              <c:numCache>
                <c:formatCode>General</c:formatCode>
                <c:ptCount val="12"/>
                <c:pt idx="5">
                  <c:v>92.24</c:v>
                </c:pt>
                <c:pt idx="6">
                  <c:v>92.61</c:v>
                </c:pt>
                <c:pt idx="7">
                  <c:v>92.49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E-4E85-81EE-D4C28F71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04256"/>
        <c:axId val="755304608"/>
      </c:scatterChart>
      <c:valAx>
        <c:axId val="7553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4608"/>
        <c:crosses val="autoZero"/>
        <c:crossBetween val="midCat"/>
      </c:valAx>
      <c:valAx>
        <c:axId val="7553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OA - 1977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42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28575</xdr:rowOff>
    </xdr:from>
    <xdr:to>
      <xdr:col>12</xdr:col>
      <xdr:colOff>180975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49D63-1509-4972-B4A2-8A4CE9429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</xdr:row>
      <xdr:rowOff>26670</xdr:rowOff>
    </xdr:from>
    <xdr:to>
      <xdr:col>11</xdr:col>
      <xdr:colOff>762000</xdr:colOff>
      <xdr:row>25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C08891-FD27-1E98-423D-1BC96A07E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5394-AF25-43B7-961E-8564CEA4BF8D}">
  <dimension ref="A1:O24"/>
  <sheetViews>
    <sheetView tabSelected="1" workbookViewId="0">
      <selection activeCell="D20" sqref="D20"/>
    </sheetView>
  </sheetViews>
  <sheetFormatPr baseColWidth="10" defaultRowHeight="14.4" x14ac:dyDescent="0.3"/>
  <sheetData>
    <row r="1" spans="1:15" x14ac:dyDescent="0.3">
      <c r="A1" s="1"/>
      <c r="B1" s="17" t="s">
        <v>21</v>
      </c>
      <c r="C1" s="17"/>
      <c r="D1" s="1" t="s">
        <v>22</v>
      </c>
      <c r="E1" s="1"/>
      <c r="F1" s="1"/>
      <c r="G1" t="s">
        <v>23</v>
      </c>
    </row>
    <row r="2" spans="1:15" ht="15.6" x14ac:dyDescent="0.35">
      <c r="A2" s="1" t="s">
        <v>1</v>
      </c>
      <c r="B2" s="1" t="s">
        <v>2</v>
      </c>
      <c r="C2" s="2" t="s">
        <v>3</v>
      </c>
      <c r="D2" s="18" t="s">
        <v>24</v>
      </c>
      <c r="E2" s="1"/>
      <c r="F2" s="1"/>
      <c r="G2" t="s">
        <v>25</v>
      </c>
    </row>
    <row r="3" spans="1:15" x14ac:dyDescent="0.3">
      <c r="A3" s="1" t="s">
        <v>4</v>
      </c>
      <c r="B3" s="3">
        <v>175.36</v>
      </c>
      <c r="C3" s="4">
        <f>B3/$B$8</f>
        <v>5.8291477331276827E-2</v>
      </c>
      <c r="D3" s="5">
        <v>0.02</v>
      </c>
      <c r="E3" s="6">
        <f>D3-C3</f>
        <v>-3.829147733127683E-2</v>
      </c>
      <c r="F3" s="1" t="s">
        <v>5</v>
      </c>
      <c r="G3" t="s">
        <v>6</v>
      </c>
    </row>
    <row r="4" spans="1:15" x14ac:dyDescent="0.3">
      <c r="A4" s="1" t="s">
        <v>7</v>
      </c>
      <c r="B4" s="3">
        <v>249.32</v>
      </c>
      <c r="C4" s="4">
        <f>B4/$B$8</f>
        <v>8.2876546123596809E-2</v>
      </c>
      <c r="D4" s="5">
        <v>7.0000000000000007E-2</v>
      </c>
      <c r="E4" s="6">
        <f>D4-C4</f>
        <v>-1.2876546123596802E-2</v>
      </c>
      <c r="F4" s="1" t="s">
        <v>5</v>
      </c>
      <c r="G4" t="s">
        <v>26</v>
      </c>
    </row>
    <row r="5" spans="1:15" x14ac:dyDescent="0.3">
      <c r="A5" s="1" t="s">
        <v>8</v>
      </c>
      <c r="B5" s="3">
        <v>1402.65</v>
      </c>
      <c r="C5" s="4">
        <f>B5/$B$8</f>
        <v>0.46625536427187181</v>
      </c>
      <c r="D5" s="5">
        <v>0.48</v>
      </c>
      <c r="E5" s="6">
        <f>D5-C5</f>
        <v>1.3744635728128174E-2</v>
      </c>
      <c r="F5" s="1"/>
    </row>
    <row r="6" spans="1:15" x14ac:dyDescent="0.3">
      <c r="A6" s="1" t="s">
        <v>9</v>
      </c>
      <c r="B6" s="3">
        <v>728.96</v>
      </c>
      <c r="C6" s="4">
        <f>B6/$B$8</f>
        <v>0.2423138418989938</v>
      </c>
      <c r="D6" s="5">
        <v>0.28000000000000003</v>
      </c>
      <c r="E6" s="6">
        <f>D6-C6</f>
        <v>3.7686158101006229E-2</v>
      </c>
      <c r="F6" s="1"/>
      <c r="I6" s="1"/>
      <c r="J6" s="1" t="s">
        <v>10</v>
      </c>
      <c r="K6" s="1"/>
    </row>
    <row r="7" spans="1:15" x14ac:dyDescent="0.3">
      <c r="A7" s="1" t="s">
        <v>11</v>
      </c>
      <c r="B7" s="3">
        <v>452.04</v>
      </c>
      <c r="C7" s="4">
        <f>B7/$B$8</f>
        <v>0.15026277037426081</v>
      </c>
      <c r="D7" s="5">
        <v>0.15</v>
      </c>
      <c r="E7" s="6">
        <f>D7-C7</f>
        <v>-2.6277037426081229E-4</v>
      </c>
      <c r="F7" s="1"/>
      <c r="I7" s="1"/>
      <c r="J7" s="1">
        <v>5469</v>
      </c>
      <c r="K7" s="1"/>
    </row>
    <row r="8" spans="1:15" x14ac:dyDescent="0.3">
      <c r="A8" s="1" t="s">
        <v>27</v>
      </c>
      <c r="B8" s="3">
        <f>SUM(B3:B7)</f>
        <v>3008.33</v>
      </c>
      <c r="C8" s="7">
        <f>SUM(C3:C7)</f>
        <v>1</v>
      </c>
      <c r="D8" s="7">
        <f>SUM(D3:D7)</f>
        <v>1</v>
      </c>
      <c r="E8" s="1" t="s">
        <v>12</v>
      </c>
      <c r="F8" s="8">
        <v>192771.38</v>
      </c>
      <c r="I8" s="1" t="s">
        <v>13</v>
      </c>
      <c r="J8" s="1" t="s">
        <v>10</v>
      </c>
      <c r="K8" s="1" t="s">
        <v>14</v>
      </c>
    </row>
    <row r="9" spans="1:15" x14ac:dyDescent="0.3">
      <c r="A9" s="1" t="s">
        <v>28</v>
      </c>
      <c r="B9" s="9">
        <f>B8/0.36</f>
        <v>8356.4722222222226</v>
      </c>
      <c r="C9" s="1" t="s">
        <v>15</v>
      </c>
      <c r="D9" s="1"/>
      <c r="E9" s="1" t="s">
        <v>16</v>
      </c>
      <c r="F9" s="10">
        <f>B8/F8</f>
        <v>1.5605687939776122E-2</v>
      </c>
      <c r="I9" s="1">
        <v>2850</v>
      </c>
      <c r="J9" s="1">
        <v>5020</v>
      </c>
      <c r="K9" s="11">
        <f>(J7-J9)/J7</f>
        <v>8.2099104040958132E-2</v>
      </c>
    </row>
    <row r="10" spans="1:15" x14ac:dyDescent="0.3">
      <c r="A10" s="12" t="s">
        <v>29</v>
      </c>
      <c r="B10" s="13">
        <v>43418</v>
      </c>
      <c r="F10" s="14"/>
      <c r="I10" s="11">
        <f>I9/(I9+J9)</f>
        <v>0.36213468869123255</v>
      </c>
      <c r="J10" s="11">
        <f>J9/(J9+I9)</f>
        <v>0.63786531130876745</v>
      </c>
      <c r="K10" s="1"/>
      <c r="N10" t="s">
        <v>30</v>
      </c>
      <c r="O10" t="s">
        <v>19</v>
      </c>
    </row>
    <row r="11" spans="1:15" x14ac:dyDescent="0.3">
      <c r="B11" s="15"/>
      <c r="F11" s="14"/>
      <c r="I11" s="16"/>
      <c r="J11" s="16"/>
      <c r="M11">
        <v>8</v>
      </c>
      <c r="N11">
        <v>91.65</v>
      </c>
    </row>
    <row r="12" spans="1:15" x14ac:dyDescent="0.3">
      <c r="M12">
        <v>10</v>
      </c>
      <c r="N12">
        <v>91.65</v>
      </c>
    </row>
    <row r="13" spans="1:15" x14ac:dyDescent="0.3">
      <c r="M13">
        <v>12</v>
      </c>
      <c r="N13">
        <v>91.82</v>
      </c>
    </row>
    <row r="14" spans="1:15" x14ac:dyDescent="0.3">
      <c r="M14">
        <v>14</v>
      </c>
      <c r="N14">
        <v>92.03</v>
      </c>
      <c r="O14">
        <v>91.9</v>
      </c>
    </row>
    <row r="15" spans="1:15" x14ac:dyDescent="0.3">
      <c r="M15">
        <v>15</v>
      </c>
      <c r="N15">
        <v>91.68</v>
      </c>
      <c r="O15">
        <v>91.9</v>
      </c>
    </row>
    <row r="16" spans="1:15" x14ac:dyDescent="0.3">
      <c r="M16">
        <v>16</v>
      </c>
      <c r="N16">
        <v>91.85</v>
      </c>
      <c r="O16">
        <v>91.89</v>
      </c>
    </row>
    <row r="17" spans="13:15" x14ac:dyDescent="0.3">
      <c r="M17">
        <v>17</v>
      </c>
      <c r="N17">
        <v>92</v>
      </c>
      <c r="O17">
        <v>91.93</v>
      </c>
    </row>
    <row r="18" spans="13:15" x14ac:dyDescent="0.3">
      <c r="M18" s="1">
        <v>18</v>
      </c>
      <c r="N18" s="1">
        <v>91.9</v>
      </c>
      <c r="O18">
        <v>91.95</v>
      </c>
    </row>
    <row r="19" spans="13:15" x14ac:dyDescent="0.3">
      <c r="M19">
        <v>19</v>
      </c>
      <c r="N19">
        <v>92</v>
      </c>
      <c r="O19">
        <v>91.93</v>
      </c>
    </row>
    <row r="20" spans="13:15" x14ac:dyDescent="0.3">
      <c r="M20">
        <v>20</v>
      </c>
      <c r="N20">
        <v>92.03</v>
      </c>
      <c r="O20">
        <v>91.91</v>
      </c>
    </row>
    <row r="21" spans="13:15" x14ac:dyDescent="0.3">
      <c r="M21">
        <v>22</v>
      </c>
      <c r="N21">
        <v>91.78</v>
      </c>
    </row>
    <row r="22" spans="13:15" x14ac:dyDescent="0.3">
      <c r="M22">
        <v>26</v>
      </c>
      <c r="N22">
        <v>91.82</v>
      </c>
    </row>
    <row r="23" spans="13:15" x14ac:dyDescent="0.3">
      <c r="M23">
        <v>30</v>
      </c>
      <c r="N23">
        <v>91.78</v>
      </c>
    </row>
    <row r="24" spans="13:15" x14ac:dyDescent="0.3">
      <c r="M24">
        <v>40</v>
      </c>
      <c r="N24">
        <v>91.86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E59A-2E0C-40C3-9C09-ECF5633AF33B}">
  <dimension ref="A1:Q22"/>
  <sheetViews>
    <sheetView workbookViewId="0">
      <selection activeCell="E21" sqref="E21"/>
    </sheetView>
  </sheetViews>
  <sheetFormatPr baseColWidth="10" defaultRowHeight="14.4" x14ac:dyDescent="0.3"/>
  <sheetData>
    <row r="1" spans="1:17" x14ac:dyDescent="0.3">
      <c r="A1" s="1"/>
      <c r="B1" s="1" t="s">
        <v>0</v>
      </c>
      <c r="C1" s="1"/>
      <c r="D1" s="1"/>
      <c r="E1" s="1"/>
      <c r="F1" s="1"/>
    </row>
    <row r="2" spans="1:17" x14ac:dyDescent="0.3">
      <c r="A2" s="1" t="s">
        <v>1</v>
      </c>
      <c r="B2" s="1" t="s">
        <v>2</v>
      </c>
      <c r="C2" s="2" t="s">
        <v>3</v>
      </c>
      <c r="D2" s="1"/>
      <c r="E2" s="1"/>
      <c r="F2" s="1"/>
      <c r="M2" s="1" t="s">
        <v>1</v>
      </c>
      <c r="N2" s="1" t="s">
        <v>2</v>
      </c>
      <c r="O2" s="2" t="s">
        <v>3</v>
      </c>
    </row>
    <row r="3" spans="1:17" x14ac:dyDescent="0.3">
      <c r="A3" s="1" t="s">
        <v>4</v>
      </c>
      <c r="B3" s="3">
        <v>51.52</v>
      </c>
      <c r="C3" s="4">
        <f>B3/$B$8</f>
        <v>4.9710056830790911E-2</v>
      </c>
      <c r="D3" s="5">
        <v>0.01</v>
      </c>
      <c r="E3" s="6">
        <f>D3-C3</f>
        <v>-3.9710056830790909E-2</v>
      </c>
      <c r="F3" s="1"/>
      <c r="G3" t="s">
        <v>20</v>
      </c>
      <c r="M3" s="1" t="s">
        <v>4</v>
      </c>
      <c r="N3" s="3">
        <v>231.52</v>
      </c>
      <c r="O3" s="4">
        <f>N3/$N$8</f>
        <v>3.7144953399544582E-3</v>
      </c>
      <c r="P3" s="5">
        <v>0.01</v>
      </c>
      <c r="Q3" s="6">
        <f>P3-O3</f>
        <v>6.2855046600455416E-3</v>
      </c>
    </row>
    <row r="4" spans="1:17" x14ac:dyDescent="0.3">
      <c r="A4" s="1" t="s">
        <v>7</v>
      </c>
      <c r="B4" s="3">
        <v>21.43</v>
      </c>
      <c r="C4" s="4">
        <f>B4/$B$8</f>
        <v>2.0677145145261047E-2</v>
      </c>
      <c r="D4" s="5">
        <v>0.01</v>
      </c>
      <c r="E4" s="6">
        <f>D4-C4</f>
        <v>-1.0677145145261047E-2</v>
      </c>
      <c r="F4" s="1"/>
      <c r="G4" t="s">
        <v>18</v>
      </c>
      <c r="M4" s="1" t="s">
        <v>7</v>
      </c>
      <c r="N4" s="3">
        <v>377</v>
      </c>
      <c r="O4" s="4">
        <f t="shared" ref="O4:O7" si="0">N4/$N$8</f>
        <v>6.0485692085471259E-3</v>
      </c>
      <c r="P4" s="5">
        <v>0.01</v>
      </c>
      <c r="Q4" s="6">
        <f>P4-O4</f>
        <v>3.9514307914528743E-3</v>
      </c>
    </row>
    <row r="5" spans="1:17" x14ac:dyDescent="0.3">
      <c r="A5" s="1" t="s">
        <v>8</v>
      </c>
      <c r="B5" s="3">
        <v>410.06</v>
      </c>
      <c r="C5" s="4">
        <f>B5/$B$8</f>
        <v>0.39565422950376788</v>
      </c>
      <c r="D5" s="5">
        <v>0.42</v>
      </c>
      <c r="E5" s="6">
        <f>D5-C5</f>
        <v>2.43457704962321E-2</v>
      </c>
      <c r="F5" s="1" t="s">
        <v>5</v>
      </c>
      <c r="M5" s="1" t="s">
        <v>8</v>
      </c>
      <c r="N5" s="3">
        <v>23353.01</v>
      </c>
      <c r="O5" s="4">
        <f t="shared" si="0"/>
        <v>0.37467452841616211</v>
      </c>
      <c r="P5" s="5">
        <v>0.42</v>
      </c>
      <c r="Q5" s="6">
        <f>P5-O5</f>
        <v>4.5325471583837873E-2</v>
      </c>
    </row>
    <row r="6" spans="1:17" x14ac:dyDescent="0.3">
      <c r="A6" s="1" t="s">
        <v>9</v>
      </c>
      <c r="B6" s="3">
        <v>299.51</v>
      </c>
      <c r="C6" s="4">
        <f>B6/$B$8</f>
        <v>0.28898794878474737</v>
      </c>
      <c r="D6" s="5">
        <v>0.35</v>
      </c>
      <c r="E6" s="6">
        <f>D6-C6</f>
        <v>6.1012051215252605E-2</v>
      </c>
      <c r="F6" s="1" t="s">
        <v>5</v>
      </c>
      <c r="I6" s="1"/>
      <c r="J6" s="1" t="s">
        <v>10</v>
      </c>
      <c r="K6" s="1"/>
      <c r="M6" s="1" t="s">
        <v>9</v>
      </c>
      <c r="N6" s="3">
        <v>21920.639999999999</v>
      </c>
      <c r="O6" s="4">
        <f t="shared" si="0"/>
        <v>0.35169365553221876</v>
      </c>
      <c r="P6" s="5">
        <v>0.35</v>
      </c>
      <c r="Q6" s="6">
        <f>P6-O6</f>
        <v>-1.6936555322187852E-3</v>
      </c>
    </row>
    <row r="7" spans="1:17" x14ac:dyDescent="0.3">
      <c r="A7" s="1" t="s">
        <v>11</v>
      </c>
      <c r="B7" s="3">
        <v>253.89</v>
      </c>
      <c r="C7" s="4">
        <f>B7/$B$8</f>
        <v>0.24497061973543291</v>
      </c>
      <c r="D7" s="5">
        <v>0.21</v>
      </c>
      <c r="E7" s="6">
        <f>D7-C7</f>
        <v>-3.4970619735432917E-2</v>
      </c>
      <c r="F7" s="1"/>
      <c r="I7" s="1"/>
      <c r="J7" s="1">
        <v>2171</v>
      </c>
      <c r="K7" s="1"/>
      <c r="M7" s="1" t="s">
        <v>11</v>
      </c>
      <c r="N7" s="3">
        <v>16446.62</v>
      </c>
      <c r="O7" s="4">
        <f t="shared" si="0"/>
        <v>0.26386875150311762</v>
      </c>
      <c r="P7" s="5">
        <v>0.21</v>
      </c>
      <c r="Q7" s="6">
        <f>P7-O7</f>
        <v>-5.3868751503117623E-2</v>
      </c>
    </row>
    <row r="8" spans="1:17" x14ac:dyDescent="0.3">
      <c r="A8" s="1"/>
      <c r="B8" s="3">
        <f>SUM(B3:B7)</f>
        <v>1036.4099999999999</v>
      </c>
      <c r="C8" s="7">
        <f>SUM(C3:C7)</f>
        <v>1.0000000000000002</v>
      </c>
      <c r="D8" s="1"/>
      <c r="E8" s="1" t="s">
        <v>12</v>
      </c>
      <c r="F8" s="8">
        <v>62328.78</v>
      </c>
      <c r="I8" s="1" t="s">
        <v>13</v>
      </c>
      <c r="J8" s="1" t="s">
        <v>10</v>
      </c>
      <c r="K8" s="1" t="s">
        <v>14</v>
      </c>
      <c r="M8" s="1"/>
      <c r="N8" s="3">
        <f>SUM(N3:N7)</f>
        <v>62328.789999999994</v>
      </c>
      <c r="O8" s="7">
        <f>SUM(O3:O7)</f>
        <v>1</v>
      </c>
      <c r="P8" s="7">
        <f>SUM(P3:P7)</f>
        <v>1</v>
      </c>
    </row>
    <row r="9" spans="1:17" x14ac:dyDescent="0.3">
      <c r="A9" s="1"/>
      <c r="B9" s="9">
        <f>B8/0.36</f>
        <v>2878.9166666666665</v>
      </c>
      <c r="C9" s="1" t="s">
        <v>15</v>
      </c>
      <c r="D9" s="1"/>
      <c r="E9" s="1" t="s">
        <v>16</v>
      </c>
      <c r="F9" s="10">
        <f>B8/F8</f>
        <v>1.662811304825796E-2</v>
      </c>
      <c r="G9" s="14"/>
      <c r="I9" s="1">
        <v>696</v>
      </c>
      <c r="J9" s="1">
        <v>2148</v>
      </c>
      <c r="K9" s="11">
        <f>(J7-J9)/J7</f>
        <v>1.0594196222938737E-2</v>
      </c>
    </row>
    <row r="10" spans="1:17" x14ac:dyDescent="0.3">
      <c r="A10" s="12" t="s">
        <v>17</v>
      </c>
      <c r="B10" s="13">
        <v>24756</v>
      </c>
      <c r="F10" s="14"/>
      <c r="I10" s="11">
        <f>I9/(I9+J9)</f>
        <v>0.24472573839662448</v>
      </c>
      <c r="J10" s="11">
        <f>J9/(J9+I9)</f>
        <v>0.75527426160337552</v>
      </c>
      <c r="K10" s="1"/>
      <c r="N10" t="s">
        <v>30</v>
      </c>
      <c r="O10" t="s">
        <v>19</v>
      </c>
    </row>
    <row r="11" spans="1:17" x14ac:dyDescent="0.3">
      <c r="B11" s="15"/>
      <c r="F11" s="14"/>
      <c r="I11" s="16"/>
      <c r="J11" s="16"/>
      <c r="M11">
        <v>8</v>
      </c>
      <c r="N11">
        <v>91.52</v>
      </c>
    </row>
    <row r="12" spans="1:17" x14ac:dyDescent="0.3">
      <c r="M12">
        <v>10</v>
      </c>
      <c r="N12">
        <v>90.94</v>
      </c>
    </row>
    <row r="13" spans="1:17" x14ac:dyDescent="0.3">
      <c r="M13">
        <v>12</v>
      </c>
      <c r="N13">
        <v>92.38</v>
      </c>
    </row>
    <row r="14" spans="1:17" x14ac:dyDescent="0.3">
      <c r="M14">
        <v>14</v>
      </c>
      <c r="N14">
        <v>92.81</v>
      </c>
    </row>
    <row r="15" spans="1:17" x14ac:dyDescent="0.3">
      <c r="M15">
        <v>15</v>
      </c>
      <c r="N15">
        <v>92.67</v>
      </c>
    </row>
    <row r="16" spans="1:17" x14ac:dyDescent="0.3">
      <c r="M16">
        <v>16</v>
      </c>
      <c r="N16">
        <v>92.95</v>
      </c>
      <c r="O16">
        <v>92.24</v>
      </c>
    </row>
    <row r="17" spans="13:15" x14ac:dyDescent="0.3">
      <c r="M17" s="1">
        <v>17</v>
      </c>
      <c r="N17" s="1">
        <v>93.67</v>
      </c>
      <c r="O17">
        <v>92.61</v>
      </c>
    </row>
    <row r="18" spans="13:15" x14ac:dyDescent="0.3">
      <c r="M18">
        <v>18</v>
      </c>
      <c r="N18">
        <v>93.1</v>
      </c>
      <c r="O18">
        <v>92.49</v>
      </c>
    </row>
    <row r="19" spans="13:15" x14ac:dyDescent="0.3">
      <c r="M19">
        <v>22</v>
      </c>
      <c r="N19">
        <v>91.81</v>
      </c>
    </row>
    <row r="20" spans="13:15" x14ac:dyDescent="0.3">
      <c r="M20">
        <v>26</v>
      </c>
      <c r="N20">
        <v>91.23</v>
      </c>
    </row>
    <row r="21" spans="13:15" x14ac:dyDescent="0.3">
      <c r="M21">
        <v>30</v>
      </c>
      <c r="N21">
        <v>91.95</v>
      </c>
    </row>
    <row r="22" spans="13:15" x14ac:dyDescent="0.3">
      <c r="M22">
        <v>40</v>
      </c>
      <c r="N22">
        <v>93.53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GUE</vt:lpstr>
      <vt:lpstr>RRB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alberto aguirre nieto</dc:creator>
  <cp:lastModifiedBy>daniel alberto aguirre nieto</cp:lastModifiedBy>
  <dcterms:created xsi:type="dcterms:W3CDTF">2024-07-08T16:10:35Z</dcterms:created>
  <dcterms:modified xsi:type="dcterms:W3CDTF">2024-09-13T12:47:15Z</dcterms:modified>
</cp:coreProperties>
</file>