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activeTab="1"/>
  </bookViews>
  <sheets>
    <sheet name="ChangeLog" sheetId="1" r:id="rId1"/>
    <sheet name="rmem计算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<sst xmlns="http://schemas.openxmlformats.org/spreadsheetml/2006/main" count="31">
  <si>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 xml:space="preserve">2016/11/28 v1.0初版
</t>
  </si>
  <si>
    <t xml:space="preserve">使用说明：
1.设置主副码流分辨率
2.设置内存大小 
3.设置nrvbs,默认2,如果不开resize（默认'No'）,这时输出的应该就是所需的内存
4.如果需要resize功能，请把resize设成'Yes',resize 选择‘Yes’时，请填入resize分辨率，r_width和r_height，编码的width和height会自动同步成resize分辨率，
</t>
  </si>
  <si>
    <t>分辨率设置</t>
  </si>
  <si>
    <t>主码流</t>
  </si>
  <si>
    <t>1080P</t>
  </si>
  <si>
    <t>副码流</t>
  </si>
  <si>
    <t>D1</t>
  </si>
  <si>
    <t>内存设置</t>
  </si>
  <si>
    <t>内存大小</t>
  </si>
  <si>
    <t>64M</t>
  </si>
  <si>
    <t>码流</t>
  </si>
  <si>
    <t>width</t>
  </si>
  <si>
    <t>height</t>
  </si>
  <si>
    <t>nrvbs</t>
  </si>
  <si>
    <t>resize</t>
  </si>
  <si>
    <t>r_width</t>
  </si>
  <si>
    <t>r_height</t>
  </si>
  <si>
    <t>编码width</t>
  </si>
  <si>
    <t>编码height</t>
  </si>
  <si>
    <t>OSD</t>
  </si>
  <si>
    <t>码流buffer</t>
  </si>
  <si>
    <t>总和</t>
  </si>
  <si>
    <t>No</t>
  </si>
  <si>
    <t>注：jpeg消耗空间不大，这里不加入计算</t>
  </si>
  <si>
    <t>剩余内存</t>
  </si>
  <si>
    <t>ispmem</t>
  </si>
  <si>
    <t>rmem</t>
  </si>
  <si>
    <t>Byte</t>
  </si>
  <si>
    <t>K</t>
  </si>
  <si>
    <t>M</t>
  </si>
  <si>
    <t>uboot cmdline: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</si>
</sst>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8"/>
      <color theme="7" tint="-0.5"/>
      <name val="宋体"/>
      <charset val="134"/>
      <scheme val="minor"/>
    </font>
    <font>
      <b/>
      <sz val="1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3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2E225F"/>
      <color rgb="0058284A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A1" sqref="A1:I9"/>
    </sheetView>
  </sheetViews>
  <sheetFormatPr defaultColWidth="9" defaultRowHeight="13.5"/>
  <sheetData>
    <row r="1" spans="1:9">
      <c r="A1" s="33" t="s">
        <v>0</v>
      </c>
      <c r="B1" s="34"/>
      <c r="C1" s="34"/>
      <c r="D1" s="34"/>
      <c r="E1" s="34"/>
      <c r="F1" s="34"/>
      <c r="G1" s="34"/>
      <c r="H1" s="34"/>
      <c r="I1" s="34"/>
    </row>
    <row r="2" spans="1:9">
      <c r="A2" s="34"/>
      <c r="B2" s="34"/>
      <c r="C2" s="34"/>
      <c r="D2" s="34"/>
      <c r="E2" s="34"/>
      <c r="F2" s="34"/>
      <c r="G2" s="34"/>
      <c r="H2" s="34"/>
      <c r="I2" s="34"/>
    </row>
    <row r="3" spans="1:9">
      <c r="A3" s="34"/>
      <c r="B3" s="34"/>
      <c r="C3" s="34"/>
      <c r="D3" s="34"/>
      <c r="E3" s="34"/>
      <c r="F3" s="34"/>
      <c r="G3" s="34"/>
      <c r="H3" s="34"/>
      <c r="I3" s="34"/>
    </row>
    <row r="4" spans="1:9">
      <c r="A4" s="34"/>
      <c r="B4" s="34"/>
      <c r="C4" s="34"/>
      <c r="D4" s="34"/>
      <c r="E4" s="34"/>
      <c r="F4" s="34"/>
      <c r="G4" s="34"/>
      <c r="H4" s="34"/>
      <c r="I4" s="34"/>
    </row>
    <row r="5" spans="1:9">
      <c r="A5" s="34"/>
      <c r="B5" s="34"/>
      <c r="C5" s="34"/>
      <c r="D5" s="34"/>
      <c r="E5" s="34"/>
      <c r="F5" s="34"/>
      <c r="G5" s="34"/>
      <c r="H5" s="34"/>
      <c r="I5" s="34"/>
    </row>
    <row r="6" spans="1:9">
      <c r="A6" s="34"/>
      <c r="B6" s="34"/>
      <c r="C6" s="34"/>
      <c r="D6" s="34"/>
      <c r="E6" s="34"/>
      <c r="F6" s="34"/>
      <c r="G6" s="34"/>
      <c r="H6" s="34"/>
      <c r="I6" s="34"/>
    </row>
    <row r="7" spans="1:9">
      <c r="A7" s="34"/>
      <c r="B7" s="34"/>
      <c r="C7" s="34"/>
      <c r="D7" s="34"/>
      <c r="E7" s="34"/>
      <c r="F7" s="34"/>
      <c r="G7" s="34"/>
      <c r="H7" s="34"/>
      <c r="I7" s="34"/>
    </row>
    <row r="8" spans="1:9">
      <c r="A8" s="34"/>
      <c r="B8" s="34"/>
      <c r="C8" s="34"/>
      <c r="D8" s="34"/>
      <c r="E8" s="34"/>
      <c r="F8" s="34"/>
      <c r="G8" s="34"/>
      <c r="H8" s="34"/>
      <c r="I8" s="34"/>
    </row>
    <row r="9" spans="1:9">
      <c r="A9" s="34"/>
      <c r="B9" s="34"/>
      <c r="C9" s="34"/>
      <c r="D9" s="34"/>
      <c r="E9" s="34"/>
      <c r="F9" s="34"/>
      <c r="G9" s="34"/>
      <c r="H9" s="34"/>
      <c r="I9" s="34"/>
    </row>
  </sheetData>
  <mergeCells count="1">
    <mergeCell ref="A1:I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U26"/>
  <sheetViews>
    <sheetView tabSelected="1" workbookViewId="0">
      <selection activeCell="I4" sqref="I4"/>
    </sheetView>
  </sheetViews>
  <sheetFormatPr defaultColWidth="9" defaultRowHeight="22.5"/>
  <cols>
    <col min="1" max="1" width="6.125" style="1" customWidth="1"/>
    <col min="2" max="2" width="9.125" style="1" customWidth="1"/>
    <col min="3" max="3" width="10.75" style="1" customWidth="1"/>
    <col min="4" max="4" width="9.125" style="1" customWidth="1"/>
    <col min="5" max="5" width="10.75" style="1" customWidth="1"/>
    <col min="6" max="6" width="12.375" style="1" customWidth="1"/>
    <col min="7" max="7" width="14" style="1" customWidth="1"/>
    <col min="8" max="8" width="15.75" style="1" customWidth="1"/>
    <col min="9" max="9" width="17.375" style="1" customWidth="1"/>
    <col min="10" max="10" width="12.25" style="1" customWidth="1"/>
    <col min="11" max="11" width="17.375" style="1" customWidth="1"/>
    <col min="12" max="12" width="14" style="1" customWidth="1"/>
    <col min="13" max="13" width="12.25" style="1"/>
    <col min="14" max="14" width="17.375" style="1" customWidth="1"/>
    <col min="15" max="16384" width="9" style="1"/>
  </cols>
  <sheetData>
    <row r="1" s="1" customFormat="1" spans="1:14">
      <c r="A1" s="4" t="s">
        <v>1</v>
      </c>
      <c r="B1" s="4"/>
      <c r="C1" s="4"/>
      <c r="D1" s="4"/>
      <c r="E1" s="4"/>
      <c r="F1" s="4"/>
      <c r="G1" s="4"/>
      <c r="H1" s="4"/>
      <c r="J1"/>
      <c r="K1"/>
      <c r="L1"/>
      <c r="M1"/>
      <c r="N1"/>
    </row>
    <row r="2" s="1" customFormat="1" spans="1:8">
      <c r="A2" s="4"/>
      <c r="B2" s="4"/>
      <c r="C2" s="4"/>
      <c r="D2" s="4"/>
      <c r="E2" s="4"/>
      <c r="F2" s="4"/>
      <c r="G2" s="4"/>
      <c r="H2" s="4"/>
    </row>
    <row r="3" s="1" customFormat="1" spans="1:8">
      <c r="A3" s="4"/>
      <c r="B3" s="4"/>
      <c r="C3" s="4"/>
      <c r="D3" s="4"/>
      <c r="E3" s="4"/>
      <c r="F3" s="4"/>
      <c r="G3" s="4"/>
      <c r="H3" s="4"/>
    </row>
    <row r="4" s="1" customFormat="1" ht="34" customHeight="1" spans="1:8">
      <c r="A4" s="4"/>
      <c r="B4" s="4"/>
      <c r="C4" s="4"/>
      <c r="D4" s="4"/>
      <c r="E4" s="4"/>
      <c r="F4" s="4"/>
      <c r="G4" s="4"/>
      <c r="H4" s="4"/>
    </row>
    <row r="5" ht="11" customHeight="1"/>
    <row r="6" ht="31" customHeight="1" spans="1:5">
      <c r="A6" s="5" t="s">
        <v>2</v>
      </c>
      <c r="B6" s="5"/>
      <c r="C6" s="5"/>
      <c r="D6" s="5"/>
      <c r="E6" s="6"/>
    </row>
    <row r="7" ht="23" customHeight="1" spans="1:11">
      <c r="A7" s="7" t="s">
        <v>3</v>
      </c>
      <c r="B7" s="8"/>
      <c r="C7" s="9" t="s">
        <v>4</v>
      </c>
      <c r="D7" s="10"/>
      <c r="E7" s="3"/>
      <c r="F7" s="3"/>
      <c r="G7" s="3"/>
      <c r="H7" s="3"/>
      <c r="I7" s="3"/>
      <c r="J7" s="3"/>
      <c r="K7" s="3"/>
    </row>
    <row r="8" ht="27" customHeight="1" spans="1:11">
      <c r="A8" s="7" t="s">
        <v>5</v>
      </c>
      <c r="B8" s="8"/>
      <c r="C8" s="9" t="s">
        <v>6</v>
      </c>
      <c r="D8" s="10"/>
      <c r="E8" s="3"/>
      <c r="F8" s="3"/>
      <c r="G8" s="3"/>
      <c r="H8" s="3"/>
      <c r="I8" s="3"/>
      <c r="J8" s="3"/>
      <c r="K8" s="3"/>
    </row>
    <row r="9" s="2" customFormat="1" ht="15" customHeight="1"/>
    <row r="10" ht="27" customHeight="1" spans="1:4">
      <c r="A10" s="11" t="s">
        <v>7</v>
      </c>
      <c r="B10" s="11"/>
      <c r="C10" s="11"/>
      <c r="D10" s="11"/>
    </row>
    <row r="11" ht="29" customHeight="1" spans="1:4">
      <c r="A11" s="12" t="s">
        <v>8</v>
      </c>
      <c r="B11" s="12"/>
      <c r="C11" s="13" t="s">
        <v>9</v>
      </c>
      <c r="D11" s="13"/>
    </row>
    <row r="12" s="3" customFormat="1" ht="15" customHeight="1"/>
    <row r="13" ht="47" customHeight="1" spans="1:12">
      <c r="A13" s="14" t="s">
        <v>10</v>
      </c>
      <c r="B13" s="14" t="s">
        <v>11</v>
      </c>
      <c r="C13" s="14" t="s">
        <v>12</v>
      </c>
      <c r="D13" s="14" t="s">
        <v>13</v>
      </c>
      <c r="E13" s="14" t="s">
        <v>14</v>
      </c>
      <c r="F13" s="14" t="s">
        <v>15</v>
      </c>
      <c r="G13" s="14" t="s">
        <v>16</v>
      </c>
      <c r="H13" s="14" t="s">
        <v>17</v>
      </c>
      <c r="I13" s="14" t="s">
        <v>18</v>
      </c>
      <c r="J13" s="14" t="s">
        <v>19</v>
      </c>
      <c r="K13" s="14" t="s">
        <v>20</v>
      </c>
      <c r="L13" s="14" t="s">
        <v>21</v>
      </c>
    </row>
    <row r="14" ht="30" customHeight="1" spans="1:12">
      <c r="A14" s="15">
        <v>1</v>
      </c>
      <c r="B14" s="16">
        <f>IF(C7="1080P",1920,IF(C7="720P",1280,IF(C7="3M",2048,IF(C7="5M",2592,IF(C7="960P",1280,0)))))</f>
        <v>1920</v>
      </c>
      <c r="C14" s="16">
        <f>IF(C7="1080P",1080,IF(C7="720P",720,IF(C7="3M",1520,IF(C7="5M",1944,IF(C7="960P",960,0)))))</f>
        <v>1080</v>
      </c>
      <c r="D14" s="16">
        <v>2</v>
      </c>
      <c r="E14" s="17" t="s">
        <v>22</v>
      </c>
      <c r="F14" s="16">
        <v>1280</v>
      </c>
      <c r="G14" s="16">
        <v>720</v>
      </c>
      <c r="H14" s="16">
        <f>IF(E14="No",B14,F14)</f>
        <v>1920</v>
      </c>
      <c r="I14" s="16">
        <f>IF(E14="No",C14,G14)</f>
        <v>1080</v>
      </c>
      <c r="J14" s="32">
        <v>1048576</v>
      </c>
      <c r="K14" s="16">
        <v>2080768</v>
      </c>
      <c r="L14" s="16">
        <f>(B14*C14)*3/2*D14+((H14+32)*(I14+48)*3/2)*2+J14+K14+IF(E14="Yes",(H14+32)*(I14+32),0)</f>
        <v>15955712</v>
      </c>
    </row>
    <row r="15" ht="27" customHeight="1" spans="1:12">
      <c r="A15" s="15">
        <v>2</v>
      </c>
      <c r="B15" s="16">
        <f>IF(C8="D1",704,IF(C8="360P",640,0))</f>
        <v>704</v>
      </c>
      <c r="C15" s="16">
        <f>IF(C8="D1",576,IF(C8="360P",360,0))</f>
        <v>576</v>
      </c>
      <c r="D15" s="16">
        <f>D14</f>
        <v>2</v>
      </c>
      <c r="E15" s="17" t="s">
        <v>22</v>
      </c>
      <c r="F15" s="16">
        <v>352</v>
      </c>
      <c r="G15" s="16">
        <v>288</v>
      </c>
      <c r="H15" s="16">
        <f>IF(E15="No",B15,F15)</f>
        <v>704</v>
      </c>
      <c r="I15" s="16">
        <f>IF(E15="No",C15,G15)</f>
        <v>576</v>
      </c>
      <c r="J15" s="32">
        <v>0</v>
      </c>
      <c r="K15" s="16">
        <v>0</v>
      </c>
      <c r="L15" s="16">
        <f>(B15*C15)*3/2*D15+((H15+32)*(I15+48)*3/2)*2+J15+K15+IF(E14="Yes",(H14+32)*(I14+32),0)</f>
        <v>2594304</v>
      </c>
    </row>
    <row r="16" s="1" customFormat="1" ht="21" customHeight="1" spans="1:12">
      <c r="A16" s="18" t="s">
        <v>23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ht="14" customHeight="1"/>
    <row r="18" ht="36" customHeight="1" spans="1:14">
      <c r="A18" s="20"/>
      <c r="B18" s="20"/>
      <c r="C18" s="21" t="s">
        <v>24</v>
      </c>
      <c r="D18" s="21"/>
      <c r="E18" s="21" t="s">
        <v>25</v>
      </c>
      <c r="F18" s="21"/>
      <c r="G18" s="21" t="s">
        <v>26</v>
      </c>
      <c r="H18" s="21"/>
      <c r="J18"/>
      <c r="K18"/>
      <c r="L18"/>
      <c r="M18"/>
      <c r="N18"/>
    </row>
    <row r="19" ht="37" customHeight="1" spans="1:14">
      <c r="A19" s="20" t="s">
        <v>27</v>
      </c>
      <c r="B19" s="20"/>
      <c r="C19" s="22">
        <f>CEILING(1024*1024*IF(C11="64M",64,128)-E19-G19,1024)</f>
        <v>40263680</v>
      </c>
      <c r="D19" s="22"/>
      <c r="E19" s="23">
        <f>CEILING(B14*C14*4,1024)</f>
        <v>8294400</v>
      </c>
      <c r="F19" s="23"/>
      <c r="G19" s="24">
        <f>CEILING(L14+L15,1024)</f>
        <v>18550784</v>
      </c>
      <c r="H19" s="24"/>
      <c r="J19"/>
      <c r="K19"/>
      <c r="L19"/>
      <c r="M19"/>
      <c r="N19"/>
    </row>
    <row r="20" ht="34" customHeight="1" spans="1:14">
      <c r="A20" s="20" t="s">
        <v>28</v>
      </c>
      <c r="B20" s="20"/>
      <c r="C20" s="25">
        <f t="shared" ref="C20:G20" si="0">C19/1024</f>
        <v>39320</v>
      </c>
      <c r="D20" s="25"/>
      <c r="E20" s="26">
        <f t="shared" si="0"/>
        <v>8100</v>
      </c>
      <c r="F20" s="26"/>
      <c r="G20" s="27">
        <f>G19/1024</f>
        <v>18116</v>
      </c>
      <c r="H20" s="27"/>
      <c r="J20"/>
      <c r="K20"/>
      <c r="L20"/>
      <c r="M20"/>
      <c r="N20"/>
    </row>
    <row r="21" ht="30" customHeight="1" spans="1:14">
      <c r="A21" s="20" t="s">
        <v>29</v>
      </c>
      <c r="B21" s="20"/>
      <c r="C21" s="11">
        <f>IF(C11="64M",64,IF(C11="128M",128,C11))-E21-G21</f>
        <v>38</v>
      </c>
      <c r="D21" s="11"/>
      <c r="E21" s="28">
        <f>ROUNDUP(E20/1024,0)</f>
        <v>8</v>
      </c>
      <c r="F21" s="28"/>
      <c r="G21" s="29">
        <f>ROUNDUP(G20/1024,0)</f>
        <v>18</v>
      </c>
      <c r="H21" s="29"/>
      <c r="J21"/>
      <c r="K21"/>
      <c r="L21"/>
      <c r="M21"/>
      <c r="N21"/>
    </row>
    <row r="22" ht="19" customHeight="1" spans="10:14">
      <c r="J22"/>
      <c r="K22"/>
      <c r="L22"/>
      <c r="M22"/>
      <c r="N22"/>
    </row>
    <row r="23" spans="1:14">
      <c r="A23" s="30" t="s">
        <v>30</v>
      </c>
      <c r="B23" s="30"/>
      <c r="C23" s="30"/>
      <c r="D23" s="30"/>
      <c r="E23" s="30"/>
      <c r="F23" s="30"/>
      <c r="G23" s="30"/>
      <c r="H23" s="30"/>
      <c r="I23" s="30"/>
      <c r="J23"/>
      <c r="K23"/>
      <c r="L23"/>
      <c r="M23"/>
      <c r="N23"/>
    </row>
    <row r="24" ht="18" customHeight="1" spans="1:14">
      <c r="A24" s="31" t="str">
        <f>"mem="&amp;C21&amp;"M@0x0"&amp;" ispmem="&amp;E21&amp;"M@0x"&amp;DEC2HEX(C21*1024*1024,7)&amp;" rmem="&amp;G21&amp;"M@0x"&amp;DEC2HEX((C21+E21)*1024*1024,7)</f>
        <v>mem=38M@0x0 ispmem=8M@0x2600000 rmem=18M@0x2E00000</v>
      </c>
      <c r="B24" s="31"/>
      <c r="C24" s="31"/>
      <c r="D24" s="31"/>
      <c r="E24" s="31"/>
      <c r="F24" s="31"/>
      <c r="G24" s="31"/>
      <c r="H24" s="31"/>
      <c r="I24" s="31"/>
      <c r="J24"/>
      <c r="K24"/>
      <c r="L24"/>
      <c r="M24"/>
      <c r="N24"/>
    </row>
    <row r="25" ht="35" customHeight="1" spans="10:14">
      <c r="J25"/>
      <c r="K25"/>
      <c r="L25"/>
      <c r="M25"/>
      <c r="N25"/>
    </row>
    <row r="26" spans="10:14">
      <c r="J26"/>
      <c r="K26"/>
      <c r="L26"/>
      <c r="M26"/>
      <c r="N26"/>
    </row>
  </sheetData>
  <mergeCells count="29">
    <mergeCell ref="A6:D6"/>
    <mergeCell ref="A7:B7"/>
    <mergeCell ref="C7:D7"/>
    <mergeCell ref="A8:B8"/>
    <mergeCell ref="C8:D8"/>
    <mergeCell ref="A9:XEU9"/>
    <mergeCell ref="A10:D10"/>
    <mergeCell ref="A11:B11"/>
    <mergeCell ref="C11:D11"/>
    <mergeCell ref="A12:XEU12"/>
    <mergeCell ref="A16:L16"/>
    <mergeCell ref="A18:B18"/>
    <mergeCell ref="C18:D18"/>
    <mergeCell ref="E18:F18"/>
    <mergeCell ref="G18:H18"/>
    <mergeCell ref="A19:B19"/>
    <mergeCell ref="C19:D19"/>
    <mergeCell ref="E19:F19"/>
    <mergeCell ref="G19:H19"/>
    <mergeCell ref="A20:B20"/>
    <mergeCell ref="C20:D20"/>
    <mergeCell ref="E20:F20"/>
    <mergeCell ref="G20:H20"/>
    <mergeCell ref="A21:B21"/>
    <mergeCell ref="C21:D21"/>
    <mergeCell ref="E21:F21"/>
    <mergeCell ref="G21:H21"/>
    <mergeCell ref="A24:I24"/>
    <mergeCell ref="A1:H4"/>
  </mergeCells>
  <dataValidations count="5">
    <dataValidation type="list" allowBlank="1" showInputMessage="1" showErrorMessage="1" sqref="E14 E15">
      <formula1>"Yes,No"</formula1>
    </dataValidation>
    <dataValidation type="list" allowBlank="1" showInputMessage="1" showErrorMessage="1" sqref="C7:D7">
      <formula1>"5M,3M,1080P,720P,960P"</formula1>
    </dataValidation>
    <dataValidation type="list" allowBlank="1" showInputMessage="1" showErrorMessage="1" sqref="C8:D8">
      <formula1>"D1,360P"</formula1>
    </dataValidation>
    <dataValidation type="list" allowBlank="1" showInputMessage="1" showErrorMessage="1" sqref="C11:D11">
      <formula1>"64M,128M"</formula1>
    </dataValidation>
    <dataValidation type="list" allowBlank="1" showInputMessage="1" showErrorMessage="1" sqref="D14">
      <formula1>"2,3"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ChangeLog</vt:lpstr>
      <vt:lpstr>rmem计算器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2016-11-29T01:52:05Z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