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F6EBC9E9-47FD-47BB-96FB-42667914C92C}" xr6:coauthVersionLast="47" xr6:coauthVersionMax="47" xr10:uidLastSave="{00000000-0000-0000-0000-000000000000}"/>
  <bookViews>
    <workbookView xWindow="0" yWindow="0" windowWidth="20490" windowHeight="10920" activeTab="3" xr2:uid="{204938CF-0984-440D-97FB-7D0080130912}"/>
  </bookViews>
  <sheets>
    <sheet name="Normalisasi" sheetId="1" r:id="rId1"/>
    <sheet name="Lembar2" sheetId="2" r:id="rId2"/>
    <sheet name="Sheet1" sheetId="5" r:id="rId3"/>
    <sheet name="Sheet2" sheetId="6" r:id="rId4"/>
    <sheet name="CURANMOR" sheetId="3" r:id="rId5"/>
    <sheet name="CURAS" sheetId="4" r:id="rId6"/>
    <sheet name="Sheet3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6" l="1"/>
  <c r="E4" i="6"/>
  <c r="K23" i="6"/>
  <c r="K26" i="6"/>
  <c r="K27" i="6"/>
  <c r="E23" i="6"/>
  <c r="E26" i="6"/>
  <c r="G14" i="3" l="1"/>
  <c r="G13" i="3"/>
  <c r="F8" i="3"/>
  <c r="F9" i="3"/>
  <c r="N9" i="3" s="1"/>
  <c r="F10" i="3"/>
  <c r="P10" i="3" s="1"/>
  <c r="F11" i="3"/>
  <c r="O11" i="3" s="1"/>
  <c r="F12" i="3"/>
  <c r="F13" i="3"/>
  <c r="N13" i="3" s="1"/>
  <c r="F14" i="3"/>
  <c r="P14" i="3" s="1"/>
  <c r="F15" i="3"/>
  <c r="O15" i="3" s="1"/>
  <c r="F16" i="3"/>
  <c r="F17" i="3"/>
  <c r="N17" i="3" s="1"/>
  <c r="F18" i="3"/>
  <c r="P18" i="3" s="1"/>
  <c r="F19" i="3"/>
  <c r="O19" i="3" s="1"/>
  <c r="F20" i="3"/>
  <c r="F21" i="3"/>
  <c r="N21" i="3" s="1"/>
  <c r="F22" i="3"/>
  <c r="P22" i="3" s="1"/>
  <c r="F23" i="3"/>
  <c r="O23" i="3" s="1"/>
  <c r="F24" i="3"/>
  <c r="F25" i="3"/>
  <c r="N25" i="3" s="1"/>
  <c r="F26" i="3"/>
  <c r="P26" i="3" s="1"/>
  <c r="F27" i="3"/>
  <c r="O27" i="3" s="1"/>
  <c r="F28" i="3"/>
  <c r="F29" i="3"/>
  <c r="N29" i="3" s="1"/>
  <c r="F30" i="3"/>
  <c r="P30" i="3" s="1"/>
  <c r="F7" i="3"/>
  <c r="E9" i="3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7" i="4"/>
  <c r="E8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7" i="4"/>
  <c r="D8" i="3"/>
  <c r="K21" i="6"/>
  <c r="K4" i="6"/>
  <c r="K14" i="6"/>
  <c r="K22" i="6"/>
  <c r="K15" i="6"/>
  <c r="K24" i="6"/>
  <c r="K5" i="6"/>
  <c r="K7" i="6"/>
  <c r="K17" i="6"/>
  <c r="K9" i="6"/>
  <c r="K20" i="6"/>
  <c r="K11" i="6"/>
  <c r="K6" i="6"/>
  <c r="K8" i="6"/>
  <c r="K12" i="6"/>
  <c r="K10" i="6"/>
  <c r="K18" i="6"/>
  <c r="K19" i="6"/>
  <c r="K25" i="6"/>
  <c r="K13" i="6"/>
  <c r="K16" i="6"/>
  <c r="P8" i="3"/>
  <c r="P9" i="3"/>
  <c r="P12" i="3"/>
  <c r="P13" i="3"/>
  <c r="P16" i="3"/>
  <c r="P17" i="3"/>
  <c r="P20" i="3"/>
  <c r="P21" i="3"/>
  <c r="P24" i="3"/>
  <c r="P25" i="3"/>
  <c r="P28" i="3"/>
  <c r="P29" i="3"/>
  <c r="O8" i="3"/>
  <c r="O9" i="3"/>
  <c r="O10" i="3"/>
  <c r="O12" i="3"/>
  <c r="O13" i="3"/>
  <c r="O14" i="3"/>
  <c r="O16" i="3"/>
  <c r="O17" i="3"/>
  <c r="O18" i="3"/>
  <c r="O20" i="3"/>
  <c r="O21" i="3"/>
  <c r="O22" i="3"/>
  <c r="O24" i="3"/>
  <c r="O25" i="3"/>
  <c r="O26" i="3"/>
  <c r="O28" i="3"/>
  <c r="O29" i="3"/>
  <c r="O30" i="3"/>
  <c r="P7" i="3"/>
  <c r="O7" i="3"/>
  <c r="N7" i="3"/>
  <c r="N8" i="3"/>
  <c r="N12" i="3"/>
  <c r="N16" i="3"/>
  <c r="N20" i="3"/>
  <c r="N24" i="3"/>
  <c r="N2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7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13" i="6"/>
  <c r="E25" i="6"/>
  <c r="E19" i="6"/>
  <c r="E18" i="6"/>
  <c r="E10" i="6"/>
  <c r="E12" i="6"/>
  <c r="E8" i="6"/>
  <c r="E6" i="6"/>
  <c r="E11" i="6"/>
  <c r="E20" i="6"/>
  <c r="E9" i="6"/>
  <c r="E17" i="6"/>
  <c r="E7" i="6"/>
  <c r="E5" i="6"/>
  <c r="E24" i="6"/>
  <c r="E15" i="6"/>
  <c r="E22" i="6"/>
  <c r="E14" i="6"/>
  <c r="E21" i="6"/>
  <c r="E16" i="6"/>
  <c r="V7" i="3"/>
  <c r="AA11" i="3" s="1"/>
  <c r="V6" i="3"/>
  <c r="Z7" i="3" s="1"/>
  <c r="V8" i="4"/>
  <c r="V7" i="4"/>
  <c r="V6" i="4"/>
  <c r="E16" i="5"/>
  <c r="E15" i="5"/>
  <c r="E14" i="5"/>
  <c r="E13" i="5"/>
  <c r="E12" i="5"/>
  <c r="E11" i="5"/>
  <c r="E10" i="5"/>
  <c r="E9" i="5"/>
  <c r="E8" i="5"/>
  <c r="E7" i="5"/>
  <c r="E6" i="5"/>
  <c r="AH6" i="3"/>
  <c r="AL7" i="3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AB7" i="4"/>
  <c r="AA7" i="4"/>
  <c r="Z7" i="4"/>
  <c r="AD31" i="4"/>
  <c r="R31" i="4"/>
  <c r="C31" i="4"/>
  <c r="C32" i="4" s="1"/>
  <c r="AH7" i="3"/>
  <c r="AM26" i="3" s="1"/>
  <c r="S7" i="3"/>
  <c r="AH8" i="3"/>
  <c r="AN8" i="3" s="1"/>
  <c r="AD31" i="3"/>
  <c r="AB21" i="3"/>
  <c r="AB9" i="3"/>
  <c r="V8" i="3"/>
  <c r="AB28" i="3" s="1"/>
  <c r="R31" i="3"/>
  <c r="C31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F8" i="4" l="1"/>
  <c r="N8" i="4" s="1"/>
  <c r="F27" i="4"/>
  <c r="F11" i="4"/>
  <c r="F23" i="4"/>
  <c r="F19" i="4"/>
  <c r="F7" i="4"/>
  <c r="F15" i="4"/>
  <c r="N27" i="3"/>
  <c r="N23" i="3"/>
  <c r="N19" i="3"/>
  <c r="N15" i="3"/>
  <c r="N11" i="3"/>
  <c r="N30" i="3"/>
  <c r="N26" i="3"/>
  <c r="N22" i="3"/>
  <c r="N18" i="3"/>
  <c r="N14" i="3"/>
  <c r="N10" i="3"/>
  <c r="P27" i="3"/>
  <c r="P23" i="3"/>
  <c r="P19" i="3"/>
  <c r="P15" i="3"/>
  <c r="P11" i="3"/>
  <c r="F30" i="4"/>
  <c r="F26" i="4"/>
  <c r="F22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AL29" i="3"/>
  <c r="AB25" i="3"/>
  <c r="AB13" i="3"/>
  <c r="AB29" i="3"/>
  <c r="AL21" i="3"/>
  <c r="AN23" i="3"/>
  <c r="AN7" i="3"/>
  <c r="AN15" i="3"/>
  <c r="AN27" i="3"/>
  <c r="AN11" i="3"/>
  <c r="AB17" i="3"/>
  <c r="AL13" i="3"/>
  <c r="AN19" i="3"/>
  <c r="AB7" i="3"/>
  <c r="AB10" i="3"/>
  <c r="AB14" i="3"/>
  <c r="AB18" i="3"/>
  <c r="AB22" i="3"/>
  <c r="AB26" i="3"/>
  <c r="AB30" i="3"/>
  <c r="AL28" i="3"/>
  <c r="AL20" i="3"/>
  <c r="AL12" i="3"/>
  <c r="AN30" i="3"/>
  <c r="AN26" i="3"/>
  <c r="AN22" i="3"/>
  <c r="AN18" i="3"/>
  <c r="AN14" i="3"/>
  <c r="AN10" i="3"/>
  <c r="AB11" i="3"/>
  <c r="AB15" i="3"/>
  <c r="AB19" i="3"/>
  <c r="AB23" i="3"/>
  <c r="AB27" i="3"/>
  <c r="AL25" i="3"/>
  <c r="AL17" i="3"/>
  <c r="AL9" i="3"/>
  <c r="AN29" i="3"/>
  <c r="AN25" i="3"/>
  <c r="AN21" i="3"/>
  <c r="AN17" i="3"/>
  <c r="AN13" i="3"/>
  <c r="AN9" i="3"/>
  <c r="AL10" i="3"/>
  <c r="AB8" i="3"/>
  <c r="AB12" i="3"/>
  <c r="AB16" i="3"/>
  <c r="AB20" i="3"/>
  <c r="AB24" i="3"/>
  <c r="AL24" i="3"/>
  <c r="AL16" i="3"/>
  <c r="AN28" i="3"/>
  <c r="AN24" i="3"/>
  <c r="AN20" i="3"/>
  <c r="AN16" i="3"/>
  <c r="AN12" i="3"/>
  <c r="AL27" i="3"/>
  <c r="AL23" i="3"/>
  <c r="AL19" i="3"/>
  <c r="AL15" i="3"/>
  <c r="AL11" i="3"/>
  <c r="AL8" i="3"/>
  <c r="AL30" i="3"/>
  <c r="AL26" i="3"/>
  <c r="AL22" i="3"/>
  <c r="AL18" i="3"/>
  <c r="AL14" i="3"/>
  <c r="AM25" i="3"/>
  <c r="AM18" i="3"/>
  <c r="AM17" i="3"/>
  <c r="AM9" i="3"/>
  <c r="AM30" i="3"/>
  <c r="AM22" i="3"/>
  <c r="AM14" i="3"/>
  <c r="AM29" i="3"/>
  <c r="AM21" i="3"/>
  <c r="AM13" i="3"/>
  <c r="AM7" i="3"/>
  <c r="AM28" i="3"/>
  <c r="AM24" i="3"/>
  <c r="AM20" i="3"/>
  <c r="AM16" i="3"/>
  <c r="AM12" i="3"/>
  <c r="AM27" i="3"/>
  <c r="AM23" i="3"/>
  <c r="AM19" i="3"/>
  <c r="AM15" i="3"/>
  <c r="AM8" i="3"/>
  <c r="AM11" i="3"/>
  <c r="AM10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7" i="3"/>
  <c r="AA28" i="3"/>
  <c r="AA24" i="3"/>
  <c r="AA20" i="3"/>
  <c r="AA16" i="3"/>
  <c r="AA12" i="3"/>
  <c r="AA8" i="3"/>
  <c r="AA27" i="3"/>
  <c r="AA23" i="3"/>
  <c r="AA19" i="3"/>
  <c r="AA15" i="3"/>
  <c r="Z30" i="3"/>
  <c r="Z26" i="3"/>
  <c r="Z22" i="3"/>
  <c r="Z18" i="3"/>
  <c r="Z14" i="3"/>
  <c r="Z10" i="3"/>
  <c r="Z29" i="3"/>
  <c r="Z25" i="3"/>
  <c r="Z21" i="3"/>
  <c r="Z17" i="3"/>
  <c r="Z13" i="3"/>
  <c r="Z9" i="3"/>
  <c r="Z28" i="3"/>
  <c r="Z24" i="3"/>
  <c r="Z20" i="3"/>
  <c r="Z16" i="3"/>
  <c r="Z12" i="3"/>
  <c r="Z8" i="3"/>
  <c r="Z27" i="3"/>
  <c r="Z23" i="3"/>
  <c r="Z19" i="3"/>
  <c r="Z15" i="3"/>
  <c r="Z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P8" i="4" l="1"/>
  <c r="O8" i="4"/>
  <c r="N16" i="4"/>
  <c r="O16" i="4"/>
  <c r="P16" i="4"/>
  <c r="N9" i="4"/>
  <c r="P9" i="4"/>
  <c r="O9" i="4"/>
  <c r="N25" i="4"/>
  <c r="P25" i="4"/>
  <c r="O25" i="4"/>
  <c r="N18" i="4"/>
  <c r="P18" i="4"/>
  <c r="O18" i="4"/>
  <c r="N19" i="4"/>
  <c r="P19" i="4"/>
  <c r="O19" i="4"/>
  <c r="N20" i="4"/>
  <c r="O20" i="4"/>
  <c r="P20" i="4"/>
  <c r="N13" i="4"/>
  <c r="P13" i="4"/>
  <c r="O13" i="4"/>
  <c r="N29" i="4"/>
  <c r="P29" i="4"/>
  <c r="O29" i="4"/>
  <c r="N22" i="4"/>
  <c r="P22" i="4"/>
  <c r="O22" i="4"/>
  <c r="N15" i="4"/>
  <c r="P15" i="4"/>
  <c r="O15" i="4"/>
  <c r="N23" i="4"/>
  <c r="P23" i="4"/>
  <c r="O23" i="4"/>
  <c r="N24" i="4"/>
  <c r="O24" i="4"/>
  <c r="P24" i="4"/>
  <c r="P17" i="4"/>
  <c r="O17" i="4"/>
  <c r="N17" i="4"/>
  <c r="N10" i="4"/>
  <c r="P10" i="4"/>
  <c r="O10" i="4"/>
  <c r="N26" i="4"/>
  <c r="P26" i="4"/>
  <c r="O26" i="4"/>
  <c r="O7" i="4"/>
  <c r="N7" i="4"/>
  <c r="P7" i="4"/>
  <c r="N11" i="4"/>
  <c r="O11" i="4"/>
  <c r="P11" i="4"/>
  <c r="N12" i="4"/>
  <c r="P12" i="4"/>
  <c r="O12" i="4"/>
  <c r="N28" i="4"/>
  <c r="O28" i="4"/>
  <c r="P28" i="4"/>
  <c r="N21" i="4"/>
  <c r="P21" i="4"/>
  <c r="O21" i="4"/>
  <c r="N14" i="4"/>
  <c r="P14" i="4"/>
  <c r="O14" i="4"/>
  <c r="N30" i="4"/>
  <c r="O30" i="4"/>
  <c r="P30" i="4"/>
  <c r="N27" i="4"/>
  <c r="P27" i="4"/>
  <c r="O27" i="4"/>
  <c r="AR22" i="2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<sst xmlns="http://schemas.openxmlformats.org/spreadsheetml/2006/main" count="895" uniqueCount="89">
  <si>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</si>
  <si>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</si>
  <si>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</si>
  <si>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</si>
  <si>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</si>
  <si>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</si>
  <si>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</si>
  <si>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</si>
  <si>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</si>
  <si>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</si>
  <si>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</si>
  <si>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</si>
  <si>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</si>
  <si>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</si>
  <si>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</si>
  <si>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</si>
  <si>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</si>
  <si>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</si>
  <si>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</si>
  <si>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</si>
  <si>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</si>
  <si>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</si>
  <si>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</si>
  <si>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</si>
  <si>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</si>
  <si>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</si>
  <si>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</si>
  <si>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</si>
  <si>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</si>
  <si>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</si>
  <si>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</si>
  <si>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</si>
  <si>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</si>
  <si>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</si>
  <si>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</si>
  <si>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</si>
  <si>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</si>
  <si>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</si>
  <si>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</si>
  <si>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</si>
  <si>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</si>
  <si>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</si>
  <si>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</si>
  <si>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</si>
  <si>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</si>
  <si>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</si>
  <si>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</si>
  <si>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</si>
  <si>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</si>
  <si>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</si>
  <si>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</si>
  <si>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</si>
  <si>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</si>
  <si>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</si>
  <si>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</si>
  <si>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</si>
  <si>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CURAS</t>
  </si>
  <si>
    <t>KESATUAN</t>
  </si>
  <si>
    <t>CURANMOR</t>
  </si>
  <si>
    <t>LAPOR</t>
  </si>
  <si>
    <t>POLSEK LUMBANG</t>
  </si>
  <si>
    <t>POLSEK SUKAPURA</t>
  </si>
  <si>
    <t>POLSEK BANTARAN</t>
  </si>
  <si>
    <t>POLSEK KURIPAN</t>
  </si>
  <si>
    <t>POLSEK SUMBER</t>
  </si>
  <si>
    <t>POLSEK LECES</t>
  </si>
  <si>
    <t>POLSEK TEGALSIWALAN</t>
  </si>
  <si>
    <t>POLSEK BANYUANYAR</t>
  </si>
  <si>
    <t>POLSEK DRINGU</t>
  </si>
  <si>
    <t>POLSEK MARON</t>
  </si>
  <si>
    <t>POLSEK GENDING</t>
  </si>
  <si>
    <t>POLSEK PAJARAKAN</t>
  </si>
  <si>
    <t>POLSEK KRAKSAAN</t>
  </si>
  <si>
    <t>POLSEK BESUK</t>
  </si>
  <si>
    <t>POLSEK GADING</t>
  </si>
  <si>
    <t>POLSEK KREJENGAN</t>
  </si>
  <si>
    <t>POLSEK KOTAANYAR</t>
  </si>
  <si>
    <t>POLSEK PAITON</t>
  </si>
  <si>
    <t>POLSEK PAKUNIRAN</t>
  </si>
  <si>
    <t>POLSEK TIRIS</t>
  </si>
  <si>
    <t>POLSEK KRUCIL</t>
  </si>
  <si>
    <t>MIN</t>
  </si>
  <si>
    <t>MAX</t>
  </si>
  <si>
    <t>Nama Kecamatan</t>
  </si>
  <si>
    <t>normal</t>
  </si>
  <si>
    <t>Krejengan</t>
  </si>
  <si>
    <t>POLSEK SUMBERASIH</t>
  </si>
  <si>
    <t>POLSEK TONGAS</t>
  </si>
  <si>
    <t>POLSEK WONOMERTO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</si>
</sst>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110A57"/>
      <name val="Arial"/>
      <family val="2"/>
    </font>
    <font>
      <sz val="12"/>
      <color rgb="FF110A57"/>
      <name val="Arial"/>
      <family val="2"/>
    </font>
    <font>
      <b/>
      <sz val="12"/>
      <color rgb="FF110A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A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DCDFE8"/>
      </bottom>
      <diagonal/>
    </border>
    <border>
      <left style="medium">
        <color rgb="FFDCDFE8"/>
      </left>
      <right/>
      <top style="medium">
        <color rgb="FFDCDFE8"/>
      </top>
      <bottom/>
      <diagonal/>
    </border>
    <border>
      <left/>
      <right/>
      <top style="medium">
        <color rgb="FFDCDFE8"/>
      </top>
      <bottom/>
      <diagonal/>
    </border>
    <border>
      <left/>
      <right style="medium">
        <color rgb="FFDCDFE8"/>
      </right>
      <top style="medium">
        <color rgb="FFDCDFE8"/>
      </top>
      <bottom/>
      <diagonal/>
    </border>
    <border>
      <left style="medium">
        <color rgb="FFDCDFE8"/>
      </left>
      <right/>
      <top/>
      <bottom style="medium">
        <color rgb="FFDCDFE8"/>
      </bottom>
      <diagonal/>
    </border>
    <border>
      <left/>
      <right style="medium">
        <color rgb="FFDCDFE8"/>
      </right>
      <top/>
      <bottom style="medium">
        <color rgb="FFDCDFE8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" xfId="0" applyNumberFormat="1" applyFill="1" applyBorder="1"/>
    <xf numFmtId="2" fontId="0" fillId="6" borderId="0" xfId="0" applyNumberFormat="1" applyFill="1"/>
    <xf numFmtId="0" fontId="7" fillId="8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165" fontId="0" fillId="0" borderId="0" xfId="0" applyNumberFormat="1"/>
    <xf numFmtId="2" fontId="8" fillId="7" borderId="1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72" t="s">
        <v>0</v>
      </c>
      <c r="D2" s="72"/>
      <c r="E2" s="72"/>
      <c r="F2" s="72"/>
      <c r="G2" s="72"/>
      <c r="H2" s="72"/>
    </row>
    <row r="3" spans="2:14" x14ac:dyDescent="0.25">
      <c r="J3" s="72" t="s">
        <v>30</v>
      </c>
      <c r="K3" s="72"/>
      <c r="L3" s="72"/>
      <c r="M3" s="72"/>
      <c r="N3" s="72"/>
    </row>
    <row r="5" spans="2:14" x14ac:dyDescent="0.25">
      <c r="B5" s="71" t="s">
        <v>1</v>
      </c>
      <c r="C5" s="71">
        <v>2021</v>
      </c>
      <c r="D5" s="71"/>
      <c r="E5" s="71">
        <v>2022</v>
      </c>
      <c r="F5" s="71"/>
      <c r="G5" s="71" t="s">
        <v>28</v>
      </c>
      <c r="J5" s="71" t="s">
        <v>1</v>
      </c>
      <c r="K5" s="71">
        <v>2021</v>
      </c>
      <c r="L5" s="71"/>
      <c r="M5" s="71">
        <v>2022</v>
      </c>
      <c r="N5" s="71"/>
    </row>
    <row r="6" spans="2:14" x14ac:dyDescent="0.25">
      <c r="B6" s="71"/>
      <c r="C6" s="2" t="s">
        <v>2</v>
      </c>
      <c r="D6" s="2" t="s">
        <v>3</v>
      </c>
      <c r="E6" s="2" t="s">
        <v>2</v>
      </c>
      <c r="F6" s="2" t="s">
        <v>3</v>
      </c>
      <c r="G6" s="71"/>
      <c r="J6" s="71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71">
        <f>C31+D31</f>
        <v>219</v>
      </c>
      <c r="D32" s="71"/>
      <c r="E32" s="71">
        <f>E31+F31</f>
        <v>178</v>
      </c>
      <c r="F32" s="71"/>
      <c r="J32" s="3" t="s">
        <v>29</v>
      </c>
      <c r="K32" s="71"/>
      <c r="L32" s="71"/>
      <c r="M32" s="71"/>
      <c r="N32" s="71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B5:B6"/>
    <mergeCell ref="C5:D5"/>
    <mergeCell ref="E5:F5"/>
    <mergeCell ref="J5:J6"/>
    <mergeCell ref="K5:L5"/>
    <mergeCell ref="C32:D32"/>
    <mergeCell ref="E32:F32"/>
    <mergeCell ref="G5:G6"/>
    <mergeCell ref="J3:N3"/>
    <mergeCell ref="C2:H2"/>
    <mergeCell ref="M5:N5"/>
    <mergeCell ref="K32:L32"/>
    <mergeCell ref="M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72" t="s">
        <v>0</v>
      </c>
      <c r="D2" s="72"/>
      <c r="E2" s="72"/>
      <c r="F2" s="72"/>
    </row>
    <row r="3" spans="2:59" x14ac:dyDescent="0.25">
      <c r="H3" s="72" t="s">
        <v>30</v>
      </c>
      <c r="I3" s="72"/>
      <c r="J3" s="72"/>
      <c r="L3" t="s">
        <v>31</v>
      </c>
      <c r="M3" s="1">
        <v>3</v>
      </c>
    </row>
    <row r="4" spans="2:59" x14ac:dyDescent="0.25">
      <c r="L4" s="72" t="s">
        <v>32</v>
      </c>
      <c r="M4" s="72"/>
      <c r="N4" s="72"/>
      <c r="O4" s="72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71" t="s">
        <v>1</v>
      </c>
      <c r="C5" s="71">
        <v>2024</v>
      </c>
      <c r="D5" s="71"/>
      <c r="E5" s="71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71"/>
      <c r="C6" s="2" t="s">
        <v>2</v>
      </c>
      <c r="D6" s="2" t="s">
        <v>3</v>
      </c>
      <c r="E6" s="71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73" t="s">
        <v>40</v>
      </c>
      <c r="W6" s="73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73" t="s">
        <v>40</v>
      </c>
      <c r="AI6" s="73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73" t="s">
        <v>40</v>
      </c>
      <c r="AU6" s="73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73" t="s">
        <v>40</v>
      </c>
      <c r="BG6" s="73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71">
        <f>C31+D31</f>
        <v>210</v>
      </c>
      <c r="D32" s="71"/>
      <c r="H32" s="3"/>
      <c r="I32" s="71"/>
      <c r="J32" s="71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71"/>
    </row>
    <row r="35" spans="3:54" x14ac:dyDescent="0.25">
      <c r="C35" s="4"/>
      <c r="D35" s="4"/>
      <c r="H35" s="71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AH6:AI6"/>
    <mergeCell ref="C32:D32"/>
    <mergeCell ref="I32:J32"/>
    <mergeCell ref="BF6:BG6"/>
    <mergeCell ref="C2:F2"/>
    <mergeCell ref="H3:J3"/>
    <mergeCell ref="AT6:AU6"/>
    <mergeCell ref="L4:O4"/>
    <mergeCell ref="H34:H35"/>
    <mergeCell ref="B5:B6"/>
    <mergeCell ref="C5:D5"/>
    <mergeCell ref="E5:E6"/>
    <mergeCell ref="V6:W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34F-35EB-4D62-B10C-97ED54243FFE}">
  <dimension ref="B1:P16"/>
  <sheetViews>
    <sheetView workbookViewId="0">
      <selection activeCell="O6" sqref="O6"/>
    </sheetView>
  </sheetViews>
  <sheetFormatPr defaultRowHeight="15" x14ac:dyDescent="0.25"/>
  <sheetData>
    <row r="1" spans="2:16" x14ac:dyDescent="0.25">
      <c r="C1" s="72" t="s">
        <v>0</v>
      </c>
      <c r="D1" s="72"/>
      <c r="E1" s="72"/>
      <c r="F1" s="72"/>
    </row>
    <row r="2" spans="2:16" x14ac:dyDescent="0.25">
      <c r="H2" t="s">
        <v>31</v>
      </c>
      <c r="I2" s="1">
        <v>3</v>
      </c>
    </row>
    <row r="3" spans="2:16" x14ac:dyDescent="0.25">
      <c r="H3" s="72" t="s">
        <v>32</v>
      </c>
      <c r="I3" s="72"/>
      <c r="J3" s="72"/>
      <c r="K3" s="72"/>
    </row>
    <row r="4" spans="2:16" x14ac:dyDescent="0.25">
      <c r="B4" s="71" t="s">
        <v>1</v>
      </c>
      <c r="C4" s="71">
        <v>2024</v>
      </c>
      <c r="D4" s="71"/>
      <c r="E4" s="71" t="s">
        <v>28</v>
      </c>
      <c r="H4" t="s">
        <v>36</v>
      </c>
      <c r="I4" t="s">
        <v>37</v>
      </c>
      <c r="J4" s="2" t="s">
        <v>2</v>
      </c>
      <c r="K4" s="2" t="s">
        <v>3</v>
      </c>
      <c r="L4" t="s">
        <v>41</v>
      </c>
    </row>
    <row r="5" spans="2:16" x14ac:dyDescent="0.25">
      <c r="B5" s="71"/>
      <c r="C5" s="2" t="s">
        <v>2</v>
      </c>
      <c r="D5" s="2" t="s">
        <v>3</v>
      </c>
      <c r="E5" s="71"/>
      <c r="H5" s="2" t="s">
        <v>33</v>
      </c>
      <c r="I5">
        <v>1</v>
      </c>
      <c r="J5" s="7">
        <v>0</v>
      </c>
      <c r="K5" s="7"/>
      <c r="L5" s="11"/>
      <c r="N5" t="s">
        <v>33</v>
      </c>
      <c r="O5" t="s">
        <v>34</v>
      </c>
      <c r="P5" t="s">
        <v>35</v>
      </c>
    </row>
    <row r="6" spans="2:16" x14ac:dyDescent="0.25">
      <c r="B6" s="3" t="s">
        <v>4</v>
      </c>
      <c r="C6" s="2">
        <v>0</v>
      </c>
      <c r="D6" s="2">
        <v>5</v>
      </c>
      <c r="E6">
        <f t="shared" ref="E6:E16" si="0">SUM(C6:D6)</f>
        <v>5</v>
      </c>
      <c r="F6" s="2"/>
      <c r="H6" s="2" t="s">
        <v>34</v>
      </c>
      <c r="I6" s="3">
        <v>2</v>
      </c>
      <c r="J6" s="7">
        <v>1</v>
      </c>
      <c r="K6" s="7"/>
      <c r="L6" s="12"/>
      <c r="M6" t="s">
        <v>4</v>
      </c>
      <c r="N6">
        <v>5.2</v>
      </c>
    </row>
    <row r="7" spans="2:16" x14ac:dyDescent="0.25">
      <c r="B7" s="3" t="s">
        <v>5</v>
      </c>
      <c r="C7" s="2">
        <v>0</v>
      </c>
      <c r="D7" s="2">
        <v>4</v>
      </c>
      <c r="E7">
        <f t="shared" si="0"/>
        <v>4</v>
      </c>
      <c r="F7" s="2"/>
      <c r="H7" s="2" t="s">
        <v>35</v>
      </c>
      <c r="I7" s="3">
        <v>3</v>
      </c>
      <c r="J7" s="7">
        <v>3</v>
      </c>
      <c r="K7" s="7"/>
      <c r="L7" s="10"/>
    </row>
    <row r="8" spans="2:16" x14ac:dyDescent="0.25">
      <c r="B8" s="3" t="s">
        <v>6</v>
      </c>
      <c r="C8" s="2">
        <v>0</v>
      </c>
      <c r="D8" s="2">
        <v>2</v>
      </c>
      <c r="E8">
        <f t="shared" si="0"/>
        <v>2</v>
      </c>
      <c r="F8" s="2"/>
    </row>
    <row r="9" spans="2:16" x14ac:dyDescent="0.25">
      <c r="B9" s="3" t="s">
        <v>7</v>
      </c>
      <c r="C9" s="2">
        <v>0</v>
      </c>
      <c r="D9" s="2">
        <v>22</v>
      </c>
      <c r="E9">
        <f t="shared" si="0"/>
        <v>22</v>
      </c>
      <c r="F9" s="2"/>
    </row>
    <row r="10" spans="2:16" x14ac:dyDescent="0.25">
      <c r="B10" s="3" t="s">
        <v>8</v>
      </c>
      <c r="C10" s="2">
        <v>1</v>
      </c>
      <c r="D10" s="2">
        <v>4</v>
      </c>
      <c r="E10">
        <f t="shared" si="0"/>
        <v>5</v>
      </c>
      <c r="F10" s="2"/>
    </row>
    <row r="11" spans="2:16" x14ac:dyDescent="0.25">
      <c r="B11" s="3" t="s">
        <v>9</v>
      </c>
      <c r="C11" s="2">
        <v>1</v>
      </c>
      <c r="D11" s="2">
        <v>18</v>
      </c>
      <c r="E11">
        <f t="shared" si="0"/>
        <v>19</v>
      </c>
      <c r="F11" s="2"/>
    </row>
    <row r="12" spans="2:16" x14ac:dyDescent="0.25">
      <c r="B12" s="3" t="s">
        <v>10</v>
      </c>
      <c r="C12" s="2">
        <v>0</v>
      </c>
      <c r="D12" s="2">
        <v>0</v>
      </c>
      <c r="E12">
        <f t="shared" si="0"/>
        <v>0</v>
      </c>
      <c r="F12" s="2"/>
    </row>
    <row r="13" spans="2:16" x14ac:dyDescent="0.25">
      <c r="B13" s="3" t="s">
        <v>11</v>
      </c>
      <c r="C13" s="2">
        <v>0</v>
      </c>
      <c r="D13" s="2">
        <v>37</v>
      </c>
      <c r="E13">
        <f t="shared" si="0"/>
        <v>37</v>
      </c>
      <c r="F13" s="2"/>
    </row>
    <row r="14" spans="2:16" x14ac:dyDescent="0.25">
      <c r="B14" s="3" t="s">
        <v>12</v>
      </c>
      <c r="C14" s="2">
        <v>0</v>
      </c>
      <c r="D14" s="2">
        <v>9</v>
      </c>
      <c r="E14">
        <f t="shared" si="0"/>
        <v>9</v>
      </c>
      <c r="F14" s="2"/>
    </row>
    <row r="15" spans="2:16" x14ac:dyDescent="0.25">
      <c r="B15" s="3" t="s">
        <v>13</v>
      </c>
      <c r="C15" s="2">
        <v>0</v>
      </c>
      <c r="D15" s="2">
        <v>3</v>
      </c>
      <c r="E15">
        <f t="shared" si="0"/>
        <v>3</v>
      </c>
      <c r="F15" s="2"/>
    </row>
    <row r="16" spans="2:16" x14ac:dyDescent="0.25">
      <c r="B16" s="3" t="s">
        <v>14</v>
      </c>
      <c r="C16" s="2">
        <v>0</v>
      </c>
      <c r="D16" s="2">
        <v>2</v>
      </c>
      <c r="E16">
        <f t="shared" si="0"/>
        <v>2</v>
      </c>
      <c r="F16" s="2"/>
    </row>
  </sheetData>
  <mergeCells count="5">
    <mergeCell ref="C1:F1"/>
    <mergeCell ref="H3:K3"/>
    <mergeCell ref="B4:B5"/>
    <mergeCell ref="C4:D4"/>
    <mergeCell ref="E4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C1F-547F-40E3-8593-729479C08754}">
  <dimension ref="A1:K27"/>
  <sheetViews>
    <sheetView tabSelected="1" topLeftCell="A21" workbookViewId="0">
      <selection activeCell="O24" sqref="O24"/>
    </sheetView>
  </sheetViews>
  <sheetFormatPr defaultRowHeight="15" x14ac:dyDescent="0.25"/>
  <cols>
    <col min="1" max="1" width="15.7109375" customWidth="1"/>
    <col min="7" max="7" width="15.7109375" customWidth="1"/>
  </cols>
  <sheetData>
    <row r="1" spans="1:11" ht="15.75" thickBot="1" x14ac:dyDescent="0.3">
      <c r="A1" s="74" t="s">
        <v>57</v>
      </c>
      <c r="B1" s="46">
        <v>2022</v>
      </c>
      <c r="C1" s="46">
        <v>2023</v>
      </c>
      <c r="D1" s="45">
        <v>2024</v>
      </c>
      <c r="G1" s="74" t="s">
        <v>57</v>
      </c>
      <c r="H1" s="47"/>
      <c r="I1" s="47"/>
      <c r="J1" s="47"/>
    </row>
    <row r="2" spans="1:11" ht="26.25" thickBot="1" x14ac:dyDescent="0.3">
      <c r="A2" s="75"/>
      <c r="B2" s="49" t="s">
        <v>58</v>
      </c>
      <c r="C2" s="49" t="s">
        <v>58</v>
      </c>
      <c r="D2" s="48" t="s">
        <v>58</v>
      </c>
      <c r="G2" s="75"/>
      <c r="H2" s="50" t="s">
        <v>56</v>
      </c>
      <c r="I2" s="50" t="s">
        <v>56</v>
      </c>
      <c r="J2" s="50" t="s">
        <v>56</v>
      </c>
    </row>
    <row r="3" spans="1:11" ht="15.75" thickBot="1" x14ac:dyDescent="0.3">
      <c r="A3" s="76"/>
      <c r="B3" s="52" t="s">
        <v>59</v>
      </c>
      <c r="C3" s="52" t="s">
        <v>59</v>
      </c>
      <c r="D3" s="51" t="s">
        <v>59</v>
      </c>
      <c r="G3" s="76"/>
      <c r="H3" s="52" t="s">
        <v>59</v>
      </c>
      <c r="I3" s="52" t="s">
        <v>59</v>
      </c>
      <c r="J3" s="52" t="s">
        <v>59</v>
      </c>
    </row>
    <row r="4" spans="1:11" ht="26.25" thickBot="1" x14ac:dyDescent="0.3">
      <c r="A4" s="53" t="s">
        <v>62</v>
      </c>
      <c r="B4" s="55">
        <v>4</v>
      </c>
      <c r="C4" s="55">
        <v>2</v>
      </c>
      <c r="D4" s="54">
        <v>5</v>
      </c>
      <c r="E4">
        <f t="shared" ref="E4:E27" si="0">D4+C4+B4</f>
        <v>11</v>
      </c>
      <c r="F4" s="70">
        <v>1</v>
      </c>
      <c r="G4" s="53" t="s">
        <v>62</v>
      </c>
      <c r="H4" s="55">
        <v>0</v>
      </c>
      <c r="I4" s="55">
        <v>0</v>
      </c>
      <c r="J4" s="55">
        <v>0</v>
      </c>
      <c r="K4">
        <f t="shared" ref="K4:K27" si="1">J4+I4+H4</f>
        <v>0</v>
      </c>
    </row>
    <row r="5" spans="1:11" ht="26.25" thickBot="1" x14ac:dyDescent="0.3">
      <c r="A5" s="53" t="s">
        <v>67</v>
      </c>
      <c r="B5" s="55">
        <v>2</v>
      </c>
      <c r="C5" s="55">
        <v>8</v>
      </c>
      <c r="D5" s="54">
        <v>4</v>
      </c>
      <c r="E5">
        <f t="shared" si="0"/>
        <v>14</v>
      </c>
      <c r="F5" s="70">
        <v>2</v>
      </c>
      <c r="G5" s="53" t="s">
        <v>67</v>
      </c>
      <c r="H5" s="55">
        <v>1</v>
      </c>
      <c r="I5" s="55">
        <v>0</v>
      </c>
      <c r="J5" s="55">
        <v>0</v>
      </c>
      <c r="K5">
        <f t="shared" si="1"/>
        <v>1</v>
      </c>
    </row>
    <row r="6" spans="1:11" ht="15.75" thickBot="1" x14ac:dyDescent="0.3">
      <c r="A6" s="53" t="s">
        <v>73</v>
      </c>
      <c r="B6" s="55">
        <v>15</v>
      </c>
      <c r="C6" s="55">
        <v>4</v>
      </c>
      <c r="D6" s="54">
        <v>2</v>
      </c>
      <c r="E6">
        <f t="shared" si="0"/>
        <v>21</v>
      </c>
      <c r="F6" s="70">
        <v>3</v>
      </c>
      <c r="G6" s="53" t="s">
        <v>73</v>
      </c>
      <c r="H6" s="55">
        <v>1</v>
      </c>
      <c r="I6" s="55">
        <v>1</v>
      </c>
      <c r="J6" s="55">
        <v>0</v>
      </c>
      <c r="K6">
        <f t="shared" si="1"/>
        <v>2</v>
      </c>
    </row>
    <row r="7" spans="1:11" ht="26.25" thickBot="1" x14ac:dyDescent="0.3">
      <c r="A7" s="53" t="s">
        <v>68</v>
      </c>
      <c r="B7" s="55">
        <v>11</v>
      </c>
      <c r="C7" s="55">
        <v>26</v>
      </c>
      <c r="D7" s="54">
        <v>22</v>
      </c>
      <c r="E7">
        <f t="shared" si="0"/>
        <v>59</v>
      </c>
      <c r="F7" s="70">
        <v>4</v>
      </c>
      <c r="G7" s="53" t="s">
        <v>68</v>
      </c>
      <c r="H7" s="55">
        <v>1</v>
      </c>
      <c r="I7" s="55">
        <v>0</v>
      </c>
      <c r="J7" s="55">
        <v>0</v>
      </c>
      <c r="K7">
        <f t="shared" si="1"/>
        <v>1</v>
      </c>
    </row>
    <row r="8" spans="1:11" ht="26.25" thickBot="1" x14ac:dyDescent="0.3">
      <c r="A8" s="53" t="s">
        <v>74</v>
      </c>
      <c r="B8" s="55">
        <v>3</v>
      </c>
      <c r="C8" s="55">
        <v>1</v>
      </c>
      <c r="D8" s="54">
        <v>4</v>
      </c>
      <c r="E8">
        <f t="shared" si="0"/>
        <v>8</v>
      </c>
      <c r="F8" s="70">
        <v>5</v>
      </c>
      <c r="G8" s="53" t="s">
        <v>74</v>
      </c>
      <c r="H8" s="55">
        <v>0</v>
      </c>
      <c r="I8" s="55">
        <v>0</v>
      </c>
      <c r="J8" s="55">
        <v>1</v>
      </c>
      <c r="K8">
        <f t="shared" si="1"/>
        <v>1</v>
      </c>
    </row>
    <row r="9" spans="1:11" ht="26.25" thickBot="1" x14ac:dyDescent="0.3">
      <c r="A9" s="53" t="s">
        <v>70</v>
      </c>
      <c r="B9" s="55">
        <v>7</v>
      </c>
      <c r="C9" s="55">
        <v>17</v>
      </c>
      <c r="D9" s="54">
        <v>18</v>
      </c>
      <c r="E9">
        <f t="shared" si="0"/>
        <v>42</v>
      </c>
      <c r="F9" s="70">
        <v>6</v>
      </c>
      <c r="G9" s="53" t="s">
        <v>70</v>
      </c>
      <c r="H9" s="55">
        <v>0</v>
      </c>
      <c r="I9" s="55">
        <v>0</v>
      </c>
      <c r="J9" s="55">
        <v>1</v>
      </c>
      <c r="K9">
        <f t="shared" si="1"/>
        <v>1</v>
      </c>
    </row>
    <row r="10" spans="1:11" ht="26.25" thickBot="1" x14ac:dyDescent="0.3">
      <c r="A10" s="53" t="s">
        <v>76</v>
      </c>
      <c r="B10" s="55">
        <v>10</v>
      </c>
      <c r="C10" s="55">
        <v>3</v>
      </c>
      <c r="D10" s="54">
        <v>0</v>
      </c>
      <c r="E10">
        <f t="shared" si="0"/>
        <v>13</v>
      </c>
      <c r="F10" s="70">
        <v>7</v>
      </c>
      <c r="G10" s="53" t="s">
        <v>76</v>
      </c>
      <c r="H10" s="55">
        <v>0</v>
      </c>
      <c r="I10" s="55">
        <v>0</v>
      </c>
      <c r="J10" s="55">
        <v>0</v>
      </c>
      <c r="K10">
        <f t="shared" si="1"/>
        <v>0</v>
      </c>
    </row>
    <row r="11" spans="1:11" ht="26.25" thickBot="1" x14ac:dyDescent="0.3">
      <c r="A11" s="53" t="s">
        <v>72</v>
      </c>
      <c r="B11" s="55">
        <v>100</v>
      </c>
      <c r="C11" s="55">
        <v>51</v>
      </c>
      <c r="D11" s="54">
        <v>37</v>
      </c>
      <c r="E11">
        <f t="shared" si="0"/>
        <v>188</v>
      </c>
      <c r="F11" s="70">
        <v>8</v>
      </c>
      <c r="G11" s="53" t="s">
        <v>72</v>
      </c>
      <c r="H11" s="55">
        <v>0</v>
      </c>
      <c r="I11" s="55">
        <v>1</v>
      </c>
      <c r="J11" s="55">
        <v>0</v>
      </c>
      <c r="K11">
        <f t="shared" si="1"/>
        <v>1</v>
      </c>
    </row>
    <row r="12" spans="1:11" ht="26.25" thickBot="1" x14ac:dyDescent="0.3">
      <c r="A12" s="53" t="s">
        <v>75</v>
      </c>
      <c r="B12" s="55">
        <v>20</v>
      </c>
      <c r="C12" s="55">
        <v>1</v>
      </c>
      <c r="D12" s="54">
        <v>9</v>
      </c>
      <c r="E12">
        <f t="shared" si="0"/>
        <v>30</v>
      </c>
      <c r="F12" s="70">
        <v>9</v>
      </c>
      <c r="G12" s="53" t="s">
        <v>75</v>
      </c>
      <c r="H12" s="55">
        <v>1</v>
      </c>
      <c r="I12" s="55">
        <v>0</v>
      </c>
      <c r="J12" s="55">
        <v>0</v>
      </c>
      <c r="K12">
        <f t="shared" si="1"/>
        <v>1</v>
      </c>
    </row>
    <row r="13" spans="1:11" ht="25.5" x14ac:dyDescent="0.25">
      <c r="A13" s="56" t="s">
        <v>80</v>
      </c>
      <c r="B13" s="58">
        <v>2</v>
      </c>
      <c r="C13" s="58">
        <v>8</v>
      </c>
      <c r="D13" s="57">
        <v>3</v>
      </c>
      <c r="E13">
        <f t="shared" si="0"/>
        <v>13</v>
      </c>
      <c r="F13" s="70">
        <v>10</v>
      </c>
      <c r="G13" s="56" t="s">
        <v>80</v>
      </c>
      <c r="H13" s="58">
        <v>0</v>
      </c>
      <c r="I13" s="58">
        <v>0</v>
      </c>
      <c r="J13" s="58">
        <v>0</v>
      </c>
      <c r="K13">
        <f t="shared" si="1"/>
        <v>0</v>
      </c>
    </row>
    <row r="14" spans="1:11" ht="26.25" thickBot="1" x14ac:dyDescent="0.3">
      <c r="A14" s="53" t="s">
        <v>63</v>
      </c>
      <c r="B14" s="55">
        <v>1</v>
      </c>
      <c r="C14" s="55">
        <v>1</v>
      </c>
      <c r="D14" s="54">
        <v>2</v>
      </c>
      <c r="E14">
        <f t="shared" si="0"/>
        <v>4</v>
      </c>
      <c r="F14" s="70">
        <v>11</v>
      </c>
      <c r="G14" s="53" t="s">
        <v>63</v>
      </c>
      <c r="H14" s="55">
        <v>0</v>
      </c>
      <c r="I14" s="55">
        <v>0</v>
      </c>
      <c r="J14" s="55">
        <v>0</v>
      </c>
      <c r="K14">
        <f t="shared" si="1"/>
        <v>0</v>
      </c>
    </row>
    <row r="15" spans="1:11" ht="15.75" thickBot="1" x14ac:dyDescent="0.3">
      <c r="A15" s="53" t="s">
        <v>65</v>
      </c>
      <c r="B15" s="55">
        <v>4</v>
      </c>
      <c r="C15" s="55">
        <v>16</v>
      </c>
      <c r="D15" s="54">
        <v>13</v>
      </c>
      <c r="E15">
        <f t="shared" si="0"/>
        <v>33</v>
      </c>
      <c r="F15" s="70">
        <v>12</v>
      </c>
      <c r="G15" s="53" t="s">
        <v>65</v>
      </c>
      <c r="H15" s="55">
        <v>0</v>
      </c>
      <c r="I15" s="55">
        <v>0</v>
      </c>
      <c r="J15" s="55">
        <v>0</v>
      </c>
      <c r="K15">
        <f t="shared" si="1"/>
        <v>0</v>
      </c>
    </row>
    <row r="16" spans="1:11" ht="26.25" thickBot="1" x14ac:dyDescent="0.3">
      <c r="A16" s="53" t="s">
        <v>60</v>
      </c>
      <c r="B16" s="55">
        <v>2</v>
      </c>
      <c r="C16" s="55">
        <v>0</v>
      </c>
      <c r="D16" s="54">
        <v>1</v>
      </c>
      <c r="E16">
        <f t="shared" si="0"/>
        <v>3</v>
      </c>
      <c r="F16" s="70">
        <v>13</v>
      </c>
      <c r="G16" s="53" t="s">
        <v>60</v>
      </c>
      <c r="H16" s="55">
        <v>0</v>
      </c>
      <c r="I16" s="55">
        <v>0</v>
      </c>
      <c r="J16" s="55">
        <v>0</v>
      </c>
      <c r="K16">
        <f t="shared" si="1"/>
        <v>0</v>
      </c>
    </row>
    <row r="17" spans="1:11" ht="26.25" thickBot="1" x14ac:dyDescent="0.3">
      <c r="A17" s="53" t="s">
        <v>69</v>
      </c>
      <c r="B17" s="55">
        <v>17</v>
      </c>
      <c r="C17" s="55">
        <v>10</v>
      </c>
      <c r="D17" s="54">
        <v>21</v>
      </c>
      <c r="E17">
        <f t="shared" si="0"/>
        <v>48</v>
      </c>
      <c r="F17" s="70">
        <v>14</v>
      </c>
      <c r="G17" s="53" t="s">
        <v>69</v>
      </c>
      <c r="H17" s="55">
        <v>0</v>
      </c>
      <c r="I17" s="55">
        <v>0</v>
      </c>
      <c r="J17" s="55">
        <v>0</v>
      </c>
      <c r="K17">
        <f t="shared" si="1"/>
        <v>0</v>
      </c>
    </row>
    <row r="18" spans="1:11" ht="26.25" thickBot="1" x14ac:dyDescent="0.3">
      <c r="A18" s="53" t="s">
        <v>77</v>
      </c>
      <c r="B18" s="55">
        <v>14</v>
      </c>
      <c r="C18" s="55">
        <v>25</v>
      </c>
      <c r="D18" s="54">
        <v>14</v>
      </c>
      <c r="E18">
        <f t="shared" si="0"/>
        <v>53</v>
      </c>
      <c r="F18" s="70">
        <v>15</v>
      </c>
      <c r="G18" s="53" t="s">
        <v>77</v>
      </c>
      <c r="H18" s="55">
        <v>0</v>
      </c>
      <c r="I18" s="55">
        <v>1</v>
      </c>
      <c r="J18" s="55">
        <v>0</v>
      </c>
      <c r="K18">
        <f t="shared" si="1"/>
        <v>1</v>
      </c>
    </row>
    <row r="19" spans="1:11" ht="26.25" thickBot="1" x14ac:dyDescent="0.3">
      <c r="A19" s="53" t="s">
        <v>78</v>
      </c>
      <c r="B19" s="55">
        <v>4</v>
      </c>
      <c r="C19" s="55">
        <v>4</v>
      </c>
      <c r="D19" s="54">
        <v>4</v>
      </c>
      <c r="E19">
        <f t="shared" si="0"/>
        <v>12</v>
      </c>
      <c r="F19" s="70">
        <v>16</v>
      </c>
      <c r="G19" s="53" t="s">
        <v>78</v>
      </c>
      <c r="H19" s="55">
        <v>0</v>
      </c>
      <c r="I19" s="55">
        <v>0</v>
      </c>
      <c r="J19" s="55">
        <v>0</v>
      </c>
      <c r="K19">
        <f t="shared" si="1"/>
        <v>0</v>
      </c>
    </row>
    <row r="20" spans="1:11" ht="26.25" thickBot="1" x14ac:dyDescent="0.3">
      <c r="A20" s="53" t="s">
        <v>71</v>
      </c>
      <c r="B20" s="55">
        <v>8</v>
      </c>
      <c r="C20" s="55">
        <v>12</v>
      </c>
      <c r="D20" s="54">
        <v>10</v>
      </c>
      <c r="E20">
        <f t="shared" si="0"/>
        <v>30</v>
      </c>
      <c r="F20" s="70">
        <v>17</v>
      </c>
      <c r="G20" s="53" t="s">
        <v>71</v>
      </c>
      <c r="H20" s="55">
        <v>0</v>
      </c>
      <c r="I20" s="55">
        <v>0</v>
      </c>
      <c r="J20" s="55">
        <v>0</v>
      </c>
      <c r="K20">
        <f t="shared" si="1"/>
        <v>0</v>
      </c>
    </row>
    <row r="21" spans="1:11" ht="26.25" thickBot="1" x14ac:dyDescent="0.3">
      <c r="A21" s="53" t="s">
        <v>61</v>
      </c>
      <c r="B21" s="55">
        <v>1</v>
      </c>
      <c r="C21" s="55">
        <v>4</v>
      </c>
      <c r="D21" s="54">
        <v>0</v>
      </c>
      <c r="E21">
        <f t="shared" si="0"/>
        <v>5</v>
      </c>
      <c r="F21" s="70">
        <v>18</v>
      </c>
      <c r="G21" s="53" t="s">
        <v>61</v>
      </c>
      <c r="H21" s="55">
        <v>0</v>
      </c>
      <c r="I21" s="55">
        <v>0</v>
      </c>
      <c r="J21" s="55">
        <v>0</v>
      </c>
      <c r="K21">
        <f t="shared" si="1"/>
        <v>0</v>
      </c>
    </row>
    <row r="22" spans="1:11" ht="26.25" thickBot="1" x14ac:dyDescent="0.3">
      <c r="A22" s="53" t="s">
        <v>64</v>
      </c>
      <c r="B22" s="55">
        <v>1</v>
      </c>
      <c r="C22" s="55">
        <v>2</v>
      </c>
      <c r="D22" s="54">
        <v>1</v>
      </c>
      <c r="E22">
        <f t="shared" si="0"/>
        <v>4</v>
      </c>
      <c r="F22" s="70">
        <v>19</v>
      </c>
      <c r="G22" s="53" t="s">
        <v>64</v>
      </c>
      <c r="H22" s="55">
        <v>0</v>
      </c>
      <c r="I22" s="55">
        <v>0</v>
      </c>
      <c r="J22" s="55">
        <v>0</v>
      </c>
      <c r="K22">
        <f t="shared" si="1"/>
        <v>0</v>
      </c>
    </row>
    <row r="23" spans="1:11" ht="25.5" x14ac:dyDescent="0.25">
      <c r="A23" s="56" t="s">
        <v>86</v>
      </c>
      <c r="B23" s="58">
        <v>3</v>
      </c>
      <c r="C23" s="58">
        <v>2</v>
      </c>
      <c r="D23" s="57">
        <v>5</v>
      </c>
      <c r="E23">
        <f t="shared" si="0"/>
        <v>10</v>
      </c>
      <c r="F23" s="70">
        <v>20</v>
      </c>
      <c r="G23" s="56" t="s">
        <v>86</v>
      </c>
      <c r="H23" s="58">
        <v>0</v>
      </c>
      <c r="I23" s="58">
        <v>0</v>
      </c>
      <c r="J23" s="58">
        <v>1</v>
      </c>
      <c r="K23">
        <f t="shared" si="1"/>
        <v>1</v>
      </c>
    </row>
    <row r="24" spans="1:11" ht="26.25" thickBot="1" x14ac:dyDescent="0.3">
      <c r="A24" s="53" t="s">
        <v>66</v>
      </c>
      <c r="B24" s="55">
        <v>3</v>
      </c>
      <c r="C24" s="55">
        <v>1</v>
      </c>
      <c r="D24" s="54">
        <v>1</v>
      </c>
      <c r="E24">
        <f t="shared" si="0"/>
        <v>5</v>
      </c>
      <c r="F24" s="70">
        <v>21</v>
      </c>
      <c r="G24" s="53" t="s">
        <v>66</v>
      </c>
      <c r="H24" s="55">
        <v>0</v>
      </c>
      <c r="I24" s="55">
        <v>0</v>
      </c>
      <c r="J24" s="55">
        <v>0</v>
      </c>
      <c r="K24">
        <f t="shared" si="1"/>
        <v>0</v>
      </c>
    </row>
    <row r="25" spans="1:11" ht="15.75" thickBot="1" x14ac:dyDescent="0.3">
      <c r="A25" s="53" t="s">
        <v>79</v>
      </c>
      <c r="B25" s="55">
        <v>4</v>
      </c>
      <c r="C25" s="55">
        <v>1</v>
      </c>
      <c r="D25" s="54">
        <v>2</v>
      </c>
      <c r="E25">
        <f t="shared" si="0"/>
        <v>7</v>
      </c>
      <c r="F25" s="70">
        <v>22</v>
      </c>
      <c r="G25" s="53" t="s">
        <v>79</v>
      </c>
      <c r="H25" s="55">
        <v>0</v>
      </c>
      <c r="I25" s="55">
        <v>0</v>
      </c>
      <c r="J25" s="55">
        <v>0</v>
      </c>
      <c r="K25">
        <f t="shared" si="1"/>
        <v>0</v>
      </c>
    </row>
    <row r="26" spans="1:11" ht="25.5" x14ac:dyDescent="0.25">
      <c r="A26" s="56" t="s">
        <v>87</v>
      </c>
      <c r="B26" s="70">
        <v>5</v>
      </c>
      <c r="C26" s="70">
        <v>5</v>
      </c>
      <c r="D26" s="70">
        <v>5</v>
      </c>
      <c r="E26">
        <f t="shared" si="0"/>
        <v>15</v>
      </c>
      <c r="F26" s="70">
        <v>23</v>
      </c>
      <c r="G26" s="56" t="s">
        <v>87</v>
      </c>
      <c r="H26" s="70">
        <v>0</v>
      </c>
      <c r="I26" s="70">
        <v>0</v>
      </c>
      <c r="J26" s="70">
        <v>3</v>
      </c>
      <c r="K26">
        <f t="shared" si="1"/>
        <v>3</v>
      </c>
    </row>
    <row r="27" spans="1:11" ht="25.5" x14ac:dyDescent="0.25">
      <c r="A27" s="56" t="s">
        <v>88</v>
      </c>
      <c r="B27" s="70">
        <v>2</v>
      </c>
      <c r="C27" s="70">
        <v>0</v>
      </c>
      <c r="D27" s="70">
        <v>2</v>
      </c>
      <c r="E27">
        <f t="shared" si="0"/>
        <v>4</v>
      </c>
      <c r="F27" s="70">
        <v>24</v>
      </c>
      <c r="G27" s="56" t="s">
        <v>88</v>
      </c>
      <c r="H27" s="70">
        <v>0</v>
      </c>
      <c r="I27" s="70">
        <v>0</v>
      </c>
      <c r="J27" s="70">
        <v>2</v>
      </c>
      <c r="K27">
        <f t="shared" si="1"/>
        <v>2</v>
      </c>
    </row>
  </sheetData>
  <mergeCells count="2">
    <mergeCell ref="A1:A3"/>
    <mergeCell ref="G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A2:BM61"/>
  <sheetViews>
    <sheetView topLeftCell="A21" workbookViewId="0">
      <selection activeCell="F36" sqref="F36"/>
    </sheetView>
  </sheetViews>
  <sheetFormatPr defaultRowHeight="15" x14ac:dyDescent="0.25"/>
  <cols>
    <col min="2" max="2" width="15.7109375" customWidth="1"/>
    <col min="3" max="3" width="12.28515625" customWidth="1"/>
    <col min="5" max="5" width="9.140625" customWidth="1"/>
    <col min="6" max="6" width="15.42578125" customWidth="1"/>
    <col min="13" max="13" width="14.140625" customWidth="1"/>
    <col min="22" max="22" width="16.7109375" bestFit="1" customWidth="1"/>
    <col min="25" max="25" width="15" customWidth="1"/>
  </cols>
  <sheetData>
    <row r="2" spans="2:65" x14ac:dyDescent="0.25">
      <c r="C2" s="72"/>
      <c r="D2" s="72"/>
      <c r="E2" s="72"/>
      <c r="K2" s="38"/>
      <c r="W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2:65" x14ac:dyDescent="0.25">
      <c r="G3" t="s">
        <v>31</v>
      </c>
      <c r="H3" s="1">
        <v>3</v>
      </c>
      <c r="K3" s="38"/>
      <c r="W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</row>
    <row r="4" spans="2:65" x14ac:dyDescent="0.25">
      <c r="G4" s="72" t="s">
        <v>32</v>
      </c>
      <c r="H4" s="72"/>
      <c r="I4" s="72"/>
      <c r="J4" s="72"/>
      <c r="K4" s="38"/>
      <c r="M4" s="27" t="s">
        <v>46</v>
      </c>
      <c r="N4" s="27"/>
      <c r="O4" s="27"/>
      <c r="P4" s="27"/>
      <c r="Q4" s="27"/>
      <c r="R4" s="27"/>
      <c r="T4" s="27" t="s">
        <v>47</v>
      </c>
      <c r="W4" s="38"/>
      <c r="Y4" s="27" t="s">
        <v>48</v>
      </c>
      <c r="Z4" s="27"/>
      <c r="AA4" s="27"/>
      <c r="AB4" s="27"/>
      <c r="AC4" s="27"/>
      <c r="AD4" s="27"/>
      <c r="AF4" s="27" t="s">
        <v>52</v>
      </c>
      <c r="AK4" s="27" t="s">
        <v>53</v>
      </c>
      <c r="AL4" s="27"/>
      <c r="AM4" s="27"/>
      <c r="AN4" s="27"/>
      <c r="AO4" s="27"/>
      <c r="AP4" s="27"/>
      <c r="AQ4" s="38"/>
      <c r="AR4" s="37"/>
      <c r="AS4" s="38"/>
      <c r="AT4" s="38"/>
      <c r="AU4" s="38"/>
      <c r="AV4" s="38"/>
      <c r="AW4" s="37"/>
      <c r="AX4" s="37"/>
      <c r="AY4" s="37"/>
      <c r="AZ4" s="37"/>
      <c r="BA4" s="37"/>
      <c r="BB4" s="37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</row>
    <row r="5" spans="2:65" x14ac:dyDescent="0.25">
      <c r="B5" s="71" t="s">
        <v>1</v>
      </c>
      <c r="C5" s="71" t="s">
        <v>3</v>
      </c>
      <c r="D5" s="71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 t="s">
        <v>2</v>
      </c>
      <c r="V5" s="2" t="s">
        <v>3</v>
      </c>
      <c r="W5" s="38"/>
      <c r="Y5" s="27"/>
      <c r="Z5" s="27"/>
      <c r="AA5" s="27"/>
      <c r="AB5" s="27"/>
      <c r="AC5" s="27"/>
      <c r="AD5" s="27"/>
      <c r="AF5" t="s">
        <v>36</v>
      </c>
      <c r="AG5" s="2" t="s">
        <v>2</v>
      </c>
      <c r="AH5" s="2" t="s">
        <v>3</v>
      </c>
      <c r="AI5" s="38"/>
      <c r="AK5" s="27"/>
      <c r="AL5" s="27"/>
      <c r="AM5" s="27"/>
      <c r="AN5" s="27"/>
      <c r="AO5" s="27"/>
      <c r="AP5" s="27"/>
      <c r="AQ5" s="38"/>
      <c r="AR5" s="38"/>
      <c r="AS5" s="32"/>
      <c r="AT5" s="32"/>
      <c r="AU5" s="38"/>
      <c r="AV5" s="38"/>
      <c r="AW5" s="37"/>
      <c r="AX5" s="37"/>
      <c r="AY5" s="37"/>
      <c r="AZ5" s="37"/>
      <c r="BA5" s="37"/>
      <c r="BB5" s="37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</row>
    <row r="6" spans="2:65" x14ac:dyDescent="0.25">
      <c r="B6" s="71"/>
      <c r="C6" s="71"/>
      <c r="D6" s="71"/>
      <c r="G6" s="2" t="s">
        <v>33</v>
      </c>
      <c r="H6" t="s">
        <v>15</v>
      </c>
      <c r="I6" s="7"/>
      <c r="J6" s="7">
        <v>0.2</v>
      </c>
      <c r="K6" s="38"/>
      <c r="M6" s="39" t="s">
        <v>1</v>
      </c>
      <c r="N6" s="40" t="s">
        <v>33</v>
      </c>
      <c r="O6" s="40" t="s">
        <v>34</v>
      </c>
      <c r="P6" s="41" t="s">
        <v>35</v>
      </c>
      <c r="Q6" s="42" t="s">
        <v>40</v>
      </c>
      <c r="R6" s="27"/>
      <c r="T6" s="2" t="s">
        <v>33</v>
      </c>
      <c r="U6" s="9"/>
      <c r="V6" s="9">
        <f>(R7+R8+R9+R11+R13+R15+R16+R17+R18+R19+R21+R22+R23+R24+R25+R26+R27+R28+R29+R30)/20</f>
        <v>5.2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E6" s="38"/>
      <c r="AF6" s="2" t="s">
        <v>33</v>
      </c>
      <c r="AG6" s="9"/>
      <c r="AH6" s="9">
        <f>(AD7+AD8+AD9+AD11+AD13+AD15+AD16+AD17+AD19+AD22+AD23+AD24+AD25+AD26+AD27+AD28+AD30)/17</f>
        <v>3.6470588235294117</v>
      </c>
      <c r="AI6" s="38"/>
      <c r="AK6" s="34" t="s">
        <v>1</v>
      </c>
      <c r="AL6" s="35" t="s">
        <v>33</v>
      </c>
      <c r="AM6" s="35" t="s">
        <v>34</v>
      </c>
      <c r="AN6" s="36" t="s">
        <v>35</v>
      </c>
      <c r="AO6" s="37" t="s">
        <v>40</v>
      </c>
      <c r="AP6" s="34"/>
      <c r="AQ6" s="38"/>
      <c r="AR6" s="32"/>
      <c r="AS6" s="38"/>
      <c r="AT6" s="17"/>
      <c r="AU6" s="38"/>
      <c r="AV6" s="38"/>
      <c r="AW6" s="34"/>
      <c r="AX6" s="35"/>
      <c r="AY6" s="35"/>
      <c r="AZ6" s="36"/>
      <c r="BA6" s="77"/>
      <c r="BB6" s="7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</row>
    <row r="7" spans="2:65" x14ac:dyDescent="0.25">
      <c r="B7" s="3" t="s">
        <v>4</v>
      </c>
      <c r="C7" s="2">
        <v>11</v>
      </c>
      <c r="D7">
        <f>MIN(C$7:C$30)</f>
        <v>3</v>
      </c>
      <c r="E7" s="2">
        <f>MAX(C$7:C$30)</f>
        <v>188</v>
      </c>
      <c r="F7" s="7">
        <f xml:space="preserve"> ((C7 - $D$7) / ($E$7 - $D$7))</f>
        <v>4.3243243243243246E-2</v>
      </c>
      <c r="G7" s="2" t="s">
        <v>34</v>
      </c>
      <c r="H7" s="3" t="s">
        <v>10</v>
      </c>
      <c r="I7" s="7"/>
      <c r="J7" s="7">
        <v>0.5</v>
      </c>
      <c r="K7" s="15"/>
      <c r="M7" s="43" t="s">
        <v>4</v>
      </c>
      <c r="N7" s="59">
        <f>SQRT((F7 - $J$6)^2)</f>
        <v>0.15675675675675677</v>
      </c>
      <c r="O7" s="59">
        <f>SQRT((F7 - $J$7)^2)</f>
        <v>0.45675675675675675</v>
      </c>
      <c r="P7" s="61">
        <f>SQRT((F7 - $J$8)^2)</f>
        <v>0.7567567567567568</v>
      </c>
      <c r="Q7" s="44" t="s">
        <v>33</v>
      </c>
      <c r="R7" s="2">
        <v>5</v>
      </c>
      <c r="S7">
        <f>R7+R8+R9+R11+R13+R15+R16+R17+R18+R19+R21+R22+R23+R24+R25+R26+R27+R28+R29+R30</f>
        <v>104</v>
      </c>
      <c r="T7" s="2" t="s">
        <v>34</v>
      </c>
      <c r="U7" s="9"/>
      <c r="V7" s="9">
        <f>(R10+R20+R12)/3</f>
        <v>20.333333333333332</v>
      </c>
      <c r="W7" s="15"/>
      <c r="Y7" s="15" t="s">
        <v>4</v>
      </c>
      <c r="Z7" s="16">
        <f>SQRT((R7 - $V$6)^2)</f>
        <v>0.20000000000000018</v>
      </c>
      <c r="AA7" s="16">
        <f>SQRT((R7 - $V$7)^2)</f>
        <v>15.333333333333332</v>
      </c>
      <c r="AB7" s="16">
        <f>SQRT((R7 - $V$8)^2)</f>
        <v>32</v>
      </c>
      <c r="AC7" s="15" t="s">
        <v>33</v>
      </c>
      <c r="AD7" s="32">
        <v>5</v>
      </c>
      <c r="AE7" s="38"/>
      <c r="AF7" s="2" t="s">
        <v>34</v>
      </c>
      <c r="AG7" s="9"/>
      <c r="AH7" s="9">
        <f>(AD10+AD12+AD20+AD21+AD29+AD18)/6</f>
        <v>17.166666666666668</v>
      </c>
      <c r="AI7" s="15"/>
      <c r="AK7" s="15" t="s">
        <v>4</v>
      </c>
      <c r="AL7" s="16">
        <f>SQRT((AD7 - $AH$6)^2)</f>
        <v>1.3529411764705883</v>
      </c>
      <c r="AM7" s="16">
        <f>SQRT((AD7 - $AH$7)^2)</f>
        <v>12.166666666666668</v>
      </c>
      <c r="AN7" s="16">
        <f>SQRT((AD7 - $AH$8)^2)</f>
        <v>32</v>
      </c>
      <c r="AO7" s="15" t="s">
        <v>33</v>
      </c>
      <c r="AP7" s="15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</row>
    <row r="8" spans="2:65" x14ac:dyDescent="0.25">
      <c r="B8" s="3" t="s">
        <v>5</v>
      </c>
      <c r="C8" s="2">
        <v>14</v>
      </c>
      <c r="D8">
        <f t="shared" ref="D8:D30" si="0">MIN(C$7:C$30)</f>
        <v>3</v>
      </c>
      <c r="E8" s="2">
        <f>MAX(C$7:C$30)</f>
        <v>188</v>
      </c>
      <c r="F8" s="7">
        <f t="shared" ref="F8:F30" si="1" xml:space="preserve"> ((C8 - $D$7) / ($E$7 - $D$7))</f>
        <v>5.9459459459459463E-2</v>
      </c>
      <c r="G8" s="2" t="s">
        <v>35</v>
      </c>
      <c r="H8" s="3" t="s">
        <v>11</v>
      </c>
      <c r="I8" s="7"/>
      <c r="J8" s="7">
        <v>0.8</v>
      </c>
      <c r="K8" s="38"/>
      <c r="M8" s="43" t="s">
        <v>5</v>
      </c>
      <c r="N8" s="59">
        <f t="shared" ref="N8:N30" si="2">SQRT((F8 - $J$6)^2)</f>
        <v>0.14054054054054055</v>
      </c>
      <c r="O8" s="59">
        <f t="shared" ref="O8:O30" si="3">SQRT((F8 - $J$7)^2)</f>
        <v>0.44054054054054054</v>
      </c>
      <c r="P8" s="61">
        <f t="shared" ref="P8:P30" si="4">SQRT((F8 - $J$8)^2)</f>
        <v>0.74054054054054053</v>
      </c>
      <c r="Q8" s="44" t="s">
        <v>33</v>
      </c>
      <c r="R8" s="2">
        <v>4</v>
      </c>
      <c r="T8" s="2" t="s">
        <v>35</v>
      </c>
      <c r="U8" s="9"/>
      <c r="V8" s="9">
        <f>R14</f>
        <v>37</v>
      </c>
      <c r="W8" s="38"/>
      <c r="Y8" s="15" t="s">
        <v>5</v>
      </c>
      <c r="Z8" s="16">
        <f t="shared" ref="Z8:Z30" si="5">SQRT((R8 - $V$6)^2)</f>
        <v>1.2000000000000002</v>
      </c>
      <c r="AA8" s="16">
        <f t="shared" ref="AA8:AA30" si="6">SQRT((R8 - $V$7)^2)</f>
        <v>16.333333333333332</v>
      </c>
      <c r="AB8" s="16">
        <f t="shared" ref="AB8:AB30" si="7">SQRT((R8 - $V$8)^2)</f>
        <v>33</v>
      </c>
      <c r="AC8" s="15" t="s">
        <v>33</v>
      </c>
      <c r="AD8" s="32">
        <v>4</v>
      </c>
      <c r="AE8" s="38"/>
      <c r="AF8" s="2" t="s">
        <v>35</v>
      </c>
      <c r="AG8" s="9"/>
      <c r="AH8" s="9">
        <f>AD14</f>
        <v>37</v>
      </c>
      <c r="AI8" s="38"/>
      <c r="AK8" s="15" t="s">
        <v>5</v>
      </c>
      <c r="AL8" s="16">
        <f>SQRT((AD8 - $AH$6)^2)</f>
        <v>0.35294117647058831</v>
      </c>
      <c r="AM8" s="16">
        <f t="shared" ref="AM8:AM30" si="8">SQRT((AD8 - $AH$7)^2)</f>
        <v>13.166666666666668</v>
      </c>
      <c r="AN8" s="16">
        <f t="shared" ref="AN8:AN30" si="9">SQRT((AD8 - $AH$8)^2)</f>
        <v>33</v>
      </c>
      <c r="AO8" s="15" t="s">
        <v>33</v>
      </c>
      <c r="AP8" s="15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</row>
    <row r="9" spans="2:65" x14ac:dyDescent="0.25">
      <c r="B9" s="3" t="s">
        <v>6</v>
      </c>
      <c r="C9" s="2">
        <v>21</v>
      </c>
      <c r="D9">
        <f t="shared" si="0"/>
        <v>3</v>
      </c>
      <c r="E9" s="2">
        <f>MAX(C$7:C$30)</f>
        <v>188</v>
      </c>
      <c r="F9" s="7">
        <f t="shared" si="1"/>
        <v>9.7297297297297303E-2</v>
      </c>
      <c r="M9" s="43" t="s">
        <v>6</v>
      </c>
      <c r="N9" s="59">
        <f t="shared" si="2"/>
        <v>0.10270270270270271</v>
      </c>
      <c r="O9" s="59">
        <f t="shared" si="3"/>
        <v>0.4027027027027027</v>
      </c>
      <c r="P9" s="61">
        <f t="shared" si="4"/>
        <v>0.70270270270270274</v>
      </c>
      <c r="Q9" s="44" t="s">
        <v>33</v>
      </c>
      <c r="R9" s="2">
        <v>2</v>
      </c>
      <c r="Y9" s="15" t="s">
        <v>6</v>
      </c>
      <c r="Z9" s="16">
        <f t="shared" si="5"/>
        <v>3.2</v>
      </c>
      <c r="AA9" s="16">
        <f t="shared" si="6"/>
        <v>18.333333333333332</v>
      </c>
      <c r="AB9" s="16">
        <f t="shared" si="7"/>
        <v>35</v>
      </c>
      <c r="AC9" s="15" t="s">
        <v>33</v>
      </c>
      <c r="AD9" s="32">
        <v>2</v>
      </c>
      <c r="AE9" s="38"/>
      <c r="AK9" s="15" t="s">
        <v>6</v>
      </c>
      <c r="AL9" s="16">
        <f t="shared" ref="AL9:AL30" si="10">SQRT((AD9 - $AH$6)^2)</f>
        <v>1.6470588235294117</v>
      </c>
      <c r="AM9" s="16">
        <f t="shared" si="8"/>
        <v>15.166666666666668</v>
      </c>
      <c r="AN9" s="16">
        <f t="shared" si="9"/>
        <v>35</v>
      </c>
      <c r="AO9" s="15" t="s">
        <v>33</v>
      </c>
      <c r="AP9" s="15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</row>
    <row r="10" spans="2:65" x14ac:dyDescent="0.25">
      <c r="B10" s="3" t="s">
        <v>7</v>
      </c>
      <c r="C10" s="2">
        <v>59</v>
      </c>
      <c r="D10">
        <f t="shared" si="0"/>
        <v>3</v>
      </c>
      <c r="E10" s="2">
        <f t="shared" ref="E10:E30" si="11">MAX(C$7:C$30)</f>
        <v>188</v>
      </c>
      <c r="F10" s="7">
        <f t="shared" si="1"/>
        <v>0.30270270270270272</v>
      </c>
      <c r="M10" s="43" t="s">
        <v>7</v>
      </c>
      <c r="N10" s="59">
        <f t="shared" si="2"/>
        <v>0.10270270270270271</v>
      </c>
      <c r="O10" s="59">
        <f t="shared" si="3"/>
        <v>0.19729729729729728</v>
      </c>
      <c r="P10" s="61">
        <f t="shared" si="4"/>
        <v>0.49729729729729732</v>
      </c>
      <c r="Q10" s="43" t="s">
        <v>34</v>
      </c>
      <c r="R10" s="2">
        <v>22</v>
      </c>
      <c r="Y10" s="15" t="s">
        <v>7</v>
      </c>
      <c r="Z10" s="16">
        <f t="shared" si="5"/>
        <v>16.8</v>
      </c>
      <c r="AA10" s="16">
        <f t="shared" si="6"/>
        <v>1.6666666666666679</v>
      </c>
      <c r="AB10" s="16">
        <f t="shared" si="7"/>
        <v>15</v>
      </c>
      <c r="AC10" s="15" t="s">
        <v>34</v>
      </c>
      <c r="AD10" s="32">
        <v>22</v>
      </c>
      <c r="AE10" s="38"/>
      <c r="AK10" s="15" t="s">
        <v>7</v>
      </c>
      <c r="AL10" s="16">
        <f t="shared" si="10"/>
        <v>18.352941176470587</v>
      </c>
      <c r="AM10" s="16">
        <f t="shared" si="8"/>
        <v>4.8333333333333321</v>
      </c>
      <c r="AN10" s="16">
        <f t="shared" si="9"/>
        <v>15</v>
      </c>
      <c r="AO10" s="15" t="s">
        <v>34</v>
      </c>
      <c r="AP10" s="15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</row>
    <row r="11" spans="2:65" x14ac:dyDescent="0.25">
      <c r="B11" s="3" t="s">
        <v>8</v>
      </c>
      <c r="C11" s="2">
        <v>8</v>
      </c>
      <c r="D11">
        <f t="shared" si="0"/>
        <v>3</v>
      </c>
      <c r="E11" s="2">
        <f t="shared" si="11"/>
        <v>188</v>
      </c>
      <c r="F11" s="7">
        <f t="shared" si="1"/>
        <v>2.7027027027027029E-2</v>
      </c>
      <c r="M11" s="43" t="s">
        <v>8</v>
      </c>
      <c r="N11" s="59">
        <f t="shared" si="2"/>
        <v>0.17297297297297298</v>
      </c>
      <c r="O11" s="59">
        <f t="shared" si="3"/>
        <v>0.47297297297297297</v>
      </c>
      <c r="P11" s="61">
        <f t="shared" si="4"/>
        <v>0.77297297297297307</v>
      </c>
      <c r="Q11" s="44" t="s">
        <v>33</v>
      </c>
      <c r="R11" s="2">
        <v>4</v>
      </c>
      <c r="Y11" s="15" t="s">
        <v>8</v>
      </c>
      <c r="Z11" s="16">
        <f t="shared" si="5"/>
        <v>1.2000000000000002</v>
      </c>
      <c r="AA11" s="16">
        <f t="shared" si="6"/>
        <v>16.333333333333332</v>
      </c>
      <c r="AB11" s="16">
        <f t="shared" si="7"/>
        <v>33</v>
      </c>
      <c r="AC11" s="15" t="s">
        <v>33</v>
      </c>
      <c r="AD11" s="32">
        <v>4</v>
      </c>
      <c r="AE11" s="38"/>
      <c r="AK11" s="15" t="s">
        <v>8</v>
      </c>
      <c r="AL11" s="16">
        <f t="shared" si="10"/>
        <v>0.35294117647058831</v>
      </c>
      <c r="AM11" s="16">
        <f t="shared" si="8"/>
        <v>13.166666666666668</v>
      </c>
      <c r="AN11" s="16">
        <f t="shared" si="9"/>
        <v>33</v>
      </c>
      <c r="AO11" s="15" t="s">
        <v>33</v>
      </c>
      <c r="AP11" s="15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</row>
    <row r="12" spans="2:65" x14ac:dyDescent="0.25">
      <c r="B12" s="3" t="s">
        <v>9</v>
      </c>
      <c r="C12" s="2">
        <v>42</v>
      </c>
      <c r="D12">
        <f t="shared" si="0"/>
        <v>3</v>
      </c>
      <c r="E12" s="2">
        <f t="shared" si="11"/>
        <v>188</v>
      </c>
      <c r="F12" s="7">
        <f t="shared" si="1"/>
        <v>0.21081081081081082</v>
      </c>
      <c r="M12" s="43" t="s">
        <v>9</v>
      </c>
      <c r="N12" s="59">
        <f t="shared" si="2"/>
        <v>1.0810810810810811E-2</v>
      </c>
      <c r="O12" s="59">
        <f t="shared" si="3"/>
        <v>0.28918918918918918</v>
      </c>
      <c r="P12" s="61">
        <f t="shared" si="4"/>
        <v>0.58918918918918917</v>
      </c>
      <c r="Q12" s="43" t="s">
        <v>34</v>
      </c>
      <c r="R12" s="2">
        <v>18</v>
      </c>
      <c r="Y12" s="15" t="s">
        <v>9</v>
      </c>
      <c r="Z12" s="16">
        <f t="shared" si="5"/>
        <v>12.8</v>
      </c>
      <c r="AA12" s="16">
        <f t="shared" si="6"/>
        <v>2.3333333333333321</v>
      </c>
      <c r="AB12" s="16">
        <f t="shared" si="7"/>
        <v>19</v>
      </c>
      <c r="AC12" s="15" t="s">
        <v>34</v>
      </c>
      <c r="AD12" s="32">
        <v>18</v>
      </c>
      <c r="AE12" s="38"/>
      <c r="AK12" s="15" t="s">
        <v>9</v>
      </c>
      <c r="AL12" s="16">
        <f t="shared" si="10"/>
        <v>14.352941176470589</v>
      </c>
      <c r="AM12" s="16">
        <f t="shared" si="8"/>
        <v>0.83333333333333215</v>
      </c>
      <c r="AN12" s="16">
        <f t="shared" si="9"/>
        <v>19</v>
      </c>
      <c r="AO12" s="15" t="s">
        <v>34</v>
      </c>
      <c r="AP12" s="15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</row>
    <row r="13" spans="2:65" x14ac:dyDescent="0.25">
      <c r="B13" s="3" t="s">
        <v>10</v>
      </c>
      <c r="C13" s="2">
        <v>13</v>
      </c>
      <c r="D13">
        <f t="shared" si="0"/>
        <v>3</v>
      </c>
      <c r="E13" s="2">
        <f t="shared" si="11"/>
        <v>188</v>
      </c>
      <c r="F13" s="7">
        <f t="shared" si="1"/>
        <v>5.4054054054054057E-2</v>
      </c>
      <c r="G13" s="7">
        <f>F7+F8+F9+F10+F11+F12+F13+F15+F16+F17+F18+F19+F20+F21+F22+F23+F24+F25+F26+F27+F29+F28+F30</f>
        <v>2.0270270270270268</v>
      </c>
      <c r="M13" s="43" t="s">
        <v>10</v>
      </c>
      <c r="N13" s="59">
        <f t="shared" si="2"/>
        <v>0.14594594594594595</v>
      </c>
      <c r="O13" s="59">
        <f t="shared" si="3"/>
        <v>0.44594594594594594</v>
      </c>
      <c r="P13" s="61">
        <f t="shared" si="4"/>
        <v>0.74594594594594599</v>
      </c>
      <c r="Q13" s="44" t="s">
        <v>33</v>
      </c>
      <c r="R13" s="2">
        <v>0</v>
      </c>
      <c r="Y13" s="15" t="s">
        <v>10</v>
      </c>
      <c r="Z13" s="16">
        <f t="shared" si="5"/>
        <v>5.2</v>
      </c>
      <c r="AA13" s="16">
        <f t="shared" si="6"/>
        <v>20.333333333333332</v>
      </c>
      <c r="AB13" s="16">
        <f t="shared" si="7"/>
        <v>37</v>
      </c>
      <c r="AC13" s="15" t="s">
        <v>33</v>
      </c>
      <c r="AD13" s="32">
        <v>0</v>
      </c>
      <c r="AE13" s="38"/>
      <c r="AK13" s="15" t="s">
        <v>10</v>
      </c>
      <c r="AL13" s="16">
        <f t="shared" si="10"/>
        <v>3.6470588235294117</v>
      </c>
      <c r="AM13" s="16">
        <f t="shared" si="8"/>
        <v>17.166666666666668</v>
      </c>
      <c r="AN13" s="16">
        <f t="shared" si="9"/>
        <v>37</v>
      </c>
      <c r="AO13" s="15" t="s">
        <v>33</v>
      </c>
      <c r="AP13" s="15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2:65" x14ac:dyDescent="0.25">
      <c r="B14" s="3" t="s">
        <v>11</v>
      </c>
      <c r="C14" s="2">
        <v>188</v>
      </c>
      <c r="D14">
        <f t="shared" si="0"/>
        <v>3</v>
      </c>
      <c r="E14" s="2">
        <f t="shared" si="11"/>
        <v>188</v>
      </c>
      <c r="F14" s="7">
        <f t="shared" si="1"/>
        <v>1</v>
      </c>
      <c r="G14" s="68">
        <f>G13/23</f>
        <v>8.8131609870740299E-2</v>
      </c>
      <c r="M14" s="43" t="s">
        <v>11</v>
      </c>
      <c r="N14" s="59">
        <f t="shared" si="2"/>
        <v>0.8</v>
      </c>
      <c r="O14" s="59">
        <f t="shared" si="3"/>
        <v>0.5</v>
      </c>
      <c r="P14" s="61">
        <f t="shared" si="4"/>
        <v>0.19999999999999996</v>
      </c>
      <c r="Q14" s="44" t="s">
        <v>35</v>
      </c>
      <c r="R14" s="2">
        <v>37</v>
      </c>
      <c r="Y14" s="15" t="s">
        <v>11</v>
      </c>
      <c r="Z14" s="16">
        <f t="shared" si="5"/>
        <v>31.8</v>
      </c>
      <c r="AA14" s="16">
        <f t="shared" si="6"/>
        <v>16.666666666666668</v>
      </c>
      <c r="AB14" s="16">
        <f t="shared" si="7"/>
        <v>0</v>
      </c>
      <c r="AC14" s="17" t="s">
        <v>35</v>
      </c>
      <c r="AD14" s="32">
        <v>37</v>
      </c>
      <c r="AE14" s="38"/>
      <c r="AK14" s="15" t="s">
        <v>11</v>
      </c>
      <c r="AL14" s="16">
        <f t="shared" si="10"/>
        <v>33.352941176470587</v>
      </c>
      <c r="AM14" s="16">
        <f t="shared" si="8"/>
        <v>19.833333333333332</v>
      </c>
      <c r="AN14" s="16">
        <f t="shared" si="9"/>
        <v>0</v>
      </c>
      <c r="AO14" s="17" t="s">
        <v>35</v>
      </c>
      <c r="AP14" s="15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</row>
    <row r="15" spans="2:65" x14ac:dyDescent="0.25">
      <c r="B15" s="3" t="s">
        <v>12</v>
      </c>
      <c r="C15" s="2">
        <v>30</v>
      </c>
      <c r="D15">
        <f t="shared" si="0"/>
        <v>3</v>
      </c>
      <c r="E15" s="2">
        <f t="shared" si="11"/>
        <v>188</v>
      </c>
      <c r="F15" s="7">
        <f t="shared" si="1"/>
        <v>0.14594594594594595</v>
      </c>
      <c r="M15" s="43" t="s">
        <v>12</v>
      </c>
      <c r="N15" s="59">
        <f t="shared" si="2"/>
        <v>5.4054054054054057E-2</v>
      </c>
      <c r="O15" s="59">
        <f t="shared" si="3"/>
        <v>0.35405405405405405</v>
      </c>
      <c r="P15" s="61">
        <f t="shared" si="4"/>
        <v>0.65405405405405403</v>
      </c>
      <c r="Q15" s="44" t="s">
        <v>33</v>
      </c>
      <c r="R15" s="2">
        <v>9</v>
      </c>
      <c r="Y15" s="15" t="s">
        <v>12</v>
      </c>
      <c r="Z15" s="16">
        <f t="shared" si="5"/>
        <v>3.8</v>
      </c>
      <c r="AA15" s="16">
        <f t="shared" si="6"/>
        <v>11.333333333333332</v>
      </c>
      <c r="AB15" s="16">
        <f t="shared" si="7"/>
        <v>28</v>
      </c>
      <c r="AC15" s="15" t="s">
        <v>33</v>
      </c>
      <c r="AD15" s="32">
        <v>9</v>
      </c>
      <c r="AE15" s="38"/>
      <c r="AK15" s="15" t="s">
        <v>12</v>
      </c>
      <c r="AL15" s="16">
        <f t="shared" si="10"/>
        <v>5.3529411764705888</v>
      </c>
      <c r="AM15" s="16">
        <f t="shared" si="8"/>
        <v>8.1666666666666679</v>
      </c>
      <c r="AN15" s="16">
        <f t="shared" si="9"/>
        <v>28</v>
      </c>
      <c r="AO15" s="15" t="s">
        <v>33</v>
      </c>
      <c r="AP15" s="15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</row>
    <row r="16" spans="2:65" x14ac:dyDescent="0.25">
      <c r="B16" s="3" t="s">
        <v>13</v>
      </c>
      <c r="C16" s="2">
        <v>13</v>
      </c>
      <c r="D16">
        <f t="shared" si="0"/>
        <v>3</v>
      </c>
      <c r="E16" s="2">
        <f t="shared" si="11"/>
        <v>188</v>
      </c>
      <c r="F16" s="7">
        <f t="shared" si="1"/>
        <v>5.4054054054054057E-2</v>
      </c>
      <c r="M16" s="43" t="s">
        <v>13</v>
      </c>
      <c r="N16" s="59">
        <f t="shared" si="2"/>
        <v>0.14594594594594595</v>
      </c>
      <c r="O16" s="59">
        <f t="shared" si="3"/>
        <v>0.44594594594594594</v>
      </c>
      <c r="P16" s="61">
        <f t="shared" si="4"/>
        <v>0.74594594594594599</v>
      </c>
      <c r="Q16" s="44" t="s">
        <v>33</v>
      </c>
      <c r="R16" s="2">
        <v>3</v>
      </c>
      <c r="Y16" s="15" t="s">
        <v>13</v>
      </c>
      <c r="Z16" s="16">
        <f t="shared" si="5"/>
        <v>2.2000000000000002</v>
      </c>
      <c r="AA16" s="16">
        <f t="shared" si="6"/>
        <v>17.333333333333332</v>
      </c>
      <c r="AB16" s="16">
        <f t="shared" si="7"/>
        <v>34</v>
      </c>
      <c r="AC16" s="15" t="s">
        <v>33</v>
      </c>
      <c r="AD16" s="32">
        <v>3</v>
      </c>
      <c r="AE16" s="38"/>
      <c r="AK16" s="15" t="s">
        <v>13</v>
      </c>
      <c r="AL16" s="16">
        <f t="shared" si="10"/>
        <v>0.64705882352941169</v>
      </c>
      <c r="AM16" s="16">
        <f t="shared" si="8"/>
        <v>14.166666666666668</v>
      </c>
      <c r="AN16" s="16">
        <f t="shared" si="9"/>
        <v>34</v>
      </c>
      <c r="AO16" s="15" t="s">
        <v>33</v>
      </c>
      <c r="AP16" s="15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</row>
    <row r="17" spans="2:65" x14ac:dyDescent="0.25">
      <c r="B17" s="3" t="s">
        <v>14</v>
      </c>
      <c r="C17" s="2">
        <v>4</v>
      </c>
      <c r="D17">
        <f t="shared" si="0"/>
        <v>3</v>
      </c>
      <c r="E17" s="2">
        <f t="shared" si="11"/>
        <v>188</v>
      </c>
      <c r="F17" s="7">
        <f t="shared" si="1"/>
        <v>5.4054054054054057E-3</v>
      </c>
      <c r="M17" s="43" t="s">
        <v>14</v>
      </c>
      <c r="N17" s="59">
        <f t="shared" si="2"/>
        <v>0.19459459459459461</v>
      </c>
      <c r="O17" s="59">
        <f t="shared" si="3"/>
        <v>0.49459459459459459</v>
      </c>
      <c r="P17" s="61">
        <f t="shared" si="4"/>
        <v>0.79459459459459469</v>
      </c>
      <c r="Q17" s="44" t="s">
        <v>33</v>
      </c>
      <c r="R17" s="2">
        <v>2</v>
      </c>
      <c r="Y17" s="15" t="s">
        <v>14</v>
      </c>
      <c r="Z17" s="16">
        <f t="shared" si="5"/>
        <v>3.2</v>
      </c>
      <c r="AA17" s="16">
        <f t="shared" si="6"/>
        <v>18.333333333333332</v>
      </c>
      <c r="AB17" s="16">
        <f t="shared" si="7"/>
        <v>35</v>
      </c>
      <c r="AC17" s="15" t="s">
        <v>33</v>
      </c>
      <c r="AD17" s="32">
        <v>2</v>
      </c>
      <c r="AE17" s="38"/>
      <c r="AK17" s="15" t="s">
        <v>14</v>
      </c>
      <c r="AL17" s="16">
        <f t="shared" si="10"/>
        <v>1.6470588235294117</v>
      </c>
      <c r="AM17" s="16">
        <f t="shared" si="8"/>
        <v>15.166666666666668</v>
      </c>
      <c r="AN17" s="16">
        <f t="shared" si="9"/>
        <v>35</v>
      </c>
      <c r="AO17" s="15" t="s">
        <v>33</v>
      </c>
      <c r="AP17" s="15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</row>
    <row r="18" spans="2:65" x14ac:dyDescent="0.25">
      <c r="B18" s="3" t="s">
        <v>15</v>
      </c>
      <c r="C18" s="2">
        <v>33</v>
      </c>
      <c r="D18">
        <f t="shared" si="0"/>
        <v>3</v>
      </c>
      <c r="E18" s="2">
        <f t="shared" si="11"/>
        <v>188</v>
      </c>
      <c r="F18" s="7">
        <f t="shared" si="1"/>
        <v>0.16216216216216217</v>
      </c>
      <c r="M18" s="43" t="s">
        <v>15</v>
      </c>
      <c r="N18" s="59">
        <f t="shared" si="2"/>
        <v>3.783783783783784E-2</v>
      </c>
      <c r="O18" s="59">
        <f t="shared" si="3"/>
        <v>0.33783783783783783</v>
      </c>
      <c r="P18" s="61">
        <f t="shared" si="4"/>
        <v>0.63783783783783787</v>
      </c>
      <c r="Q18" s="44" t="s">
        <v>33</v>
      </c>
      <c r="R18" s="2">
        <v>13</v>
      </c>
      <c r="Y18" s="15" t="s">
        <v>15</v>
      </c>
      <c r="Z18" s="16">
        <f t="shared" si="5"/>
        <v>7.8</v>
      </c>
      <c r="AA18" s="16">
        <f t="shared" si="6"/>
        <v>7.3333333333333321</v>
      </c>
      <c r="AB18" s="16">
        <f t="shared" si="7"/>
        <v>24</v>
      </c>
      <c r="AC18" s="15" t="s">
        <v>34</v>
      </c>
      <c r="AD18" s="32">
        <v>13</v>
      </c>
      <c r="AE18" s="38"/>
      <c r="AK18" s="15" t="s">
        <v>15</v>
      </c>
      <c r="AL18" s="16">
        <f t="shared" si="10"/>
        <v>9.3529411764705888</v>
      </c>
      <c r="AM18" s="16">
        <f t="shared" si="8"/>
        <v>4.1666666666666679</v>
      </c>
      <c r="AN18" s="16">
        <f t="shared" si="9"/>
        <v>24</v>
      </c>
      <c r="AO18" s="15" t="s">
        <v>34</v>
      </c>
      <c r="AP18" s="15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</row>
    <row r="19" spans="2:65" x14ac:dyDescent="0.25">
      <c r="B19" s="3" t="s">
        <v>16</v>
      </c>
      <c r="C19" s="2">
        <v>3</v>
      </c>
      <c r="D19">
        <f t="shared" si="0"/>
        <v>3</v>
      </c>
      <c r="E19" s="2">
        <f t="shared" si="11"/>
        <v>188</v>
      </c>
      <c r="F19" s="7">
        <f t="shared" si="1"/>
        <v>0</v>
      </c>
      <c r="M19" s="43" t="s">
        <v>16</v>
      </c>
      <c r="N19" s="59">
        <f t="shared" si="2"/>
        <v>0.2</v>
      </c>
      <c r="O19" s="59">
        <f t="shared" si="3"/>
        <v>0.5</v>
      </c>
      <c r="P19" s="61">
        <f t="shared" si="4"/>
        <v>0.8</v>
      </c>
      <c r="Q19" s="44" t="s">
        <v>33</v>
      </c>
      <c r="R19" s="2">
        <v>1</v>
      </c>
      <c r="Y19" s="15" t="s">
        <v>16</v>
      </c>
      <c r="Z19" s="16">
        <f t="shared" si="5"/>
        <v>4.2</v>
      </c>
      <c r="AA19" s="16">
        <f t="shared" si="6"/>
        <v>19.333333333333332</v>
      </c>
      <c r="AB19" s="16">
        <f t="shared" si="7"/>
        <v>36</v>
      </c>
      <c r="AC19" s="15" t="s">
        <v>33</v>
      </c>
      <c r="AD19" s="32">
        <v>1</v>
      </c>
      <c r="AE19" s="38"/>
      <c r="AK19" s="15" t="s">
        <v>16</v>
      </c>
      <c r="AL19" s="16">
        <f t="shared" si="10"/>
        <v>2.6470588235294117</v>
      </c>
      <c r="AM19" s="16">
        <f t="shared" si="8"/>
        <v>16.166666666666668</v>
      </c>
      <c r="AN19" s="16">
        <f t="shared" si="9"/>
        <v>36</v>
      </c>
      <c r="AO19" s="15" t="s">
        <v>33</v>
      </c>
      <c r="AP19" s="15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</row>
    <row r="20" spans="2:65" x14ac:dyDescent="0.25">
      <c r="B20" s="3" t="s">
        <v>17</v>
      </c>
      <c r="C20" s="2">
        <v>48</v>
      </c>
      <c r="D20">
        <f t="shared" si="0"/>
        <v>3</v>
      </c>
      <c r="E20" s="2">
        <f t="shared" si="11"/>
        <v>188</v>
      </c>
      <c r="F20" s="7">
        <f t="shared" si="1"/>
        <v>0.24324324324324326</v>
      </c>
      <c r="M20" s="43" t="s">
        <v>17</v>
      </c>
      <c r="N20" s="59">
        <f t="shared" si="2"/>
        <v>4.3243243243243246E-2</v>
      </c>
      <c r="O20" s="59">
        <f t="shared" si="3"/>
        <v>0.25675675675675674</v>
      </c>
      <c r="P20" s="61">
        <f t="shared" si="4"/>
        <v>0.55675675675675684</v>
      </c>
      <c r="Q20" s="43" t="s">
        <v>34</v>
      </c>
      <c r="R20" s="2">
        <v>21</v>
      </c>
      <c r="Y20" s="15" t="s">
        <v>17</v>
      </c>
      <c r="Z20" s="16">
        <f t="shared" si="5"/>
        <v>15.8</v>
      </c>
      <c r="AA20" s="16">
        <f t="shared" si="6"/>
        <v>0.66666666666666785</v>
      </c>
      <c r="AB20" s="16">
        <f t="shared" si="7"/>
        <v>16</v>
      </c>
      <c r="AC20" s="15" t="s">
        <v>34</v>
      </c>
      <c r="AD20" s="32">
        <v>21</v>
      </c>
      <c r="AE20" s="38"/>
      <c r="AK20" s="15" t="s">
        <v>17</v>
      </c>
      <c r="AL20" s="16">
        <f t="shared" si="10"/>
        <v>17.352941176470587</v>
      </c>
      <c r="AM20" s="16">
        <f t="shared" si="8"/>
        <v>3.8333333333333321</v>
      </c>
      <c r="AN20" s="16">
        <f t="shared" si="9"/>
        <v>16</v>
      </c>
      <c r="AO20" s="15" t="s">
        <v>34</v>
      </c>
      <c r="AP20" s="15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</row>
    <row r="21" spans="2:65" x14ac:dyDescent="0.25">
      <c r="B21" s="3" t="s">
        <v>18</v>
      </c>
      <c r="C21" s="2">
        <v>53</v>
      </c>
      <c r="D21">
        <f t="shared" si="0"/>
        <v>3</v>
      </c>
      <c r="E21" s="2">
        <f t="shared" si="11"/>
        <v>188</v>
      </c>
      <c r="F21" s="7">
        <f t="shared" si="1"/>
        <v>0.27027027027027029</v>
      </c>
      <c r="M21" s="43" t="s">
        <v>18</v>
      </c>
      <c r="N21" s="59">
        <f t="shared" si="2"/>
        <v>7.0270270270270274E-2</v>
      </c>
      <c r="O21" s="59">
        <f t="shared" si="3"/>
        <v>0.22972972972972971</v>
      </c>
      <c r="P21" s="61">
        <f t="shared" si="4"/>
        <v>0.52972972972972976</v>
      </c>
      <c r="Q21" s="44" t="s">
        <v>33</v>
      </c>
      <c r="R21" s="2">
        <v>14</v>
      </c>
      <c r="Y21" s="15" t="s">
        <v>18</v>
      </c>
      <c r="Z21" s="16">
        <f t="shared" si="5"/>
        <v>8.8000000000000007</v>
      </c>
      <c r="AA21" s="16">
        <f t="shared" si="6"/>
        <v>6.3333333333333321</v>
      </c>
      <c r="AB21" s="16">
        <f t="shared" si="7"/>
        <v>23</v>
      </c>
      <c r="AC21" s="15" t="s">
        <v>34</v>
      </c>
      <c r="AD21" s="32">
        <v>14</v>
      </c>
      <c r="AE21" s="38"/>
      <c r="AK21" s="15" t="s">
        <v>18</v>
      </c>
      <c r="AL21" s="16">
        <f t="shared" si="10"/>
        <v>10.352941176470589</v>
      </c>
      <c r="AM21" s="16">
        <f t="shared" si="8"/>
        <v>3.1666666666666679</v>
      </c>
      <c r="AN21" s="16">
        <f t="shared" si="9"/>
        <v>23</v>
      </c>
      <c r="AO21" s="15" t="s">
        <v>34</v>
      </c>
      <c r="AP21" s="15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</row>
    <row r="22" spans="2:65" x14ac:dyDescent="0.25">
      <c r="B22" s="3" t="s">
        <v>19</v>
      </c>
      <c r="C22" s="2">
        <v>12</v>
      </c>
      <c r="D22">
        <f t="shared" si="0"/>
        <v>3</v>
      </c>
      <c r="E22" s="2">
        <f t="shared" si="11"/>
        <v>188</v>
      </c>
      <c r="F22" s="7">
        <f t="shared" si="1"/>
        <v>4.8648648648648651E-2</v>
      </c>
      <c r="M22" s="43" t="s">
        <v>19</v>
      </c>
      <c r="N22" s="59">
        <f t="shared" si="2"/>
        <v>0.15135135135135136</v>
      </c>
      <c r="O22" s="59">
        <f t="shared" si="3"/>
        <v>0.45135135135135135</v>
      </c>
      <c r="P22" s="61">
        <f t="shared" si="4"/>
        <v>0.75135135135135145</v>
      </c>
      <c r="Q22" s="44" t="s">
        <v>33</v>
      </c>
      <c r="R22" s="2">
        <v>4</v>
      </c>
      <c r="Y22" s="15" t="s">
        <v>19</v>
      </c>
      <c r="Z22" s="16">
        <f t="shared" si="5"/>
        <v>1.2000000000000002</v>
      </c>
      <c r="AA22" s="16">
        <f t="shared" si="6"/>
        <v>16.333333333333332</v>
      </c>
      <c r="AB22" s="16">
        <f t="shared" si="7"/>
        <v>33</v>
      </c>
      <c r="AC22" s="15" t="s">
        <v>33</v>
      </c>
      <c r="AD22" s="32">
        <v>4</v>
      </c>
      <c r="AE22" s="38"/>
      <c r="AK22" s="15" t="s">
        <v>19</v>
      </c>
      <c r="AL22" s="16">
        <f t="shared" si="10"/>
        <v>0.35294117647058831</v>
      </c>
      <c r="AM22" s="16">
        <f t="shared" si="8"/>
        <v>13.166666666666668</v>
      </c>
      <c r="AN22" s="16">
        <f t="shared" si="9"/>
        <v>33</v>
      </c>
      <c r="AO22" s="15" t="s">
        <v>33</v>
      </c>
      <c r="AP22" s="15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</row>
    <row r="23" spans="2:65" x14ac:dyDescent="0.25">
      <c r="B23" s="3" t="s">
        <v>20</v>
      </c>
      <c r="C23" s="2">
        <v>30</v>
      </c>
      <c r="D23">
        <f t="shared" si="0"/>
        <v>3</v>
      </c>
      <c r="E23" s="2">
        <f t="shared" si="11"/>
        <v>188</v>
      </c>
      <c r="F23" s="7">
        <f t="shared" si="1"/>
        <v>0.14594594594594595</v>
      </c>
      <c r="M23" s="43" t="s">
        <v>20</v>
      </c>
      <c r="N23" s="59">
        <f t="shared" si="2"/>
        <v>5.4054054054054057E-2</v>
      </c>
      <c r="O23" s="59">
        <f t="shared" si="3"/>
        <v>0.35405405405405405</v>
      </c>
      <c r="P23" s="61">
        <f t="shared" si="4"/>
        <v>0.65405405405405403</v>
      </c>
      <c r="Q23" s="44" t="s">
        <v>33</v>
      </c>
      <c r="R23" s="2">
        <v>10</v>
      </c>
      <c r="Y23" s="15" t="s">
        <v>20</v>
      </c>
      <c r="Z23" s="16">
        <f t="shared" si="5"/>
        <v>4.8</v>
      </c>
      <c r="AA23" s="16">
        <f t="shared" si="6"/>
        <v>10.333333333333332</v>
      </c>
      <c r="AB23" s="16">
        <f t="shared" si="7"/>
        <v>27</v>
      </c>
      <c r="AC23" s="15" t="s">
        <v>33</v>
      </c>
      <c r="AD23" s="32">
        <v>10</v>
      </c>
      <c r="AE23" s="38"/>
      <c r="AK23" s="15" t="s">
        <v>20</v>
      </c>
      <c r="AL23" s="16">
        <f t="shared" si="10"/>
        <v>6.3529411764705888</v>
      </c>
      <c r="AM23" s="16">
        <f t="shared" si="8"/>
        <v>7.1666666666666679</v>
      </c>
      <c r="AN23" s="16">
        <f t="shared" si="9"/>
        <v>27</v>
      </c>
      <c r="AO23" s="15" t="s">
        <v>33</v>
      </c>
      <c r="AP23" s="15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</row>
    <row r="24" spans="2:65" x14ac:dyDescent="0.25">
      <c r="B24" s="3" t="s">
        <v>21</v>
      </c>
      <c r="C24" s="2">
        <v>5</v>
      </c>
      <c r="D24">
        <f t="shared" si="0"/>
        <v>3</v>
      </c>
      <c r="E24" s="2">
        <f t="shared" si="11"/>
        <v>188</v>
      </c>
      <c r="F24" s="7">
        <f t="shared" si="1"/>
        <v>1.0810810810810811E-2</v>
      </c>
      <c r="M24" s="43" t="s">
        <v>21</v>
      </c>
      <c r="N24" s="59">
        <f t="shared" si="2"/>
        <v>0.1891891891891892</v>
      </c>
      <c r="O24" s="59">
        <f t="shared" si="3"/>
        <v>0.48918918918918919</v>
      </c>
      <c r="P24" s="61">
        <f t="shared" si="4"/>
        <v>0.78918918918918923</v>
      </c>
      <c r="Q24" s="44" t="s">
        <v>33</v>
      </c>
      <c r="R24" s="2">
        <v>0</v>
      </c>
      <c r="Y24" s="15" t="s">
        <v>21</v>
      </c>
      <c r="Z24" s="16">
        <f t="shared" si="5"/>
        <v>5.2</v>
      </c>
      <c r="AA24" s="16">
        <f t="shared" si="6"/>
        <v>20.333333333333332</v>
      </c>
      <c r="AB24" s="16">
        <f t="shared" si="7"/>
        <v>37</v>
      </c>
      <c r="AC24" s="15" t="s">
        <v>33</v>
      </c>
      <c r="AD24" s="32">
        <v>0</v>
      </c>
      <c r="AE24" s="38"/>
      <c r="AK24" s="15" t="s">
        <v>21</v>
      </c>
      <c r="AL24" s="16">
        <f t="shared" si="10"/>
        <v>3.6470588235294117</v>
      </c>
      <c r="AM24" s="16">
        <f t="shared" si="8"/>
        <v>17.166666666666668</v>
      </c>
      <c r="AN24" s="16">
        <f t="shared" si="9"/>
        <v>37</v>
      </c>
      <c r="AO24" s="15" t="s">
        <v>33</v>
      </c>
      <c r="AP24" s="15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</row>
    <row r="25" spans="2:65" x14ac:dyDescent="0.25">
      <c r="B25" s="3" t="s">
        <v>22</v>
      </c>
      <c r="C25" s="2">
        <v>4</v>
      </c>
      <c r="D25">
        <f t="shared" si="0"/>
        <v>3</v>
      </c>
      <c r="E25" s="2">
        <f t="shared" si="11"/>
        <v>188</v>
      </c>
      <c r="F25" s="7">
        <f t="shared" si="1"/>
        <v>5.4054054054054057E-3</v>
      </c>
      <c r="M25" s="43" t="s">
        <v>22</v>
      </c>
      <c r="N25" s="59">
        <f t="shared" si="2"/>
        <v>0.19459459459459461</v>
      </c>
      <c r="O25" s="59">
        <f t="shared" si="3"/>
        <v>0.49459459459459459</v>
      </c>
      <c r="P25" s="61">
        <f t="shared" si="4"/>
        <v>0.79459459459459469</v>
      </c>
      <c r="Q25" s="44" t="s">
        <v>33</v>
      </c>
      <c r="R25" s="2">
        <v>1</v>
      </c>
      <c r="Y25" s="15" t="s">
        <v>22</v>
      </c>
      <c r="Z25" s="16">
        <f t="shared" si="5"/>
        <v>4.2</v>
      </c>
      <c r="AA25" s="16">
        <f t="shared" si="6"/>
        <v>19.333333333333332</v>
      </c>
      <c r="AB25" s="16">
        <f t="shared" si="7"/>
        <v>36</v>
      </c>
      <c r="AC25" s="15" t="s">
        <v>33</v>
      </c>
      <c r="AD25" s="32">
        <v>1</v>
      </c>
      <c r="AE25" s="38"/>
      <c r="AK25" s="15" t="s">
        <v>22</v>
      </c>
      <c r="AL25" s="16">
        <f t="shared" si="10"/>
        <v>2.6470588235294117</v>
      </c>
      <c r="AM25" s="16">
        <f t="shared" si="8"/>
        <v>16.166666666666668</v>
      </c>
      <c r="AN25" s="16">
        <f t="shared" si="9"/>
        <v>36</v>
      </c>
      <c r="AO25" s="15" t="s">
        <v>33</v>
      </c>
      <c r="AP25" s="15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</row>
    <row r="26" spans="2:65" x14ac:dyDescent="0.25">
      <c r="B26" s="3" t="s">
        <v>23</v>
      </c>
      <c r="C26" s="8">
        <v>10</v>
      </c>
      <c r="D26">
        <f t="shared" si="0"/>
        <v>3</v>
      </c>
      <c r="E26" s="2">
        <f t="shared" si="11"/>
        <v>188</v>
      </c>
      <c r="F26" s="7">
        <f t="shared" si="1"/>
        <v>3.783783783783784E-2</v>
      </c>
      <c r="M26" s="43" t="s">
        <v>23</v>
      </c>
      <c r="N26" s="59">
        <f t="shared" si="2"/>
        <v>0.16216216216216217</v>
      </c>
      <c r="O26" s="59">
        <f t="shared" si="3"/>
        <v>0.46216216216216216</v>
      </c>
      <c r="P26" s="61">
        <f t="shared" si="4"/>
        <v>0.76216216216216215</v>
      </c>
      <c r="Q26" s="44" t="s">
        <v>33</v>
      </c>
      <c r="R26" s="8">
        <v>10</v>
      </c>
      <c r="Y26" s="15" t="s">
        <v>23</v>
      </c>
      <c r="Z26" s="16">
        <f t="shared" si="5"/>
        <v>4.8</v>
      </c>
      <c r="AA26" s="16">
        <f t="shared" si="6"/>
        <v>10.333333333333332</v>
      </c>
      <c r="AB26" s="16">
        <f t="shared" si="7"/>
        <v>27</v>
      </c>
      <c r="AC26" s="15" t="s">
        <v>33</v>
      </c>
      <c r="AD26" s="32">
        <v>10</v>
      </c>
      <c r="AE26" s="38"/>
      <c r="AK26" s="15" t="s">
        <v>23</v>
      </c>
      <c r="AL26" s="16">
        <f t="shared" si="10"/>
        <v>6.3529411764705888</v>
      </c>
      <c r="AM26" s="16">
        <f t="shared" si="8"/>
        <v>7.1666666666666679</v>
      </c>
      <c r="AN26" s="16">
        <f t="shared" si="9"/>
        <v>27</v>
      </c>
      <c r="AO26" s="15" t="s">
        <v>33</v>
      </c>
      <c r="AP26" s="15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</row>
    <row r="27" spans="2:65" x14ac:dyDescent="0.25">
      <c r="B27" s="3" t="s">
        <v>24</v>
      </c>
      <c r="C27" s="2">
        <v>5</v>
      </c>
      <c r="D27">
        <f t="shared" si="0"/>
        <v>3</v>
      </c>
      <c r="E27" s="2">
        <f t="shared" si="11"/>
        <v>188</v>
      </c>
      <c r="F27" s="7">
        <f t="shared" si="1"/>
        <v>1.0810810810810811E-2</v>
      </c>
      <c r="M27" s="43" t="s">
        <v>24</v>
      </c>
      <c r="N27" s="59">
        <f t="shared" si="2"/>
        <v>0.1891891891891892</v>
      </c>
      <c r="O27" s="59">
        <f t="shared" si="3"/>
        <v>0.48918918918918919</v>
      </c>
      <c r="P27" s="61">
        <f t="shared" si="4"/>
        <v>0.78918918918918923</v>
      </c>
      <c r="Q27" s="44" t="s">
        <v>33</v>
      </c>
      <c r="R27" s="2">
        <v>1</v>
      </c>
      <c r="Y27" s="15" t="s">
        <v>24</v>
      </c>
      <c r="Z27" s="16">
        <f t="shared" si="5"/>
        <v>4.2</v>
      </c>
      <c r="AA27" s="16">
        <f t="shared" si="6"/>
        <v>19.333333333333332</v>
      </c>
      <c r="AB27" s="16">
        <f t="shared" si="7"/>
        <v>36</v>
      </c>
      <c r="AC27" s="15" t="s">
        <v>33</v>
      </c>
      <c r="AD27" s="32">
        <v>1</v>
      </c>
      <c r="AE27" s="38"/>
      <c r="AK27" s="15" t="s">
        <v>24</v>
      </c>
      <c r="AL27" s="16">
        <f t="shared" si="10"/>
        <v>2.6470588235294117</v>
      </c>
      <c r="AM27" s="16">
        <f t="shared" si="8"/>
        <v>16.166666666666668</v>
      </c>
      <c r="AN27" s="16">
        <f t="shared" si="9"/>
        <v>36</v>
      </c>
      <c r="AO27" s="15" t="s">
        <v>33</v>
      </c>
      <c r="AP27" s="15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</row>
    <row r="28" spans="2:65" x14ac:dyDescent="0.25">
      <c r="B28" s="3" t="s">
        <v>25</v>
      </c>
      <c r="C28" s="2">
        <v>7</v>
      </c>
      <c r="D28">
        <f t="shared" si="0"/>
        <v>3</v>
      </c>
      <c r="E28" s="2">
        <f t="shared" si="11"/>
        <v>188</v>
      </c>
      <c r="F28" s="7">
        <f t="shared" si="1"/>
        <v>2.1621621621621623E-2</v>
      </c>
      <c r="M28" s="43" t="s">
        <v>25</v>
      </c>
      <c r="N28" s="59">
        <f t="shared" si="2"/>
        <v>0.17837837837837839</v>
      </c>
      <c r="O28" s="59">
        <f t="shared" si="3"/>
        <v>0.47837837837837838</v>
      </c>
      <c r="P28" s="61">
        <f t="shared" si="4"/>
        <v>0.77837837837837842</v>
      </c>
      <c r="Q28" s="44" t="s">
        <v>33</v>
      </c>
      <c r="R28" s="2">
        <v>2</v>
      </c>
      <c r="Y28" s="15" t="s">
        <v>25</v>
      </c>
      <c r="Z28" s="16">
        <f t="shared" si="5"/>
        <v>3.2</v>
      </c>
      <c r="AA28" s="16">
        <f t="shared" si="6"/>
        <v>18.333333333333332</v>
      </c>
      <c r="AB28" s="16">
        <f t="shared" si="7"/>
        <v>35</v>
      </c>
      <c r="AC28" s="15" t="s">
        <v>33</v>
      </c>
      <c r="AD28" s="32">
        <v>2</v>
      </c>
      <c r="AE28" s="38"/>
      <c r="AK28" s="15" t="s">
        <v>25</v>
      </c>
      <c r="AL28" s="16">
        <f t="shared" si="10"/>
        <v>1.6470588235294117</v>
      </c>
      <c r="AM28" s="16">
        <f t="shared" si="8"/>
        <v>15.166666666666668</v>
      </c>
      <c r="AN28" s="16">
        <f t="shared" si="9"/>
        <v>35</v>
      </c>
      <c r="AO28" s="15" t="s">
        <v>33</v>
      </c>
      <c r="AP28" s="15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</row>
    <row r="29" spans="2:65" x14ac:dyDescent="0.25">
      <c r="B29" s="3" t="s">
        <v>26</v>
      </c>
      <c r="C29" s="8">
        <v>15</v>
      </c>
      <c r="D29">
        <f t="shared" si="0"/>
        <v>3</v>
      </c>
      <c r="E29" s="2">
        <f t="shared" si="11"/>
        <v>188</v>
      </c>
      <c r="F29" s="7">
        <f t="shared" si="1"/>
        <v>6.4864864864864868E-2</v>
      </c>
      <c r="M29" s="43" t="s">
        <v>26</v>
      </c>
      <c r="N29" s="59">
        <f t="shared" si="2"/>
        <v>0.13513513513513514</v>
      </c>
      <c r="O29" s="59">
        <f t="shared" si="3"/>
        <v>0.43513513513513513</v>
      </c>
      <c r="P29" s="61">
        <f t="shared" si="4"/>
        <v>0.73513513513513518</v>
      </c>
      <c r="Q29" s="44" t="s">
        <v>33</v>
      </c>
      <c r="R29" s="8">
        <v>15</v>
      </c>
      <c r="Y29" s="15" t="s">
        <v>26</v>
      </c>
      <c r="Z29" s="16">
        <f t="shared" si="5"/>
        <v>9.8000000000000007</v>
      </c>
      <c r="AA29" s="16">
        <f t="shared" si="6"/>
        <v>5.3333333333333321</v>
      </c>
      <c r="AB29" s="16">
        <f t="shared" si="7"/>
        <v>22</v>
      </c>
      <c r="AC29" s="15" t="s">
        <v>34</v>
      </c>
      <c r="AD29" s="32">
        <v>15</v>
      </c>
      <c r="AE29" s="38"/>
      <c r="AK29" s="15" t="s">
        <v>26</v>
      </c>
      <c r="AL29" s="16">
        <f t="shared" si="10"/>
        <v>11.352941176470589</v>
      </c>
      <c r="AM29" s="16">
        <f t="shared" si="8"/>
        <v>2.1666666666666679</v>
      </c>
      <c r="AN29" s="16">
        <f t="shared" si="9"/>
        <v>22</v>
      </c>
      <c r="AO29" s="15" t="s">
        <v>34</v>
      </c>
      <c r="AP29" s="15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</row>
    <row r="30" spans="2:65" x14ac:dyDescent="0.25">
      <c r="B30" s="3" t="s">
        <v>27</v>
      </c>
      <c r="C30" s="8">
        <v>4</v>
      </c>
      <c r="D30">
        <f t="shared" si="0"/>
        <v>3</v>
      </c>
      <c r="E30" s="2">
        <f t="shared" si="11"/>
        <v>188</v>
      </c>
      <c r="F30" s="7">
        <f t="shared" si="1"/>
        <v>5.4054054054054057E-3</v>
      </c>
      <c r="M30" s="43" t="s">
        <v>27</v>
      </c>
      <c r="N30" s="59">
        <f t="shared" si="2"/>
        <v>0.19459459459459461</v>
      </c>
      <c r="O30" s="59">
        <f t="shared" si="3"/>
        <v>0.49459459459459459</v>
      </c>
      <c r="P30" s="61">
        <f t="shared" si="4"/>
        <v>0.79459459459459469</v>
      </c>
      <c r="Q30" s="44" t="s">
        <v>33</v>
      </c>
      <c r="R30" s="8">
        <v>4</v>
      </c>
      <c r="Y30" s="15" t="s">
        <v>27</v>
      </c>
      <c r="Z30" s="16">
        <f t="shared" si="5"/>
        <v>1.2000000000000002</v>
      </c>
      <c r="AA30" s="16">
        <f t="shared" si="6"/>
        <v>16.333333333333332</v>
      </c>
      <c r="AB30" s="16">
        <f t="shared" si="7"/>
        <v>33</v>
      </c>
      <c r="AC30" s="15" t="s">
        <v>33</v>
      </c>
      <c r="AD30" s="32">
        <v>4</v>
      </c>
      <c r="AE30" s="38"/>
      <c r="AK30" s="15" t="s">
        <v>27</v>
      </c>
      <c r="AL30" s="16">
        <f t="shared" si="10"/>
        <v>0.35294117647058831</v>
      </c>
      <c r="AM30" s="16">
        <f t="shared" si="8"/>
        <v>13.166666666666668</v>
      </c>
      <c r="AN30" s="16">
        <f t="shared" si="9"/>
        <v>33</v>
      </c>
      <c r="AO30" s="15" t="s">
        <v>33</v>
      </c>
      <c r="AP30" s="15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</row>
    <row r="31" spans="2:65" x14ac:dyDescent="0.25">
      <c r="B31" s="3" t="s">
        <v>28</v>
      </c>
      <c r="C31" s="4">
        <f t="shared" ref="C31" si="12">SUM(C7:C30)</f>
        <v>632</v>
      </c>
      <c r="R31" s="4">
        <f t="shared" ref="R31" si="13">SUM(R7:R30)</f>
        <v>202</v>
      </c>
      <c r="Y31" s="38"/>
      <c r="Z31" s="38"/>
      <c r="AA31" s="38"/>
      <c r="AB31" s="38"/>
      <c r="AC31" s="38"/>
      <c r="AD31" s="33">
        <f t="shared" ref="AD31" si="14">SUM(AD7:AD30)</f>
        <v>202</v>
      </c>
      <c r="AE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</row>
    <row r="32" spans="2:65" x14ac:dyDescent="0.25">
      <c r="B32" s="3" t="s">
        <v>29</v>
      </c>
      <c r="C32" s="2"/>
      <c r="AJ32" s="38"/>
      <c r="AK32" s="38"/>
      <c r="AL32" s="38"/>
      <c r="AM32" s="38"/>
      <c r="AN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</row>
    <row r="33" spans="1:65" x14ac:dyDescent="0.25">
      <c r="A33" s="38"/>
      <c r="B33" s="38"/>
      <c r="C33" s="33"/>
      <c r="D33" s="38"/>
      <c r="E33" s="38"/>
      <c r="F33" s="38"/>
      <c r="G33" s="33"/>
      <c r="H33" s="33"/>
      <c r="I33" s="33"/>
      <c r="J33" s="38"/>
      <c r="K33" s="38"/>
      <c r="L33" s="38"/>
      <c r="M33" s="1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15"/>
      <c r="Z33" s="38"/>
      <c r="AA33" s="38"/>
      <c r="AB33" s="38"/>
      <c r="AC33" s="38"/>
      <c r="AJ33" s="38"/>
      <c r="AK33" s="15"/>
      <c r="AL33" s="38"/>
      <c r="AM33" s="38"/>
      <c r="AN33" s="38"/>
      <c r="AQ33" s="38"/>
      <c r="AR33" s="38"/>
      <c r="AS33" s="38"/>
      <c r="AT33" s="38"/>
      <c r="AU33" s="38"/>
      <c r="AV33" s="38"/>
      <c r="AW33" s="15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</row>
    <row r="34" spans="1:65" x14ac:dyDescent="0.25">
      <c r="A34" s="38"/>
      <c r="B34" s="38"/>
      <c r="C34" s="33"/>
      <c r="D34" s="38"/>
      <c r="E34" s="38"/>
      <c r="F34" s="38"/>
      <c r="G34" s="38"/>
      <c r="H34" s="38"/>
      <c r="I34" s="38"/>
      <c r="J34" s="38"/>
      <c r="K34" s="38"/>
      <c r="L34" s="38"/>
      <c r="M34" s="15"/>
      <c r="N34" s="15"/>
      <c r="O34" s="15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J34" s="38"/>
      <c r="AK34" s="15"/>
      <c r="AL34" s="15"/>
      <c r="AM34" s="15"/>
      <c r="AN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</row>
    <row r="35" spans="1:65" x14ac:dyDescent="0.25">
      <c r="A35" s="38"/>
      <c r="B35" s="38"/>
      <c r="C35" s="33"/>
      <c r="D35" s="38"/>
      <c r="E35" s="38"/>
      <c r="F35" s="38"/>
      <c r="G35" s="38"/>
      <c r="H35" s="38"/>
      <c r="I35" s="38"/>
      <c r="J35" s="38"/>
      <c r="K35" s="38"/>
      <c r="L35" s="38"/>
      <c r="M35" s="15"/>
      <c r="N35" s="15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J35" s="38"/>
      <c r="AK35" s="15"/>
      <c r="AL35" s="15"/>
      <c r="AM35" s="38"/>
      <c r="AN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</row>
    <row r="36" spans="1:65" x14ac:dyDescent="0.25">
      <c r="A36" s="38"/>
      <c r="B36" s="38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15"/>
      <c r="N36" s="1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J36" s="38"/>
      <c r="AK36" s="15"/>
      <c r="AL36" s="15"/>
      <c r="AM36" s="38"/>
      <c r="AN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</row>
    <row r="37" spans="1:65" x14ac:dyDescent="0.25">
      <c r="A37" s="38"/>
      <c r="B37" s="38"/>
      <c r="C37" s="33"/>
      <c r="D37" s="38"/>
      <c r="E37" s="38"/>
      <c r="F37" s="38"/>
      <c r="G37" s="38"/>
      <c r="H37" s="38"/>
      <c r="I37" s="38"/>
      <c r="J37" s="38"/>
      <c r="K37" s="38"/>
      <c r="L37" s="38"/>
      <c r="M37" s="1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J37" s="38"/>
      <c r="AK37" s="15"/>
      <c r="AL37" s="15"/>
      <c r="AM37" s="38"/>
      <c r="AN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</row>
    <row r="38" spans="1:65" x14ac:dyDescent="0.25">
      <c r="A38" s="38"/>
      <c r="B38" s="38"/>
      <c r="C38" s="33"/>
      <c r="D38" s="38"/>
      <c r="E38" s="38"/>
      <c r="F38" s="38"/>
      <c r="G38" s="38"/>
      <c r="H38" s="38"/>
      <c r="I38" s="38"/>
      <c r="J38" s="38"/>
      <c r="K38" s="38"/>
      <c r="L38" s="38"/>
      <c r="M38" s="1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J38" s="38"/>
      <c r="AK38" s="15"/>
      <c r="AL38" s="15"/>
      <c r="AM38" s="38"/>
      <c r="AN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</row>
    <row r="39" spans="1:65" x14ac:dyDescent="0.25">
      <c r="A39" s="38"/>
      <c r="B39" s="38"/>
      <c r="C39" s="33"/>
      <c r="D39" s="38"/>
      <c r="E39" s="38"/>
      <c r="F39" s="38"/>
      <c r="G39" s="38"/>
      <c r="H39" s="38"/>
      <c r="I39" s="38"/>
      <c r="J39" s="38"/>
      <c r="K39" s="38"/>
      <c r="L39" s="38"/>
      <c r="M39" s="1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J39" s="38"/>
      <c r="AK39" s="15"/>
      <c r="AL39" s="15"/>
      <c r="AM39" s="38"/>
      <c r="AN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5">
      <c r="A40" s="38"/>
      <c r="B40" s="38"/>
      <c r="C40" s="33"/>
      <c r="D40" s="38"/>
      <c r="E40" s="38"/>
      <c r="F40" s="38"/>
      <c r="G40" s="38"/>
      <c r="H40" s="38"/>
      <c r="I40" s="38"/>
      <c r="J40" s="38"/>
      <c r="K40" s="38"/>
      <c r="L40" s="38"/>
      <c r="M40" s="1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J40" s="38"/>
      <c r="AK40" s="15"/>
      <c r="AL40" s="38"/>
      <c r="AM40" s="38"/>
      <c r="AN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</row>
    <row r="41" spans="1:65" x14ac:dyDescent="0.25">
      <c r="A41" s="38"/>
      <c r="B41" s="38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1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J41" s="38"/>
      <c r="AK41" s="15"/>
      <c r="AL41" s="38"/>
      <c r="AM41" s="38"/>
      <c r="AN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</row>
    <row r="42" spans="1:65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J42" s="38"/>
      <c r="AK42" s="15"/>
      <c r="AL42" s="38"/>
      <c r="AM42" s="38"/>
      <c r="AN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</row>
    <row r="43" spans="1:6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J43" s="38"/>
      <c r="AK43" s="15"/>
      <c r="AL43" s="38"/>
      <c r="AM43" s="38"/>
      <c r="AN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</row>
    <row r="44" spans="1:65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J44" s="38"/>
      <c r="AK44" s="15"/>
      <c r="AL44" s="38"/>
      <c r="AM44" s="38"/>
      <c r="AN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</row>
    <row r="45" spans="1:6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J45" s="38"/>
      <c r="AK45" s="15"/>
      <c r="AL45" s="38"/>
      <c r="AM45" s="38"/>
      <c r="AN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</row>
    <row r="46" spans="1:6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J46" s="38"/>
      <c r="AK46" s="15"/>
      <c r="AL46" s="38"/>
      <c r="AM46" s="38"/>
      <c r="AN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</row>
    <row r="47" spans="1:6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J47" s="38"/>
      <c r="AK47" s="15"/>
      <c r="AL47" s="38"/>
      <c r="AM47" s="38"/>
      <c r="AN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</row>
    <row r="48" spans="1:6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J48" s="38"/>
      <c r="AK48" s="15"/>
      <c r="AL48" s="38"/>
      <c r="AM48" s="38"/>
      <c r="AN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</row>
    <row r="49" spans="1:65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J49" s="38"/>
      <c r="AK49" s="15"/>
      <c r="AL49" s="38"/>
      <c r="AM49" s="38"/>
      <c r="AN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</row>
    <row r="50" spans="1:6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5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J50" s="38"/>
      <c r="AK50" s="15"/>
      <c r="AL50" s="38"/>
      <c r="AM50" s="38"/>
      <c r="AN50" s="38"/>
    </row>
    <row r="51" spans="1:6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5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6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5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6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5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6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6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6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6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6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6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6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6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</sheetData>
  <mergeCells count="6">
    <mergeCell ref="BA6:BB6"/>
    <mergeCell ref="C2:E2"/>
    <mergeCell ref="G4:J4"/>
    <mergeCell ref="B5:B6"/>
    <mergeCell ref="D5:D6"/>
    <mergeCell ref="C5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B54"/>
  <sheetViews>
    <sheetView topLeftCell="A16" workbookViewId="0">
      <selection activeCell="C9" sqref="C9"/>
    </sheetView>
  </sheetViews>
  <sheetFormatPr defaultRowHeight="15" x14ac:dyDescent="0.25"/>
  <cols>
    <col min="2" max="2" width="15.7109375" customWidth="1"/>
    <col min="5" max="5" width="11.42578125" customWidth="1"/>
    <col min="6" max="6" width="15.7109375" customWidth="1"/>
    <col min="13" max="13" width="14.140625" customWidth="1"/>
    <col min="22" max="22" width="16.7109375" bestFit="1" customWidth="1"/>
    <col min="25" max="25" width="15" customWidth="1"/>
  </cols>
  <sheetData>
    <row r="2" spans="2:54" x14ac:dyDescent="0.25">
      <c r="C2" s="72" t="s">
        <v>0</v>
      </c>
      <c r="D2" s="72"/>
      <c r="E2" s="72"/>
    </row>
    <row r="3" spans="2:54" x14ac:dyDescent="0.25">
      <c r="G3" t="s">
        <v>31</v>
      </c>
      <c r="H3" s="1">
        <v>3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2:54" x14ac:dyDescent="0.25">
      <c r="G4" s="72" t="s">
        <v>32</v>
      </c>
      <c r="H4" s="72"/>
      <c r="I4" s="72"/>
      <c r="J4" s="72"/>
      <c r="M4" s="27" t="s">
        <v>46</v>
      </c>
      <c r="N4" s="27"/>
      <c r="O4" s="27"/>
      <c r="P4" s="27"/>
      <c r="Q4" s="27"/>
      <c r="R4" s="27"/>
      <c r="T4" s="27" t="s">
        <v>47</v>
      </c>
      <c r="Y4" s="27" t="s">
        <v>48</v>
      </c>
      <c r="Z4" s="27"/>
      <c r="AA4" s="27"/>
      <c r="AB4" s="27"/>
      <c r="AC4" s="27"/>
      <c r="AD4" s="27"/>
      <c r="AF4" s="27"/>
      <c r="AH4" s="38"/>
      <c r="AI4" s="38"/>
      <c r="AJ4" s="38"/>
      <c r="AK4" s="37"/>
      <c r="AL4" s="37"/>
      <c r="AM4" s="37"/>
      <c r="AN4" s="37"/>
      <c r="AO4" s="37"/>
      <c r="AP4" s="37"/>
      <c r="AQ4" s="38"/>
      <c r="AR4" s="37"/>
      <c r="AS4" s="38"/>
      <c r="AT4" s="38"/>
      <c r="AU4" s="38"/>
      <c r="AV4" s="38"/>
      <c r="AW4" s="27"/>
      <c r="AX4" s="27"/>
      <c r="AY4" s="27"/>
      <c r="AZ4" s="27"/>
      <c r="BA4" s="27"/>
      <c r="BB4" s="27"/>
    </row>
    <row r="5" spans="2:54" x14ac:dyDescent="0.25">
      <c r="B5" s="71" t="s">
        <v>1</v>
      </c>
      <c r="C5" s="71" t="s">
        <v>2</v>
      </c>
      <c r="D5" s="71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/>
      <c r="V5" s="2" t="s">
        <v>56</v>
      </c>
      <c r="W5" s="38"/>
      <c r="Y5" s="27"/>
      <c r="Z5" s="27"/>
      <c r="AA5" s="27"/>
      <c r="AB5" s="27"/>
      <c r="AC5" s="27"/>
      <c r="AD5" s="27"/>
      <c r="AG5" s="2"/>
      <c r="AH5" s="32"/>
      <c r="AI5" s="38"/>
      <c r="AJ5" s="38"/>
      <c r="AK5" s="37"/>
      <c r="AL5" s="37"/>
      <c r="AM5" s="37"/>
      <c r="AN5" s="37"/>
      <c r="AO5" s="37"/>
      <c r="AP5" s="37"/>
      <c r="AQ5" s="38"/>
      <c r="AR5" s="38"/>
      <c r="AS5" s="32"/>
      <c r="AT5" s="32"/>
      <c r="AU5" s="38"/>
      <c r="AV5" s="38"/>
      <c r="AW5" s="27"/>
      <c r="AX5" s="27"/>
      <c r="AY5" s="27"/>
      <c r="AZ5" s="27"/>
      <c r="BA5" s="27"/>
      <c r="BB5" s="27"/>
    </row>
    <row r="6" spans="2:54" x14ac:dyDescent="0.25">
      <c r="B6" s="71"/>
      <c r="C6" s="71"/>
      <c r="D6" s="71"/>
      <c r="G6" s="2" t="s">
        <v>33</v>
      </c>
      <c r="I6" s="7">
        <v>0</v>
      </c>
      <c r="J6" s="7"/>
      <c r="K6" s="38"/>
      <c r="M6" s="34" t="s">
        <v>1</v>
      </c>
      <c r="N6" s="35" t="s">
        <v>33</v>
      </c>
      <c r="O6" s="35" t="s">
        <v>34</v>
      </c>
      <c r="P6" s="36" t="s">
        <v>35</v>
      </c>
      <c r="Q6" s="36" t="s">
        <v>40</v>
      </c>
      <c r="R6" s="30"/>
      <c r="T6" s="2" t="s">
        <v>33</v>
      </c>
      <c r="U6" s="9"/>
      <c r="V6" s="9">
        <f>(R7+R8+R9+R10+R13+R14+R15+R16+R17+R18+R19+R20+R21+R22+R23+R24+R25+R27+R28)/19</f>
        <v>0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F6" s="2"/>
      <c r="AG6" s="9"/>
      <c r="AH6" s="17"/>
      <c r="AI6" s="38"/>
      <c r="AJ6" s="38"/>
      <c r="AK6" s="34"/>
      <c r="AL6" s="35"/>
      <c r="AM6" s="35"/>
      <c r="AN6" s="36"/>
      <c r="AO6" s="77"/>
      <c r="AP6" s="77"/>
      <c r="AQ6" s="38"/>
      <c r="AR6" s="32"/>
      <c r="AS6" s="38"/>
      <c r="AT6" s="17"/>
      <c r="AU6" s="38"/>
      <c r="AV6" s="38"/>
      <c r="AW6" s="28"/>
      <c r="AX6" s="29"/>
      <c r="AY6" s="29"/>
      <c r="AZ6" s="30"/>
      <c r="BA6" s="73"/>
      <c r="BB6" s="73"/>
    </row>
    <row r="7" spans="2:54" x14ac:dyDescent="0.25">
      <c r="B7" s="15" t="s">
        <v>4</v>
      </c>
      <c r="C7" s="32">
        <v>0</v>
      </c>
      <c r="D7" s="32">
        <f>MIN(C$7:C$30)</f>
        <v>0</v>
      </c>
      <c r="E7" s="32">
        <f>MAX(C$7:C$30)</f>
        <v>3</v>
      </c>
      <c r="F7" s="62">
        <f xml:space="preserve"> ((C7 - $D$7) / ($E$7 - $D$7))</f>
        <v>0</v>
      </c>
      <c r="G7" s="2" t="s">
        <v>34</v>
      </c>
      <c r="H7" s="3"/>
      <c r="I7" s="7">
        <v>0.5</v>
      </c>
      <c r="J7" s="7"/>
      <c r="K7" s="15"/>
      <c r="M7" s="15" t="s">
        <v>4</v>
      </c>
      <c r="N7" s="60">
        <f>SQRT((F7- $I$6)^2)</f>
        <v>0</v>
      </c>
      <c r="O7" s="60">
        <f>SQRT((F7- $I$7)^2)</f>
        <v>0.5</v>
      </c>
      <c r="P7" s="62">
        <f>SQRT((F7- $I$8)^2)</f>
        <v>1</v>
      </c>
      <c r="Q7" s="38" t="s">
        <v>33</v>
      </c>
      <c r="R7" s="2">
        <v>0</v>
      </c>
      <c r="T7" s="2" t="s">
        <v>34</v>
      </c>
      <c r="U7" s="9"/>
      <c r="V7" s="9">
        <f>(R11+R12+R26+R30)/4</f>
        <v>1.25</v>
      </c>
      <c r="W7" s="15"/>
      <c r="Y7" s="15" t="s">
        <v>4</v>
      </c>
      <c r="Z7" s="16">
        <f>SQRT((R7 - $V$6)^2)</f>
        <v>0</v>
      </c>
      <c r="AA7" s="16">
        <f>SQRT((R7 - $V$7)^2)</f>
        <v>1.25</v>
      </c>
      <c r="AB7" s="16">
        <f>SQRT((R7 - $V$8)^2)</f>
        <v>3</v>
      </c>
      <c r="AC7" s="38" t="s">
        <v>33</v>
      </c>
      <c r="AD7" s="32"/>
      <c r="AF7" s="2"/>
      <c r="AG7" s="9"/>
      <c r="AH7" s="17"/>
      <c r="AI7" s="15"/>
      <c r="AJ7" s="38"/>
      <c r="AK7" s="15"/>
      <c r="AL7" s="16"/>
      <c r="AM7" s="16"/>
      <c r="AN7" s="16"/>
      <c r="AO7" s="38"/>
      <c r="AP7" s="32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</row>
    <row r="8" spans="2:54" x14ac:dyDescent="0.25">
      <c r="B8" s="15" t="s">
        <v>5</v>
      </c>
      <c r="C8" s="32">
        <v>1</v>
      </c>
      <c r="D8" s="32">
        <f t="shared" ref="D8:D30" si="0">MIN(C$7:C$30)</f>
        <v>0</v>
      </c>
      <c r="E8" s="32">
        <f t="shared" ref="E8:E30" si="1">MAX(C$7:C$30)</f>
        <v>3</v>
      </c>
      <c r="F8" s="62">
        <f t="shared" ref="F8:F30" si="2" xml:space="preserve"> ((C8 - $D$7) / ($E$7 - $D$7))</f>
        <v>0.33333333333333331</v>
      </c>
      <c r="G8" s="2" t="s">
        <v>35</v>
      </c>
      <c r="H8" s="3"/>
      <c r="I8" s="7">
        <v>1</v>
      </c>
      <c r="J8" s="7"/>
      <c r="K8" s="38"/>
      <c r="M8" s="15" t="s">
        <v>5</v>
      </c>
      <c r="N8" s="60">
        <f t="shared" ref="N8:N30" si="3">SQRT((F8- $I$6)^2)</f>
        <v>0.33333333333333331</v>
      </c>
      <c r="O8" s="60">
        <f t="shared" ref="O8:O30" si="4">SQRT((F8- $I$7)^2)</f>
        <v>0.16666666666666669</v>
      </c>
      <c r="P8" s="62">
        <f t="shared" ref="P8:P29" si="5">SQRT((F8- $I$8)^2)</f>
        <v>0.66666666666666674</v>
      </c>
      <c r="Q8" s="38" t="s">
        <v>33</v>
      </c>
      <c r="R8" s="2">
        <v>0</v>
      </c>
      <c r="T8" s="2" t="s">
        <v>35</v>
      </c>
      <c r="U8" s="9"/>
      <c r="V8" s="9">
        <f>R29</f>
        <v>3</v>
      </c>
      <c r="W8" s="38"/>
      <c r="Y8" s="15" t="s">
        <v>5</v>
      </c>
      <c r="Z8" s="16">
        <f t="shared" ref="Z8:Z30" si="6">SQRT((R8 - $V$6)^2)</f>
        <v>0</v>
      </c>
      <c r="AA8" s="16">
        <f t="shared" ref="AA8:AA30" si="7">SQRT((R8 - $V$7)^2)</f>
        <v>1.25</v>
      </c>
      <c r="AB8" s="16">
        <f t="shared" ref="AB8:AB30" si="8">SQRT((R8 - $V$8)^2)</f>
        <v>3</v>
      </c>
      <c r="AC8" s="38" t="s">
        <v>33</v>
      </c>
      <c r="AD8" s="32"/>
      <c r="AF8" s="2"/>
      <c r="AG8" s="9"/>
      <c r="AH8" s="17"/>
      <c r="AI8" s="38"/>
      <c r="AJ8" s="38"/>
      <c r="AK8" s="15"/>
      <c r="AL8" s="16"/>
      <c r="AM8" s="16"/>
      <c r="AN8" s="16"/>
      <c r="AO8" s="38"/>
      <c r="AP8" s="32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</row>
    <row r="9" spans="2:54" x14ac:dyDescent="0.25">
      <c r="B9" s="15" t="s">
        <v>6</v>
      </c>
      <c r="C9" s="32">
        <v>2</v>
      </c>
      <c r="D9" s="32">
        <f t="shared" si="0"/>
        <v>0</v>
      </c>
      <c r="E9" s="32">
        <f t="shared" si="1"/>
        <v>3</v>
      </c>
      <c r="F9" s="62">
        <f t="shared" si="2"/>
        <v>0.66666666666666663</v>
      </c>
      <c r="M9" s="15" t="s">
        <v>6</v>
      </c>
      <c r="N9" s="60">
        <f t="shared" si="3"/>
        <v>0.66666666666666663</v>
      </c>
      <c r="O9" s="60">
        <f t="shared" si="4"/>
        <v>0.16666666666666663</v>
      </c>
      <c r="P9" s="62">
        <f t="shared" si="5"/>
        <v>0.33333333333333337</v>
      </c>
      <c r="Q9" s="38" t="s">
        <v>33</v>
      </c>
      <c r="R9" s="2">
        <v>0</v>
      </c>
      <c r="Y9" s="15" t="s">
        <v>6</v>
      </c>
      <c r="Z9" s="16">
        <f t="shared" si="6"/>
        <v>0</v>
      </c>
      <c r="AA9" s="16">
        <f t="shared" si="7"/>
        <v>1.25</v>
      </c>
      <c r="AB9" s="16">
        <f t="shared" si="8"/>
        <v>3</v>
      </c>
      <c r="AC9" s="38" t="s">
        <v>33</v>
      </c>
      <c r="AD9" s="32"/>
      <c r="AH9" s="38"/>
      <c r="AI9" s="38"/>
      <c r="AJ9" s="38"/>
      <c r="AK9" s="15"/>
      <c r="AL9" s="16"/>
      <c r="AM9" s="16"/>
      <c r="AN9" s="16"/>
      <c r="AO9" s="38"/>
      <c r="AP9" s="32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</row>
    <row r="10" spans="2:54" x14ac:dyDescent="0.25">
      <c r="B10" s="15" t="s">
        <v>7</v>
      </c>
      <c r="C10" s="32">
        <v>1</v>
      </c>
      <c r="D10" s="32">
        <f t="shared" si="0"/>
        <v>0</v>
      </c>
      <c r="E10" s="32">
        <f t="shared" si="1"/>
        <v>3</v>
      </c>
      <c r="F10" s="62">
        <f t="shared" si="2"/>
        <v>0.33333333333333331</v>
      </c>
      <c r="M10" s="15" t="s">
        <v>7</v>
      </c>
      <c r="N10" s="60">
        <f t="shared" si="3"/>
        <v>0.33333333333333331</v>
      </c>
      <c r="O10" s="60">
        <f t="shared" si="4"/>
        <v>0.16666666666666669</v>
      </c>
      <c r="P10" s="62">
        <f t="shared" si="5"/>
        <v>0.66666666666666674</v>
      </c>
      <c r="Q10" s="38" t="s">
        <v>33</v>
      </c>
      <c r="R10" s="2">
        <v>0</v>
      </c>
      <c r="Y10" s="15" t="s">
        <v>7</v>
      </c>
      <c r="Z10" s="16">
        <f t="shared" si="6"/>
        <v>0</v>
      </c>
      <c r="AA10" s="16">
        <f t="shared" si="7"/>
        <v>1.25</v>
      </c>
      <c r="AB10" s="16">
        <f t="shared" si="8"/>
        <v>3</v>
      </c>
      <c r="AC10" s="38" t="s">
        <v>33</v>
      </c>
      <c r="AD10" s="32"/>
      <c r="AH10" s="38"/>
      <c r="AI10" s="38"/>
      <c r="AJ10" s="38"/>
      <c r="AK10" s="15"/>
      <c r="AL10" s="16"/>
      <c r="AM10" s="16"/>
      <c r="AN10" s="16"/>
      <c r="AO10" s="15"/>
      <c r="AP10" s="32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</row>
    <row r="11" spans="2:54" x14ac:dyDescent="0.25">
      <c r="B11" s="15" t="s">
        <v>8</v>
      </c>
      <c r="C11" s="32">
        <v>1</v>
      </c>
      <c r="D11" s="32">
        <f t="shared" si="0"/>
        <v>0</v>
      </c>
      <c r="E11" s="32">
        <f t="shared" si="1"/>
        <v>3</v>
      </c>
      <c r="F11" s="62">
        <f t="shared" si="2"/>
        <v>0.33333333333333331</v>
      </c>
      <c r="M11" s="15" t="s">
        <v>8</v>
      </c>
      <c r="N11" s="60">
        <f t="shared" si="3"/>
        <v>0.33333333333333331</v>
      </c>
      <c r="O11" s="60">
        <f t="shared" si="4"/>
        <v>0.16666666666666669</v>
      </c>
      <c r="P11" s="62">
        <f t="shared" si="5"/>
        <v>0.66666666666666674</v>
      </c>
      <c r="Q11" s="15" t="s">
        <v>34</v>
      </c>
      <c r="R11" s="2">
        <v>1</v>
      </c>
      <c r="Y11" s="15" t="s">
        <v>8</v>
      </c>
      <c r="Z11" s="16">
        <f t="shared" si="6"/>
        <v>1</v>
      </c>
      <c r="AA11" s="16">
        <f t="shared" si="7"/>
        <v>0.25</v>
      </c>
      <c r="AB11" s="16">
        <f t="shared" si="8"/>
        <v>2</v>
      </c>
      <c r="AC11" s="15" t="s">
        <v>34</v>
      </c>
      <c r="AD11" s="32"/>
      <c r="AH11" s="38"/>
      <c r="AI11" s="38"/>
      <c r="AJ11" s="38"/>
      <c r="AK11" s="15"/>
      <c r="AL11" s="16"/>
      <c r="AM11" s="16"/>
      <c r="AN11" s="16"/>
      <c r="AO11" s="38"/>
      <c r="AP11" s="32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</row>
    <row r="12" spans="2:54" x14ac:dyDescent="0.25">
      <c r="B12" s="15" t="s">
        <v>9</v>
      </c>
      <c r="C12" s="32">
        <v>1</v>
      </c>
      <c r="D12" s="32">
        <f t="shared" si="0"/>
        <v>0</v>
      </c>
      <c r="E12" s="32">
        <f t="shared" si="1"/>
        <v>3</v>
      </c>
      <c r="F12" s="62">
        <f t="shared" si="2"/>
        <v>0.33333333333333331</v>
      </c>
      <c r="M12" s="15" t="s">
        <v>9</v>
      </c>
      <c r="N12" s="60">
        <f>SQRT((F12- $I$6)^2)</f>
        <v>0.33333333333333331</v>
      </c>
      <c r="O12" s="60">
        <f t="shared" si="4"/>
        <v>0.16666666666666669</v>
      </c>
      <c r="P12" s="62">
        <f t="shared" si="5"/>
        <v>0.66666666666666674</v>
      </c>
      <c r="Q12" s="15" t="s">
        <v>34</v>
      </c>
      <c r="R12" s="2">
        <v>1</v>
      </c>
      <c r="Y12" s="15" t="s">
        <v>9</v>
      </c>
      <c r="Z12" s="16">
        <f t="shared" si="6"/>
        <v>1</v>
      </c>
      <c r="AA12" s="16">
        <f t="shared" si="7"/>
        <v>0.25</v>
      </c>
      <c r="AB12" s="16">
        <f t="shared" si="8"/>
        <v>2</v>
      </c>
      <c r="AC12" s="15" t="s">
        <v>34</v>
      </c>
      <c r="AD12" s="32"/>
      <c r="AH12" s="38"/>
      <c r="AI12" s="38"/>
      <c r="AJ12" s="38"/>
      <c r="AK12" s="15"/>
      <c r="AL12" s="16"/>
      <c r="AM12" s="16"/>
      <c r="AN12" s="16"/>
      <c r="AO12" s="15"/>
      <c r="AP12" s="32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</row>
    <row r="13" spans="2:54" x14ac:dyDescent="0.25">
      <c r="B13" s="15" t="s">
        <v>10</v>
      </c>
      <c r="C13" s="32">
        <v>0</v>
      </c>
      <c r="D13" s="32">
        <f t="shared" si="0"/>
        <v>0</v>
      </c>
      <c r="E13" s="32">
        <f t="shared" si="1"/>
        <v>3</v>
      </c>
      <c r="F13" s="62">
        <f t="shared" si="2"/>
        <v>0</v>
      </c>
      <c r="M13" s="15" t="s">
        <v>10</v>
      </c>
      <c r="N13" s="60">
        <f t="shared" si="3"/>
        <v>0</v>
      </c>
      <c r="O13" s="60">
        <f t="shared" si="4"/>
        <v>0.5</v>
      </c>
      <c r="P13" s="62">
        <f t="shared" si="5"/>
        <v>1</v>
      </c>
      <c r="Q13" s="38" t="s">
        <v>33</v>
      </c>
      <c r="R13" s="2">
        <v>0</v>
      </c>
      <c r="Y13" s="15" t="s">
        <v>10</v>
      </c>
      <c r="Z13" s="16">
        <f t="shared" si="6"/>
        <v>0</v>
      </c>
      <c r="AA13" s="16">
        <f t="shared" si="7"/>
        <v>1.25</v>
      </c>
      <c r="AB13" s="16">
        <f t="shared" si="8"/>
        <v>3</v>
      </c>
      <c r="AC13" s="38" t="s">
        <v>33</v>
      </c>
      <c r="AD13" s="32"/>
      <c r="AH13" s="38"/>
      <c r="AI13" s="38"/>
      <c r="AJ13" s="38"/>
      <c r="AK13" s="15"/>
      <c r="AL13" s="16"/>
      <c r="AM13" s="16"/>
      <c r="AN13" s="16"/>
      <c r="AO13" s="38"/>
      <c r="AP13" s="32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</row>
    <row r="14" spans="2:54" x14ac:dyDescent="0.25">
      <c r="B14" s="15" t="s">
        <v>11</v>
      </c>
      <c r="C14" s="32">
        <v>1</v>
      </c>
      <c r="D14" s="32">
        <f t="shared" si="0"/>
        <v>0</v>
      </c>
      <c r="E14" s="32">
        <f t="shared" si="1"/>
        <v>3</v>
      </c>
      <c r="F14" s="62">
        <f t="shared" si="2"/>
        <v>0.33333333333333331</v>
      </c>
      <c r="M14" s="15" t="s">
        <v>11</v>
      </c>
      <c r="N14" s="60">
        <f t="shared" si="3"/>
        <v>0.33333333333333331</v>
      </c>
      <c r="O14" s="60">
        <f t="shared" si="4"/>
        <v>0.16666666666666669</v>
      </c>
      <c r="P14" s="62">
        <f t="shared" si="5"/>
        <v>0.66666666666666674</v>
      </c>
      <c r="Q14" s="38" t="s">
        <v>33</v>
      </c>
      <c r="R14" s="2">
        <v>0</v>
      </c>
      <c r="Y14" s="15" t="s">
        <v>11</v>
      </c>
      <c r="Z14" s="16">
        <f t="shared" si="6"/>
        <v>0</v>
      </c>
      <c r="AA14" s="16">
        <f t="shared" si="7"/>
        <v>1.25</v>
      </c>
      <c r="AB14" s="16">
        <f t="shared" si="8"/>
        <v>3</v>
      </c>
      <c r="AC14" s="38" t="s">
        <v>33</v>
      </c>
      <c r="AD14" s="32"/>
      <c r="AH14" s="38"/>
      <c r="AI14" s="38"/>
      <c r="AJ14" s="38"/>
      <c r="AK14" s="15"/>
      <c r="AL14" s="16"/>
      <c r="AM14" s="16"/>
      <c r="AN14" s="16"/>
      <c r="AO14" s="17"/>
      <c r="AP14" s="32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</row>
    <row r="15" spans="2:54" x14ac:dyDescent="0.25">
      <c r="B15" s="15" t="s">
        <v>12</v>
      </c>
      <c r="C15" s="32">
        <v>1</v>
      </c>
      <c r="D15" s="32">
        <f t="shared" si="0"/>
        <v>0</v>
      </c>
      <c r="E15" s="32">
        <f t="shared" si="1"/>
        <v>3</v>
      </c>
      <c r="F15" s="62">
        <f t="shared" si="2"/>
        <v>0.33333333333333331</v>
      </c>
      <c r="M15" s="15" t="s">
        <v>12</v>
      </c>
      <c r="N15" s="60">
        <f t="shared" si="3"/>
        <v>0.33333333333333331</v>
      </c>
      <c r="O15" s="60">
        <f>SQRT((F15- $I$7)^2)</f>
        <v>0.16666666666666669</v>
      </c>
      <c r="P15" s="62">
        <f>SQRT((F15- $I$8)^2)</f>
        <v>0.66666666666666674</v>
      </c>
      <c r="Q15" s="38" t="s">
        <v>33</v>
      </c>
      <c r="R15" s="2">
        <v>0</v>
      </c>
      <c r="Y15" s="15" t="s">
        <v>12</v>
      </c>
      <c r="Z15" s="16">
        <f t="shared" si="6"/>
        <v>0</v>
      </c>
      <c r="AA15" s="16">
        <f t="shared" si="7"/>
        <v>1.25</v>
      </c>
      <c r="AB15" s="16">
        <f t="shared" si="8"/>
        <v>3</v>
      </c>
      <c r="AC15" s="38" t="s">
        <v>33</v>
      </c>
      <c r="AD15" s="32"/>
      <c r="AH15" s="38"/>
      <c r="AI15" s="38"/>
      <c r="AJ15" s="38"/>
      <c r="AK15" s="15"/>
      <c r="AL15" s="16"/>
      <c r="AM15" s="16"/>
      <c r="AN15" s="16"/>
      <c r="AO15" s="38"/>
      <c r="AP15" s="32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</row>
    <row r="16" spans="2:54" x14ac:dyDescent="0.25">
      <c r="B16" s="15" t="s">
        <v>13</v>
      </c>
      <c r="C16" s="32">
        <v>0</v>
      </c>
      <c r="D16" s="32">
        <f t="shared" si="0"/>
        <v>0</v>
      </c>
      <c r="E16" s="32">
        <f t="shared" si="1"/>
        <v>3</v>
      </c>
      <c r="F16" s="62">
        <f t="shared" si="2"/>
        <v>0</v>
      </c>
      <c r="M16" s="15" t="s">
        <v>13</v>
      </c>
      <c r="N16" s="60">
        <f t="shared" si="3"/>
        <v>0</v>
      </c>
      <c r="O16" s="60">
        <f t="shared" si="4"/>
        <v>0.5</v>
      </c>
      <c r="P16" s="62">
        <f t="shared" si="5"/>
        <v>1</v>
      </c>
      <c r="Q16" s="38" t="s">
        <v>33</v>
      </c>
      <c r="R16" s="2">
        <v>0</v>
      </c>
      <c r="Y16" s="15" t="s">
        <v>13</v>
      </c>
      <c r="Z16" s="16">
        <f t="shared" si="6"/>
        <v>0</v>
      </c>
      <c r="AA16" s="16">
        <f t="shared" si="7"/>
        <v>1.25</v>
      </c>
      <c r="AB16" s="16">
        <f t="shared" si="8"/>
        <v>3</v>
      </c>
      <c r="AC16" s="38" t="s">
        <v>33</v>
      </c>
      <c r="AD16" s="32"/>
      <c r="AH16" s="38"/>
      <c r="AI16" s="38"/>
      <c r="AJ16" s="38"/>
      <c r="AK16" s="15"/>
      <c r="AL16" s="16"/>
      <c r="AM16" s="16"/>
      <c r="AN16" s="16"/>
      <c r="AO16" s="38"/>
      <c r="AP16" s="32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</row>
    <row r="17" spans="2:54" x14ac:dyDescent="0.25">
      <c r="B17" s="15" t="s">
        <v>14</v>
      </c>
      <c r="C17" s="32">
        <v>0</v>
      </c>
      <c r="D17" s="32">
        <f t="shared" si="0"/>
        <v>0</v>
      </c>
      <c r="E17" s="32">
        <f t="shared" si="1"/>
        <v>3</v>
      </c>
      <c r="F17" s="62">
        <f t="shared" si="2"/>
        <v>0</v>
      </c>
      <c r="M17" s="15" t="s">
        <v>14</v>
      </c>
      <c r="N17" s="60">
        <f>SQRT((F17- $I$6)^2)</f>
        <v>0</v>
      </c>
      <c r="O17" s="60">
        <f t="shared" si="4"/>
        <v>0.5</v>
      </c>
      <c r="P17" s="62">
        <f t="shared" si="5"/>
        <v>1</v>
      </c>
      <c r="Q17" s="38" t="s">
        <v>33</v>
      </c>
      <c r="R17" s="2">
        <v>0</v>
      </c>
      <c r="Y17" s="15" t="s">
        <v>14</v>
      </c>
      <c r="Z17" s="16">
        <f t="shared" si="6"/>
        <v>0</v>
      </c>
      <c r="AA17" s="16">
        <f t="shared" si="7"/>
        <v>1.25</v>
      </c>
      <c r="AB17" s="16">
        <f t="shared" si="8"/>
        <v>3</v>
      </c>
      <c r="AC17" s="38" t="s">
        <v>33</v>
      </c>
      <c r="AD17" s="32"/>
      <c r="AH17" s="38"/>
      <c r="AI17" s="38"/>
      <c r="AJ17" s="38"/>
      <c r="AK17" s="15"/>
      <c r="AL17" s="16"/>
      <c r="AM17" s="16"/>
      <c r="AN17" s="16"/>
      <c r="AO17" s="38"/>
      <c r="AP17" s="32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</row>
    <row r="18" spans="2:54" x14ac:dyDescent="0.25">
      <c r="B18" s="15" t="s">
        <v>15</v>
      </c>
      <c r="C18" s="32">
        <v>0</v>
      </c>
      <c r="D18" s="32">
        <f t="shared" si="0"/>
        <v>0</v>
      </c>
      <c r="E18" s="32">
        <f t="shared" si="1"/>
        <v>3</v>
      </c>
      <c r="F18" s="62">
        <f t="shared" si="2"/>
        <v>0</v>
      </c>
      <c r="M18" s="15" t="s">
        <v>15</v>
      </c>
      <c r="N18" s="60">
        <f t="shared" si="3"/>
        <v>0</v>
      </c>
      <c r="O18" s="60">
        <f t="shared" si="4"/>
        <v>0.5</v>
      </c>
      <c r="P18" s="62">
        <f t="shared" si="5"/>
        <v>1</v>
      </c>
      <c r="Q18" s="38" t="s">
        <v>33</v>
      </c>
      <c r="R18" s="2">
        <v>0</v>
      </c>
      <c r="Y18" s="15" t="s">
        <v>15</v>
      </c>
      <c r="Z18" s="16">
        <f t="shared" si="6"/>
        <v>0</v>
      </c>
      <c r="AA18" s="16">
        <f t="shared" si="7"/>
        <v>1.25</v>
      </c>
      <c r="AB18" s="16">
        <f t="shared" si="8"/>
        <v>3</v>
      </c>
      <c r="AC18" s="38" t="s">
        <v>33</v>
      </c>
      <c r="AD18" s="32"/>
      <c r="AH18" s="38"/>
      <c r="AI18" s="38"/>
      <c r="AJ18" s="38"/>
      <c r="AK18" s="15"/>
      <c r="AL18" s="16"/>
      <c r="AM18" s="16"/>
      <c r="AN18" s="16"/>
      <c r="AO18" s="15"/>
      <c r="AP18" s="32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</row>
    <row r="19" spans="2:54" x14ac:dyDescent="0.25">
      <c r="B19" s="15" t="s">
        <v>16</v>
      </c>
      <c r="C19" s="32">
        <v>0</v>
      </c>
      <c r="D19" s="32">
        <f t="shared" si="0"/>
        <v>0</v>
      </c>
      <c r="E19" s="32">
        <f t="shared" si="1"/>
        <v>3</v>
      </c>
      <c r="F19" s="62">
        <f t="shared" si="2"/>
        <v>0</v>
      </c>
      <c r="M19" s="15" t="s">
        <v>16</v>
      </c>
      <c r="N19" s="60">
        <f t="shared" si="3"/>
        <v>0</v>
      </c>
      <c r="O19" s="60">
        <f t="shared" si="4"/>
        <v>0.5</v>
      </c>
      <c r="P19" s="62">
        <f t="shared" si="5"/>
        <v>1</v>
      </c>
      <c r="Q19" s="38" t="s">
        <v>33</v>
      </c>
      <c r="R19" s="2">
        <v>0</v>
      </c>
      <c r="Y19" s="15" t="s">
        <v>16</v>
      </c>
      <c r="Z19" s="16">
        <f t="shared" si="6"/>
        <v>0</v>
      </c>
      <c r="AA19" s="16">
        <f t="shared" si="7"/>
        <v>1.25</v>
      </c>
      <c r="AB19" s="16">
        <f t="shared" si="8"/>
        <v>3</v>
      </c>
      <c r="AC19" s="38" t="s">
        <v>33</v>
      </c>
      <c r="AD19" s="32"/>
      <c r="AH19" s="38"/>
      <c r="AI19" s="38"/>
      <c r="AJ19" s="38"/>
      <c r="AK19" s="15"/>
      <c r="AL19" s="16"/>
      <c r="AM19" s="16"/>
      <c r="AN19" s="16"/>
      <c r="AO19" s="38"/>
      <c r="AP19" s="32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</row>
    <row r="20" spans="2:54" x14ac:dyDescent="0.25">
      <c r="B20" s="15" t="s">
        <v>17</v>
      </c>
      <c r="C20" s="32">
        <v>0</v>
      </c>
      <c r="D20" s="32">
        <f t="shared" si="0"/>
        <v>0</v>
      </c>
      <c r="E20" s="32">
        <f t="shared" si="1"/>
        <v>3</v>
      </c>
      <c r="F20" s="62">
        <f t="shared" si="2"/>
        <v>0</v>
      </c>
      <c r="M20" s="15" t="s">
        <v>17</v>
      </c>
      <c r="N20" s="60">
        <f t="shared" si="3"/>
        <v>0</v>
      </c>
      <c r="O20" s="60">
        <f t="shared" si="4"/>
        <v>0.5</v>
      </c>
      <c r="P20" s="62">
        <f t="shared" si="5"/>
        <v>1</v>
      </c>
      <c r="Q20" s="38" t="s">
        <v>33</v>
      </c>
      <c r="R20" s="2">
        <v>0</v>
      </c>
      <c r="Y20" s="15" t="s">
        <v>17</v>
      </c>
      <c r="Z20" s="16">
        <f t="shared" si="6"/>
        <v>0</v>
      </c>
      <c r="AA20" s="16">
        <f t="shared" si="7"/>
        <v>1.25</v>
      </c>
      <c r="AB20" s="16">
        <f t="shared" si="8"/>
        <v>3</v>
      </c>
      <c r="AC20" s="38" t="s">
        <v>33</v>
      </c>
      <c r="AD20" s="32"/>
      <c r="AH20" s="38"/>
      <c r="AI20" s="38"/>
      <c r="AJ20" s="38"/>
      <c r="AK20" s="15"/>
      <c r="AL20" s="16"/>
      <c r="AM20" s="16"/>
      <c r="AN20" s="16"/>
      <c r="AO20" s="15"/>
      <c r="AP20" s="32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</row>
    <row r="21" spans="2:54" x14ac:dyDescent="0.25">
      <c r="B21" s="15" t="s">
        <v>18</v>
      </c>
      <c r="C21" s="32">
        <v>1</v>
      </c>
      <c r="D21" s="32">
        <f t="shared" si="0"/>
        <v>0</v>
      </c>
      <c r="E21" s="32">
        <f t="shared" si="1"/>
        <v>3</v>
      </c>
      <c r="F21" s="62">
        <f t="shared" si="2"/>
        <v>0.33333333333333331</v>
      </c>
      <c r="M21" s="15" t="s">
        <v>18</v>
      </c>
      <c r="N21" s="60">
        <f t="shared" si="3"/>
        <v>0.33333333333333331</v>
      </c>
      <c r="O21" s="60">
        <f t="shared" si="4"/>
        <v>0.16666666666666669</v>
      </c>
      <c r="P21" s="62">
        <f t="shared" si="5"/>
        <v>0.66666666666666674</v>
      </c>
      <c r="Q21" s="38" t="s">
        <v>33</v>
      </c>
      <c r="R21" s="2">
        <v>0</v>
      </c>
      <c r="Y21" s="15" t="s">
        <v>18</v>
      </c>
      <c r="Z21" s="16">
        <f t="shared" si="6"/>
        <v>0</v>
      </c>
      <c r="AA21" s="16">
        <f t="shared" si="7"/>
        <v>1.25</v>
      </c>
      <c r="AB21" s="16">
        <f t="shared" si="8"/>
        <v>3</v>
      </c>
      <c r="AC21" s="38" t="s">
        <v>33</v>
      </c>
      <c r="AD21" s="32"/>
      <c r="AH21" s="38"/>
      <c r="AI21" s="38"/>
      <c r="AJ21" s="38"/>
      <c r="AK21" s="15"/>
      <c r="AL21" s="16"/>
      <c r="AM21" s="16"/>
      <c r="AN21" s="16"/>
      <c r="AO21" s="15"/>
      <c r="AP21" s="32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</row>
    <row r="22" spans="2:54" x14ac:dyDescent="0.25">
      <c r="B22" s="15" t="s">
        <v>19</v>
      </c>
      <c r="C22" s="32">
        <v>0</v>
      </c>
      <c r="D22" s="32">
        <f t="shared" si="0"/>
        <v>0</v>
      </c>
      <c r="E22" s="32">
        <f t="shared" si="1"/>
        <v>3</v>
      </c>
      <c r="F22" s="62">
        <f t="shared" si="2"/>
        <v>0</v>
      </c>
      <c r="M22" s="15" t="s">
        <v>19</v>
      </c>
      <c r="N22" s="60">
        <f t="shared" si="3"/>
        <v>0</v>
      </c>
      <c r="O22" s="60">
        <f t="shared" si="4"/>
        <v>0.5</v>
      </c>
      <c r="P22" s="62">
        <f t="shared" si="5"/>
        <v>1</v>
      </c>
      <c r="Q22" s="38" t="s">
        <v>33</v>
      </c>
      <c r="R22" s="2">
        <v>0</v>
      </c>
      <c r="Y22" s="15" t="s">
        <v>19</v>
      </c>
      <c r="Z22" s="16">
        <f t="shared" si="6"/>
        <v>0</v>
      </c>
      <c r="AA22" s="16">
        <f t="shared" si="7"/>
        <v>1.25</v>
      </c>
      <c r="AB22" s="16">
        <f t="shared" si="8"/>
        <v>3</v>
      </c>
      <c r="AC22" s="38" t="s">
        <v>33</v>
      </c>
      <c r="AD22" s="32"/>
      <c r="AH22" s="38"/>
      <c r="AI22" s="38"/>
      <c r="AJ22" s="38"/>
      <c r="AK22" s="15"/>
      <c r="AL22" s="16"/>
      <c r="AM22" s="16"/>
      <c r="AN22" s="16"/>
      <c r="AO22" s="38"/>
      <c r="AP22" s="32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</row>
    <row r="23" spans="2:54" x14ac:dyDescent="0.25">
      <c r="B23" s="15" t="s">
        <v>20</v>
      </c>
      <c r="C23" s="32">
        <v>0</v>
      </c>
      <c r="D23" s="32">
        <f t="shared" si="0"/>
        <v>0</v>
      </c>
      <c r="E23" s="32">
        <f t="shared" si="1"/>
        <v>3</v>
      </c>
      <c r="F23" s="62">
        <f t="shared" si="2"/>
        <v>0</v>
      </c>
      <c r="M23" s="15" t="s">
        <v>20</v>
      </c>
      <c r="N23" s="60">
        <f t="shared" si="3"/>
        <v>0</v>
      </c>
      <c r="O23" s="60">
        <f t="shared" si="4"/>
        <v>0.5</v>
      </c>
      <c r="P23" s="62">
        <f t="shared" si="5"/>
        <v>1</v>
      </c>
      <c r="Q23" s="38" t="s">
        <v>33</v>
      </c>
      <c r="R23" s="2">
        <v>0</v>
      </c>
      <c r="Y23" s="15" t="s">
        <v>20</v>
      </c>
      <c r="Z23" s="16">
        <f t="shared" si="6"/>
        <v>0</v>
      </c>
      <c r="AA23" s="16">
        <f t="shared" si="7"/>
        <v>1.25</v>
      </c>
      <c r="AB23" s="16">
        <f t="shared" si="8"/>
        <v>3</v>
      </c>
      <c r="AC23" s="38" t="s">
        <v>33</v>
      </c>
      <c r="AD23" s="32"/>
      <c r="AH23" s="38"/>
      <c r="AI23" s="38"/>
      <c r="AJ23" s="38"/>
      <c r="AK23" s="15"/>
      <c r="AL23" s="16"/>
      <c r="AM23" s="16"/>
      <c r="AN23" s="16"/>
      <c r="AO23" s="38"/>
      <c r="AP23" s="32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</row>
    <row r="24" spans="2:54" x14ac:dyDescent="0.25">
      <c r="B24" s="15" t="s">
        <v>21</v>
      </c>
      <c r="C24" s="32">
        <v>0</v>
      </c>
      <c r="D24" s="32">
        <f t="shared" si="0"/>
        <v>0</v>
      </c>
      <c r="E24" s="32">
        <f t="shared" si="1"/>
        <v>3</v>
      </c>
      <c r="F24" s="62">
        <f t="shared" si="2"/>
        <v>0</v>
      </c>
      <c r="M24" s="15" t="s">
        <v>21</v>
      </c>
      <c r="N24" s="60">
        <f t="shared" si="3"/>
        <v>0</v>
      </c>
      <c r="O24" s="60">
        <f t="shared" si="4"/>
        <v>0.5</v>
      </c>
      <c r="P24" s="62">
        <f t="shared" si="5"/>
        <v>1</v>
      </c>
      <c r="Q24" s="38" t="s">
        <v>33</v>
      </c>
      <c r="R24" s="2">
        <v>0</v>
      </c>
      <c r="Y24" s="15" t="s">
        <v>21</v>
      </c>
      <c r="Z24" s="16">
        <f t="shared" si="6"/>
        <v>0</v>
      </c>
      <c r="AA24" s="16">
        <f t="shared" si="7"/>
        <v>1.25</v>
      </c>
      <c r="AB24" s="16">
        <f t="shared" si="8"/>
        <v>3</v>
      </c>
      <c r="AC24" s="38" t="s">
        <v>33</v>
      </c>
      <c r="AD24" s="32"/>
      <c r="AH24" s="38"/>
      <c r="AI24" s="38"/>
      <c r="AJ24" s="38"/>
      <c r="AK24" s="15"/>
      <c r="AL24" s="16"/>
      <c r="AM24" s="16"/>
      <c r="AN24" s="16"/>
      <c r="AO24" s="38"/>
      <c r="AP24" s="32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</row>
    <row r="25" spans="2:54" x14ac:dyDescent="0.25">
      <c r="B25" s="15" t="s">
        <v>22</v>
      </c>
      <c r="C25" s="32">
        <v>0</v>
      </c>
      <c r="D25" s="32">
        <f t="shared" si="0"/>
        <v>0</v>
      </c>
      <c r="E25" s="32">
        <f t="shared" si="1"/>
        <v>3</v>
      </c>
      <c r="F25" s="62">
        <f t="shared" si="2"/>
        <v>0</v>
      </c>
      <c r="M25" s="15" t="s">
        <v>22</v>
      </c>
      <c r="N25" s="60">
        <f t="shared" si="3"/>
        <v>0</v>
      </c>
      <c r="O25" s="60">
        <f t="shared" si="4"/>
        <v>0.5</v>
      </c>
      <c r="P25" s="62">
        <f t="shared" si="5"/>
        <v>1</v>
      </c>
      <c r="Q25" s="38" t="s">
        <v>33</v>
      </c>
      <c r="R25" s="2">
        <v>0</v>
      </c>
      <c r="Y25" s="15" t="s">
        <v>22</v>
      </c>
      <c r="Z25" s="16">
        <f t="shared" si="6"/>
        <v>0</v>
      </c>
      <c r="AA25" s="16">
        <f t="shared" si="7"/>
        <v>1.25</v>
      </c>
      <c r="AB25" s="16">
        <f t="shared" si="8"/>
        <v>3</v>
      </c>
      <c r="AC25" s="38" t="s">
        <v>33</v>
      </c>
      <c r="AD25" s="32"/>
      <c r="AH25" s="38"/>
      <c r="AI25" s="38"/>
      <c r="AJ25" s="38"/>
      <c r="AK25" s="15"/>
      <c r="AL25" s="16"/>
      <c r="AM25" s="16"/>
      <c r="AN25" s="16"/>
      <c r="AO25" s="38"/>
      <c r="AP25" s="32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</row>
    <row r="26" spans="2:54" x14ac:dyDescent="0.25">
      <c r="B26" s="3" t="s">
        <v>23</v>
      </c>
      <c r="C26" s="8">
        <v>1</v>
      </c>
      <c r="D26" s="2">
        <f t="shared" si="0"/>
        <v>0</v>
      </c>
      <c r="E26" s="2">
        <f t="shared" si="1"/>
        <v>3</v>
      </c>
      <c r="F26" s="7">
        <f t="shared" si="2"/>
        <v>0.33333333333333331</v>
      </c>
      <c r="M26" s="15" t="s">
        <v>23</v>
      </c>
      <c r="N26" s="60">
        <f t="shared" si="3"/>
        <v>0.33333333333333331</v>
      </c>
      <c r="O26" s="60">
        <f t="shared" si="4"/>
        <v>0.16666666666666669</v>
      </c>
      <c r="P26" s="62">
        <f t="shared" si="5"/>
        <v>0.66666666666666674</v>
      </c>
      <c r="Q26" s="15" t="s">
        <v>34</v>
      </c>
      <c r="R26" s="2">
        <v>1</v>
      </c>
      <c r="Y26" s="15" t="s">
        <v>23</v>
      </c>
      <c r="Z26" s="16">
        <f t="shared" si="6"/>
        <v>1</v>
      </c>
      <c r="AA26" s="16">
        <f t="shared" si="7"/>
        <v>0.25</v>
      </c>
      <c r="AB26" s="16">
        <f t="shared" si="8"/>
        <v>2</v>
      </c>
      <c r="AC26" s="15" t="s">
        <v>34</v>
      </c>
      <c r="AD26" s="32"/>
      <c r="AH26" s="38"/>
      <c r="AI26" s="38"/>
      <c r="AJ26" s="38"/>
      <c r="AK26" s="15"/>
      <c r="AL26" s="16"/>
      <c r="AM26" s="16"/>
      <c r="AN26" s="16"/>
      <c r="AO26" s="38"/>
      <c r="AP26" s="32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</row>
    <row r="27" spans="2:54" x14ac:dyDescent="0.25">
      <c r="B27" s="15" t="s">
        <v>24</v>
      </c>
      <c r="C27" s="32">
        <v>0</v>
      </c>
      <c r="D27" s="32">
        <f t="shared" si="0"/>
        <v>0</v>
      </c>
      <c r="E27" s="32">
        <f t="shared" si="1"/>
        <v>3</v>
      </c>
      <c r="F27" s="62">
        <f t="shared" si="2"/>
        <v>0</v>
      </c>
      <c r="M27" s="15" t="s">
        <v>24</v>
      </c>
      <c r="N27" s="60">
        <f t="shared" si="3"/>
        <v>0</v>
      </c>
      <c r="O27" s="60">
        <f t="shared" si="4"/>
        <v>0.5</v>
      </c>
      <c r="P27" s="62">
        <f t="shared" si="5"/>
        <v>1</v>
      </c>
      <c r="Q27" s="38" t="s">
        <v>33</v>
      </c>
      <c r="R27" s="2">
        <v>0</v>
      </c>
      <c r="Y27" s="15" t="s">
        <v>24</v>
      </c>
      <c r="Z27" s="16">
        <f t="shared" si="6"/>
        <v>0</v>
      </c>
      <c r="AA27" s="16">
        <f t="shared" si="7"/>
        <v>1.25</v>
      </c>
      <c r="AB27" s="16">
        <f t="shared" si="8"/>
        <v>3</v>
      </c>
      <c r="AC27" s="38" t="s">
        <v>33</v>
      </c>
      <c r="AD27" s="32"/>
      <c r="AH27" s="38"/>
      <c r="AI27" s="38"/>
      <c r="AJ27" s="38"/>
      <c r="AK27" s="15"/>
      <c r="AL27" s="16"/>
      <c r="AM27" s="16"/>
      <c r="AN27" s="16"/>
      <c r="AO27" s="38"/>
      <c r="AP27" s="32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</row>
    <row r="28" spans="2:54" x14ac:dyDescent="0.25">
      <c r="B28" s="15" t="s">
        <v>25</v>
      </c>
      <c r="C28" s="32">
        <v>0</v>
      </c>
      <c r="D28" s="32">
        <f t="shared" si="0"/>
        <v>0</v>
      </c>
      <c r="E28" s="32">
        <f t="shared" si="1"/>
        <v>3</v>
      </c>
      <c r="F28" s="62">
        <f t="shared" si="2"/>
        <v>0</v>
      </c>
      <c r="M28" s="15" t="s">
        <v>25</v>
      </c>
      <c r="N28" s="60">
        <f t="shared" si="3"/>
        <v>0</v>
      </c>
      <c r="O28" s="60">
        <f t="shared" si="4"/>
        <v>0.5</v>
      </c>
      <c r="P28" s="62">
        <f t="shared" si="5"/>
        <v>1</v>
      </c>
      <c r="Q28" s="38" t="s">
        <v>33</v>
      </c>
      <c r="R28" s="2">
        <v>0</v>
      </c>
      <c r="Y28" s="15" t="s">
        <v>25</v>
      </c>
      <c r="Z28" s="16">
        <f t="shared" si="6"/>
        <v>0</v>
      </c>
      <c r="AA28" s="16">
        <f t="shared" si="7"/>
        <v>1.25</v>
      </c>
      <c r="AB28" s="16">
        <f t="shared" si="8"/>
        <v>3</v>
      </c>
      <c r="AC28" s="38" t="s">
        <v>33</v>
      </c>
      <c r="AD28" s="32"/>
      <c r="AH28" s="38"/>
      <c r="AI28" s="38"/>
      <c r="AJ28" s="38"/>
      <c r="AK28" s="15"/>
      <c r="AL28" s="16"/>
      <c r="AM28" s="16"/>
      <c r="AN28" s="16"/>
      <c r="AO28" s="38"/>
      <c r="AP28" s="32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</row>
    <row r="29" spans="2:54" x14ac:dyDescent="0.25">
      <c r="B29" s="3" t="s">
        <v>26</v>
      </c>
      <c r="C29" s="8">
        <v>3</v>
      </c>
      <c r="D29" s="2">
        <f t="shared" si="0"/>
        <v>0</v>
      </c>
      <c r="E29" s="2">
        <f t="shared" si="1"/>
        <v>3</v>
      </c>
      <c r="F29" s="7">
        <f t="shared" si="2"/>
        <v>1</v>
      </c>
      <c r="M29" s="15" t="s">
        <v>26</v>
      </c>
      <c r="N29" s="60">
        <f t="shared" si="3"/>
        <v>1</v>
      </c>
      <c r="O29" s="60">
        <f t="shared" si="4"/>
        <v>0.5</v>
      </c>
      <c r="P29" s="62">
        <f t="shared" si="5"/>
        <v>0</v>
      </c>
      <c r="Q29" s="38" t="s">
        <v>35</v>
      </c>
      <c r="R29" s="2">
        <v>3</v>
      </c>
      <c r="Y29" s="15" t="s">
        <v>26</v>
      </c>
      <c r="Z29" s="16">
        <f t="shared" si="6"/>
        <v>3</v>
      </c>
      <c r="AA29" s="16">
        <f t="shared" si="7"/>
        <v>1.75</v>
      </c>
      <c r="AB29" s="16">
        <f t="shared" si="8"/>
        <v>0</v>
      </c>
      <c r="AC29" s="38" t="s">
        <v>35</v>
      </c>
      <c r="AD29" s="32"/>
      <c r="AH29" s="38"/>
      <c r="AI29" s="38"/>
      <c r="AJ29" s="38"/>
      <c r="AK29" s="15"/>
      <c r="AL29" s="16"/>
      <c r="AM29" s="16"/>
      <c r="AN29" s="16"/>
      <c r="AO29" s="15"/>
      <c r="AP29" s="32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</row>
    <row r="30" spans="2:54" x14ac:dyDescent="0.25">
      <c r="B30" s="3" t="s">
        <v>27</v>
      </c>
      <c r="C30" s="8">
        <v>2</v>
      </c>
      <c r="D30" s="2">
        <f t="shared" si="0"/>
        <v>0</v>
      </c>
      <c r="E30" s="2">
        <f t="shared" si="1"/>
        <v>3</v>
      </c>
      <c r="F30" s="7">
        <f t="shared" si="2"/>
        <v>0.66666666666666663</v>
      </c>
      <c r="M30" s="15" t="s">
        <v>27</v>
      </c>
      <c r="N30" s="60">
        <f t="shared" si="3"/>
        <v>0.66666666666666663</v>
      </c>
      <c r="O30" s="60">
        <f t="shared" si="4"/>
        <v>0.16666666666666663</v>
      </c>
      <c r="P30" s="62">
        <f>SQRT((F30- $I$8)^2)</f>
        <v>0.33333333333333337</v>
      </c>
      <c r="Q30" s="15" t="s">
        <v>34</v>
      </c>
      <c r="R30" s="2">
        <v>2</v>
      </c>
      <c r="Y30" s="15" t="s">
        <v>27</v>
      </c>
      <c r="Z30" s="16">
        <f t="shared" si="6"/>
        <v>2</v>
      </c>
      <c r="AA30" s="16">
        <f t="shared" si="7"/>
        <v>0.75</v>
      </c>
      <c r="AB30" s="16">
        <f t="shared" si="8"/>
        <v>1</v>
      </c>
      <c r="AC30" s="15" t="s">
        <v>34</v>
      </c>
      <c r="AD30" s="32"/>
      <c r="AH30" s="38"/>
      <c r="AI30" s="38"/>
      <c r="AJ30" s="38"/>
      <c r="AK30" s="15"/>
      <c r="AL30" s="16"/>
      <c r="AM30" s="16"/>
      <c r="AN30" s="16"/>
      <c r="AO30" s="38"/>
      <c r="AP30" s="32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</row>
    <row r="31" spans="2:54" x14ac:dyDescent="0.25">
      <c r="B31" s="3" t="s">
        <v>28</v>
      </c>
      <c r="C31" s="32">
        <f>SUM(C7:C30)</f>
        <v>15</v>
      </c>
      <c r="D31" s="2"/>
      <c r="E31" s="2"/>
      <c r="M31" s="38"/>
      <c r="N31" s="38"/>
      <c r="O31" s="38"/>
      <c r="P31" s="38"/>
      <c r="Q31" s="38"/>
      <c r="R31" s="4">
        <f t="shared" ref="R31" si="9">SUM(R7:R30)</f>
        <v>8</v>
      </c>
      <c r="AD31" s="33">
        <f t="shared" ref="AD31" si="10">SUM(AD7:AD30)</f>
        <v>0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2:54" x14ac:dyDescent="0.25">
      <c r="B32" s="3" t="s">
        <v>29</v>
      </c>
      <c r="C32" s="32" t="e">
        <f>C31+#REF!</f>
        <v>#REF!</v>
      </c>
      <c r="D32" s="32"/>
      <c r="E32" s="32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3:49" x14ac:dyDescent="0.25">
      <c r="C33" s="4"/>
      <c r="D33" s="2"/>
      <c r="G33" s="4"/>
      <c r="H33" s="4"/>
      <c r="I33" s="4"/>
      <c r="M33" s="15"/>
      <c r="N33" s="38"/>
      <c r="O33" s="38"/>
      <c r="P33" s="38"/>
      <c r="Q33" s="38"/>
      <c r="Y33" s="3"/>
      <c r="AH33" s="38"/>
      <c r="AI33" s="38"/>
      <c r="AJ33" s="38"/>
      <c r="AK33" s="15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"/>
    </row>
    <row r="34" spans="3:49" x14ac:dyDescent="0.25">
      <c r="C34" s="4"/>
      <c r="D34" s="2"/>
      <c r="M34" s="15"/>
      <c r="N34" s="15"/>
      <c r="O34" s="15"/>
      <c r="P34" s="38"/>
      <c r="Q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3:49" x14ac:dyDescent="0.25">
      <c r="C35" s="4"/>
      <c r="M35" s="15"/>
      <c r="N35" s="15"/>
      <c r="O35" s="38"/>
      <c r="P35" s="38"/>
      <c r="Q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3:49" x14ac:dyDescent="0.25">
      <c r="C36" s="4"/>
      <c r="M36" s="15"/>
      <c r="N36" s="15"/>
      <c r="O36" s="38"/>
      <c r="P36" s="38"/>
      <c r="Q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3:49" x14ac:dyDescent="0.25">
      <c r="C37" s="4"/>
      <c r="M37" s="15"/>
      <c r="N37" s="15"/>
      <c r="O37" s="38"/>
      <c r="P37" s="38"/>
      <c r="Q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3:49" x14ac:dyDescent="0.25">
      <c r="C38" s="4"/>
      <c r="M38" s="15"/>
      <c r="N38" s="38"/>
      <c r="O38" s="38"/>
      <c r="P38" s="38"/>
      <c r="Q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3:49" x14ac:dyDescent="0.25">
      <c r="C39" s="4"/>
      <c r="M39" s="15"/>
      <c r="N39" s="38"/>
      <c r="O39" s="38"/>
      <c r="P39" s="38"/>
      <c r="Q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3:49" x14ac:dyDescent="0.25">
      <c r="C40" s="4"/>
      <c r="M40" s="15"/>
      <c r="N40" s="38"/>
      <c r="O40" s="38"/>
      <c r="P40" s="38"/>
      <c r="Q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3:49" x14ac:dyDescent="0.25">
      <c r="C41" s="4"/>
      <c r="M41" s="15"/>
      <c r="N41" s="38"/>
      <c r="O41" s="38"/>
      <c r="P41" s="38"/>
      <c r="Q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3:49" x14ac:dyDescent="0.25">
      <c r="M42" s="15"/>
      <c r="N42" s="38"/>
      <c r="O42" s="38"/>
      <c r="P42" s="38"/>
      <c r="Q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3:49" x14ac:dyDescent="0.25">
      <c r="M43" s="15"/>
      <c r="N43" s="38"/>
      <c r="O43" s="38"/>
      <c r="P43" s="38"/>
      <c r="Q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3:49" x14ac:dyDescent="0.25">
      <c r="M44" s="15"/>
      <c r="N44" s="38"/>
      <c r="O44" s="38"/>
      <c r="P44" s="38"/>
      <c r="Q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3:49" x14ac:dyDescent="0.25">
      <c r="M45" s="15"/>
      <c r="N45" s="38"/>
      <c r="O45" s="38"/>
      <c r="P45" s="38"/>
      <c r="Q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3:49" x14ac:dyDescent="0.25">
      <c r="M46" s="15"/>
      <c r="N46" s="38"/>
      <c r="O46" s="38"/>
      <c r="P46" s="38"/>
      <c r="Q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3:49" x14ac:dyDescent="0.25">
      <c r="M47" s="15"/>
      <c r="N47" s="38"/>
      <c r="O47" s="38"/>
      <c r="P47" s="38"/>
      <c r="Q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3:49" x14ac:dyDescent="0.25">
      <c r="M48" s="15"/>
      <c r="N48" s="38"/>
      <c r="O48" s="38"/>
      <c r="P48" s="38"/>
      <c r="Q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3:48" x14ac:dyDescent="0.25">
      <c r="M49" s="15"/>
      <c r="N49" s="38"/>
      <c r="O49" s="38"/>
      <c r="P49" s="38"/>
      <c r="Q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3:48" x14ac:dyDescent="0.25">
      <c r="M50" s="15"/>
      <c r="N50" s="38"/>
      <c r="O50" s="38"/>
      <c r="P50" s="38"/>
      <c r="Q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3:48" x14ac:dyDescent="0.25">
      <c r="M51" s="15"/>
      <c r="N51" s="38"/>
      <c r="O51" s="38"/>
      <c r="P51" s="38"/>
      <c r="Q51" s="38"/>
    </row>
    <row r="52" spans="13:48" x14ac:dyDescent="0.25">
      <c r="M52" s="15"/>
      <c r="N52" s="38"/>
      <c r="O52" s="38"/>
      <c r="P52" s="38"/>
      <c r="Q52" s="38"/>
    </row>
    <row r="53" spans="13:48" x14ac:dyDescent="0.25">
      <c r="M53" s="38"/>
      <c r="N53" s="38"/>
      <c r="O53" s="38"/>
      <c r="P53" s="38"/>
      <c r="Q53" s="38"/>
    </row>
    <row r="54" spans="13:48" x14ac:dyDescent="0.25">
      <c r="M54" s="38"/>
      <c r="N54" s="38"/>
      <c r="O54" s="38"/>
      <c r="P54" s="38"/>
      <c r="Q54" s="38"/>
    </row>
  </sheetData>
  <mergeCells count="7">
    <mergeCell ref="BA6:BB6"/>
    <mergeCell ref="C5:C6"/>
    <mergeCell ref="C2:E2"/>
    <mergeCell ref="G4:J4"/>
    <mergeCell ref="B5:B6"/>
    <mergeCell ref="D5:D6"/>
    <mergeCell ref="AO6:A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0BB8-12B1-4DDA-A3C7-AD936B93E529}">
  <dimension ref="A3:F28"/>
  <sheetViews>
    <sheetView workbookViewId="0">
      <selection activeCell="F13" sqref="F13"/>
    </sheetView>
  </sheetViews>
  <sheetFormatPr defaultRowHeight="15" x14ac:dyDescent="0.25"/>
  <cols>
    <col min="1" max="16384" width="9.140625" style="7"/>
  </cols>
  <sheetData>
    <row r="3" spans="1:6" ht="15.75" thickBot="1" x14ac:dyDescent="0.3"/>
    <row r="4" spans="1:6" ht="16.5" x14ac:dyDescent="0.25">
      <c r="A4" s="63" t="s">
        <v>83</v>
      </c>
      <c r="B4" s="64" t="s">
        <v>84</v>
      </c>
      <c r="C4" s="64" t="s">
        <v>33</v>
      </c>
      <c r="D4" s="64" t="s">
        <v>34</v>
      </c>
      <c r="E4" s="64" t="s">
        <v>35</v>
      </c>
      <c r="F4" s="65" t="s">
        <v>40</v>
      </c>
    </row>
    <row r="5" spans="1:6" ht="30.75" thickBot="1" x14ac:dyDescent="0.3">
      <c r="A5" s="66" t="s">
        <v>4</v>
      </c>
      <c r="B5" s="69">
        <v>0.04</v>
      </c>
      <c r="C5" s="69">
        <v>0.01</v>
      </c>
      <c r="D5" s="69">
        <v>0.17</v>
      </c>
      <c r="E5" s="69">
        <v>0.96</v>
      </c>
      <c r="F5" s="67" t="s">
        <v>33</v>
      </c>
    </row>
    <row r="6" spans="1:6" ht="30.75" thickBot="1" x14ac:dyDescent="0.3">
      <c r="A6" s="66" t="s">
        <v>5</v>
      </c>
      <c r="B6" s="69">
        <v>0.06</v>
      </c>
      <c r="C6" s="69">
        <v>0.03</v>
      </c>
      <c r="D6" s="69">
        <v>0.15</v>
      </c>
      <c r="E6" s="69">
        <v>0.94</v>
      </c>
      <c r="F6" s="67" t="s">
        <v>33</v>
      </c>
    </row>
    <row r="7" spans="1:6" ht="16.5" thickBot="1" x14ac:dyDescent="0.3">
      <c r="A7" s="66" t="s">
        <v>6</v>
      </c>
      <c r="B7" s="69">
        <v>0.1</v>
      </c>
      <c r="C7" s="69">
        <v>7.0000000000000007E-2</v>
      </c>
      <c r="D7" s="69">
        <v>0.11</v>
      </c>
      <c r="E7" s="69">
        <v>0.9</v>
      </c>
      <c r="F7" s="67" t="s">
        <v>33</v>
      </c>
    </row>
    <row r="8" spans="1:6" ht="16.5" thickBot="1" x14ac:dyDescent="0.3">
      <c r="A8" s="66" t="s">
        <v>7</v>
      </c>
      <c r="B8" s="69">
        <v>0.3</v>
      </c>
      <c r="C8" s="69">
        <v>0.27</v>
      </c>
      <c r="D8" s="69">
        <v>0.09</v>
      </c>
      <c r="E8" s="69">
        <v>0.7</v>
      </c>
      <c r="F8" s="67" t="s">
        <v>34</v>
      </c>
    </row>
    <row r="9" spans="1:6" ht="16.5" thickBot="1" x14ac:dyDescent="0.3">
      <c r="A9" s="66" t="s">
        <v>8</v>
      </c>
      <c r="B9" s="69">
        <v>0.03</v>
      </c>
      <c r="C9" s="69">
        <v>0</v>
      </c>
      <c r="D9" s="69">
        <v>0.18</v>
      </c>
      <c r="E9" s="69">
        <v>0.97</v>
      </c>
      <c r="F9" s="67" t="s">
        <v>33</v>
      </c>
    </row>
    <row r="10" spans="1:6" ht="30.75" thickBot="1" x14ac:dyDescent="0.3">
      <c r="A10" s="66" t="s">
        <v>9</v>
      </c>
      <c r="B10" s="69">
        <v>0.21</v>
      </c>
      <c r="C10" s="69">
        <v>0.18</v>
      </c>
      <c r="D10" s="69">
        <v>0</v>
      </c>
      <c r="E10" s="69">
        <v>0.79</v>
      </c>
      <c r="F10" s="67" t="s">
        <v>34</v>
      </c>
    </row>
    <row r="11" spans="1:6" ht="30.75" thickBot="1" x14ac:dyDescent="0.3">
      <c r="A11" s="66" t="s">
        <v>10</v>
      </c>
      <c r="B11" s="69">
        <v>0.05</v>
      </c>
      <c r="C11" s="69">
        <v>0.02</v>
      </c>
      <c r="D11" s="69">
        <v>0.16</v>
      </c>
      <c r="E11" s="69">
        <v>0.95</v>
      </c>
      <c r="F11" s="67" t="s">
        <v>33</v>
      </c>
    </row>
    <row r="12" spans="1:6" ht="30.75" thickBot="1" x14ac:dyDescent="0.3">
      <c r="A12" s="66" t="s">
        <v>11</v>
      </c>
      <c r="B12" s="69">
        <v>1</v>
      </c>
      <c r="C12" s="69">
        <v>0.97</v>
      </c>
      <c r="D12" s="69">
        <v>0.79</v>
      </c>
      <c r="E12" s="69">
        <v>0</v>
      </c>
      <c r="F12" s="67" t="s">
        <v>35</v>
      </c>
    </row>
    <row r="13" spans="1:6" ht="30.75" thickBot="1" x14ac:dyDescent="0.3">
      <c r="A13" s="66" t="s">
        <v>85</v>
      </c>
      <c r="B13" s="69">
        <v>0.15</v>
      </c>
      <c r="C13" s="69">
        <v>0.12</v>
      </c>
      <c r="D13" s="69">
        <v>0.06</v>
      </c>
      <c r="E13" s="69">
        <v>0.85</v>
      </c>
      <c r="F13" s="67" t="s">
        <v>34</v>
      </c>
    </row>
    <row r="14" spans="1:6" ht="16.5" thickBot="1" x14ac:dyDescent="0.3">
      <c r="A14" s="66" t="s">
        <v>13</v>
      </c>
      <c r="B14" s="69">
        <v>0.05</v>
      </c>
      <c r="C14" s="69">
        <v>0.02</v>
      </c>
      <c r="D14" s="69">
        <v>0.16</v>
      </c>
      <c r="E14" s="69">
        <v>0.95</v>
      </c>
      <c r="F14" s="67" t="s">
        <v>33</v>
      </c>
    </row>
    <row r="15" spans="1:6" ht="16.5" thickBot="1" x14ac:dyDescent="0.3">
      <c r="A15" s="66" t="s">
        <v>14</v>
      </c>
      <c r="B15" s="69">
        <v>0.01</v>
      </c>
      <c r="C15" s="69">
        <v>0.02</v>
      </c>
      <c r="D15" s="69">
        <v>0.2</v>
      </c>
      <c r="E15" s="69">
        <v>0.99</v>
      </c>
      <c r="F15" s="67" t="s">
        <v>33</v>
      </c>
    </row>
    <row r="16" spans="1:6" ht="16.5" thickBot="1" x14ac:dyDescent="0.3">
      <c r="A16" s="66" t="s">
        <v>15</v>
      </c>
      <c r="B16" s="69">
        <v>0.16</v>
      </c>
      <c r="C16" s="69">
        <v>0.13</v>
      </c>
      <c r="D16" s="69">
        <v>0.05</v>
      </c>
      <c r="E16" s="69">
        <v>0.84</v>
      </c>
      <c r="F16" s="67" t="s">
        <v>34</v>
      </c>
    </row>
    <row r="17" spans="1:6" ht="30.75" thickBot="1" x14ac:dyDescent="0.3">
      <c r="A17" s="66" t="s">
        <v>16</v>
      </c>
      <c r="B17" s="69">
        <v>0</v>
      </c>
      <c r="C17" s="69">
        <v>0.03</v>
      </c>
      <c r="D17" s="69">
        <v>0.21</v>
      </c>
      <c r="E17" s="69">
        <v>1</v>
      </c>
      <c r="F17" s="67" t="s">
        <v>33</v>
      </c>
    </row>
    <row r="18" spans="1:6" ht="16.5" thickBot="1" x14ac:dyDescent="0.3">
      <c r="A18" s="66" t="s">
        <v>17</v>
      </c>
      <c r="B18" s="69">
        <v>0.24</v>
      </c>
      <c r="C18" s="69">
        <v>0.21</v>
      </c>
      <c r="D18" s="69">
        <v>0.03</v>
      </c>
      <c r="E18" s="69">
        <v>0.76</v>
      </c>
      <c r="F18" s="67" t="s">
        <v>34</v>
      </c>
    </row>
    <row r="19" spans="1:6" ht="16.5" thickBot="1" x14ac:dyDescent="0.3">
      <c r="A19" s="66" t="s">
        <v>18</v>
      </c>
      <c r="B19" s="69">
        <v>0.27</v>
      </c>
      <c r="C19" s="69">
        <v>0.24</v>
      </c>
      <c r="D19" s="69">
        <v>0.06</v>
      </c>
      <c r="E19" s="69">
        <v>0.73</v>
      </c>
      <c r="F19" s="67" t="s">
        <v>34</v>
      </c>
    </row>
    <row r="20" spans="1:6" ht="30.75" thickBot="1" x14ac:dyDescent="0.3">
      <c r="A20" s="66" t="s">
        <v>19</v>
      </c>
      <c r="B20" s="69">
        <v>0.05</v>
      </c>
      <c r="C20" s="69">
        <v>0.02</v>
      </c>
      <c r="D20" s="69">
        <v>0.16</v>
      </c>
      <c r="E20" s="69">
        <v>0.95</v>
      </c>
      <c r="F20" s="67" t="s">
        <v>33</v>
      </c>
    </row>
    <row r="21" spans="1:6" ht="30.75" thickBot="1" x14ac:dyDescent="0.3">
      <c r="A21" s="66" t="s">
        <v>20</v>
      </c>
      <c r="B21" s="69">
        <v>0.15</v>
      </c>
      <c r="C21" s="69">
        <v>0.12</v>
      </c>
      <c r="D21" s="69">
        <v>0.06</v>
      </c>
      <c r="E21" s="69">
        <v>0.85</v>
      </c>
      <c r="F21" s="67" t="s">
        <v>34</v>
      </c>
    </row>
    <row r="22" spans="1:6" ht="30.75" thickBot="1" x14ac:dyDescent="0.3">
      <c r="A22" s="66" t="s">
        <v>21</v>
      </c>
      <c r="B22" s="69">
        <v>0.01</v>
      </c>
      <c r="C22" s="69">
        <v>0.02</v>
      </c>
      <c r="D22" s="69">
        <v>0.2</v>
      </c>
      <c r="E22" s="69">
        <v>0.99</v>
      </c>
      <c r="F22" s="67" t="s">
        <v>33</v>
      </c>
    </row>
    <row r="23" spans="1:6" ht="16.5" thickBot="1" x14ac:dyDescent="0.3">
      <c r="A23" s="66" t="s">
        <v>22</v>
      </c>
      <c r="B23" s="69">
        <v>0.01</v>
      </c>
      <c r="C23" s="69">
        <v>0.02</v>
      </c>
      <c r="D23" s="69">
        <v>0.2</v>
      </c>
      <c r="E23" s="69">
        <v>0.99</v>
      </c>
      <c r="F23" s="67" t="s">
        <v>33</v>
      </c>
    </row>
    <row r="24" spans="1:6" ht="30.75" thickBot="1" x14ac:dyDescent="0.3">
      <c r="A24" s="66" t="s">
        <v>23</v>
      </c>
      <c r="B24" s="69">
        <v>0.04</v>
      </c>
      <c r="C24" s="69">
        <v>0.01</v>
      </c>
      <c r="D24" s="69">
        <v>0.17</v>
      </c>
      <c r="E24" s="69">
        <v>0.96</v>
      </c>
      <c r="F24" s="67" t="s">
        <v>33</v>
      </c>
    </row>
    <row r="25" spans="1:6" ht="30.75" thickBot="1" x14ac:dyDescent="0.3">
      <c r="A25" s="66" t="s">
        <v>24</v>
      </c>
      <c r="B25" s="69">
        <v>0.01</v>
      </c>
      <c r="C25" s="69">
        <v>0.02</v>
      </c>
      <c r="D25" s="69">
        <v>0.2</v>
      </c>
      <c r="E25" s="69">
        <v>0.99</v>
      </c>
      <c r="F25" s="67" t="s">
        <v>33</v>
      </c>
    </row>
    <row r="26" spans="1:6" ht="16.5" thickBot="1" x14ac:dyDescent="0.3">
      <c r="A26" s="66" t="s">
        <v>25</v>
      </c>
      <c r="B26" s="69">
        <v>0.02</v>
      </c>
      <c r="C26" s="69">
        <v>0.01</v>
      </c>
      <c r="D26" s="69">
        <v>0.19</v>
      </c>
      <c r="E26" s="69">
        <v>0.98</v>
      </c>
      <c r="F26" s="67" t="s">
        <v>33</v>
      </c>
    </row>
    <row r="27" spans="1:6" ht="16.5" thickBot="1" x14ac:dyDescent="0.3">
      <c r="A27" s="66" t="s">
        <v>26</v>
      </c>
      <c r="B27" s="69">
        <v>0.06</v>
      </c>
      <c r="C27" s="69">
        <v>0.03</v>
      </c>
      <c r="D27" s="69">
        <v>0.15</v>
      </c>
      <c r="E27" s="69">
        <v>0.94</v>
      </c>
      <c r="F27" s="67" t="s">
        <v>33</v>
      </c>
    </row>
    <row r="28" spans="1:6" ht="30.75" thickBot="1" x14ac:dyDescent="0.3">
      <c r="A28" s="66" t="s">
        <v>27</v>
      </c>
      <c r="B28" s="69">
        <v>0.01</v>
      </c>
      <c r="C28" s="69">
        <v>0.02</v>
      </c>
      <c r="D28" s="69">
        <v>0.2</v>
      </c>
      <c r="E28" s="69">
        <v>0.99</v>
      </c>
      <c r="F28" s="6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Normalisasi</vt:lpstr>
      <vt:lpstr>Lembar2</vt:lpstr>
      <vt:lpstr>Sheet1</vt:lpstr>
      <vt:lpstr>Sheet2</vt:lpstr>
      <vt:lpstr>CURANMOR</vt:lpstr>
      <vt:lpstr>CURAS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2025-06-03T06:43:59Z</dcterms:modified>
</cp:coreProperties>
</file>