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va365-my.sharepoint.com/personal/jan-erik_thrane_niva_no/Documents/Documents/Prosjekter/Mjøsa/Økologisk tilstand elver/"/>
    </mc:Choice>
  </mc:AlternateContent>
  <xr:revisionPtr revIDLastSave="0" documentId="8_{8DFB217B-D6E4-4F5E-A479-2160EFA1C249}" xr6:coauthVersionLast="44" xr6:coauthVersionMax="44" xr10:uidLastSave="{00000000-0000-0000-0000-000000000000}"/>
  <bookViews>
    <workbookView xWindow="-108" yWindow="-108" windowWidth="23256" windowHeight="12576" firstSheet="1" activeTab="3" xr2:uid="{8A35C631-AA89-4565-B346-1EC075348B83}"/>
  </bookViews>
  <sheets>
    <sheet name="Vannkjemi 2020" sheetId="5" r:id="rId1"/>
    <sheet name="Tabell økotilstand 2020" sheetId="11" r:id="rId2"/>
    <sheet name="Stasjonsoversikt og vanntyper" sheetId="10" r:id="rId3"/>
    <sheet name="Til Dag " sheetId="6" r:id="rId4"/>
    <sheet name="Til Vannmiljø" sheetId="9" r:id="rId5"/>
    <sheet name="Klassifisering av BKE" sheetId="2" r:id="rId6"/>
    <sheet name="Påvekstalger" sheetId="3" r:id="rId7"/>
    <sheet name="Bunndyr" sheetId="4" r:id="rId8"/>
    <sheet name="Tabell økotilstand rapport" sheetId="7" r:id="rId9"/>
  </sheets>
  <externalReferences>
    <externalReference r:id="rId10"/>
  </externalReferences>
  <definedNames>
    <definedName name="_GoBack" localSheetId="2">'Stasjonsoversikt og vanntyper'!$A$26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7" l="1"/>
  <c r="K4" i="7"/>
  <c r="L4" i="7"/>
  <c r="J5" i="7"/>
  <c r="K5" i="7"/>
  <c r="L5" i="7"/>
  <c r="J10" i="7"/>
  <c r="K10" i="7"/>
  <c r="L10" i="7"/>
  <c r="L29" i="7" s="1"/>
  <c r="L16" i="7"/>
  <c r="J23" i="7"/>
  <c r="L23" i="7"/>
  <c r="L24" i="7"/>
  <c r="J29" i="7"/>
  <c r="I30" i="7" l="1"/>
  <c r="H30" i="7"/>
  <c r="M16" i="7"/>
  <c r="F16" i="7"/>
  <c r="N11" i="7"/>
  <c r="O11" i="7"/>
  <c r="O30" i="7" s="1"/>
  <c r="M11" i="7"/>
  <c r="N10" i="7"/>
  <c r="O10" i="7"/>
  <c r="O29" i="7" s="1"/>
  <c r="M10" i="7"/>
  <c r="G11" i="7"/>
  <c r="G30" i="7" s="1"/>
  <c r="H10" i="7"/>
  <c r="H29" i="7" s="1"/>
  <c r="I10" i="7"/>
  <c r="I29" i="7" s="1"/>
  <c r="G10" i="7"/>
  <c r="G29" i="7" s="1"/>
  <c r="F11" i="7"/>
  <c r="F30" i="7" s="1"/>
  <c r="E10" i="7"/>
  <c r="F10" i="7"/>
  <c r="F29" i="7" s="1"/>
  <c r="D10" i="7"/>
  <c r="I8" i="7"/>
  <c r="I27" i="7" s="1"/>
  <c r="H8" i="7"/>
  <c r="H27" i="7" s="1"/>
  <c r="I7" i="7"/>
  <c r="I26" i="7" s="1"/>
  <c r="H7" i="7"/>
  <c r="H26" i="7" s="1"/>
  <c r="D8" i="7"/>
  <c r="E7" i="7"/>
  <c r="D7" i="7"/>
  <c r="N5" i="7"/>
  <c r="O5" i="7"/>
  <c r="O24" i="7" s="1"/>
  <c r="M5" i="7"/>
  <c r="N4" i="7"/>
  <c r="O4" i="7"/>
  <c r="O23" i="7" s="1"/>
  <c r="M4" i="7"/>
  <c r="H5" i="7"/>
  <c r="H24" i="7" s="1"/>
  <c r="I5" i="7"/>
  <c r="I24" i="7" s="1"/>
  <c r="G5" i="7"/>
  <c r="G24" i="7" s="1"/>
  <c r="H4" i="7"/>
  <c r="H23" i="7" s="1"/>
  <c r="I4" i="7"/>
  <c r="I23" i="7" s="1"/>
  <c r="G4" i="7"/>
  <c r="G23" i="7" s="1"/>
  <c r="F5" i="7"/>
  <c r="F24" i="7" s="1"/>
  <c r="E5" i="7"/>
  <c r="D5" i="7"/>
  <c r="F4" i="7"/>
  <c r="F23" i="7" s="1"/>
  <c r="E4" i="7"/>
  <c r="D4" i="7"/>
  <c r="M23" i="7" l="1"/>
  <c r="D29" i="7"/>
  <c r="D23" i="7"/>
  <c r="D26" i="7"/>
  <c r="M29" i="7"/>
  <c r="L3" i="2" l="1"/>
  <c r="T8" i="2"/>
  <c r="T9" i="2"/>
  <c r="T10" i="2"/>
  <c r="T11" i="2"/>
  <c r="T12" i="2"/>
  <c r="T4" i="2"/>
  <c r="T3" i="2"/>
  <c r="V14" i="2"/>
  <c r="V12" i="2"/>
  <c r="V5" i="2"/>
  <c r="Q16" i="2"/>
  <c r="T16" i="2" s="1"/>
  <c r="Q15" i="2"/>
  <c r="T15" i="2" s="1"/>
  <c r="Q14" i="2"/>
  <c r="T14" i="2" s="1"/>
  <c r="Q7" i="2"/>
  <c r="T7" i="2" s="1"/>
  <c r="Q5" i="2"/>
  <c r="T5" i="2" s="1"/>
  <c r="M16" i="2"/>
  <c r="M15" i="2"/>
  <c r="M14" i="2"/>
  <c r="M12" i="2"/>
  <c r="M11" i="2"/>
  <c r="M10" i="2"/>
  <c r="M9" i="2"/>
  <c r="M8" i="2"/>
  <c r="M7" i="2"/>
  <c r="M5" i="2"/>
  <c r="M4" i="2"/>
  <c r="M3" i="2"/>
  <c r="O3" i="2" s="1"/>
  <c r="L16" i="2"/>
  <c r="O16" i="2" s="1"/>
  <c r="L15" i="2"/>
  <c r="O15" i="2" s="1"/>
  <c r="X15" i="2" s="1"/>
  <c r="L14" i="2"/>
  <c r="O14" i="2" s="1"/>
  <c r="L12" i="2"/>
  <c r="O12" i="2" s="1"/>
  <c r="X12" i="2" s="1"/>
  <c r="L11" i="2"/>
  <c r="O11" i="2" s="1"/>
  <c r="X11" i="2" s="1"/>
  <c r="L10" i="2"/>
  <c r="O10" i="2" s="1"/>
  <c r="L9" i="2"/>
  <c r="O9" i="2" s="1"/>
  <c r="X9" i="2" s="1"/>
  <c r="L8" i="2"/>
  <c r="O8" i="2" s="1"/>
  <c r="X8" i="2" s="1"/>
  <c r="L7" i="2"/>
  <c r="O7" i="2" s="1"/>
  <c r="L5" i="2"/>
  <c r="L4" i="2"/>
  <c r="X14" i="2" l="1"/>
  <c r="X3" i="2"/>
  <c r="X10" i="2"/>
  <c r="X16" i="2"/>
  <c r="O4" i="2"/>
  <c r="O5" i="2"/>
  <c r="X5" i="2" s="1"/>
  <c r="X7" i="2"/>
  <c r="X4" i="2" l="1"/>
  <c r="M7" i="4"/>
  <c r="L7" i="4"/>
  <c r="K7" i="4"/>
  <c r="J7" i="4"/>
  <c r="I7" i="4"/>
  <c r="H7" i="4"/>
  <c r="G7" i="4"/>
  <c r="F7" i="4"/>
  <c r="E7" i="4"/>
  <c r="D7" i="4"/>
  <c r="C7" i="4"/>
  <c r="B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Jan-Erik Thrane</author>
  </authors>
  <commentList>
    <comment ref="G2" authorId="0" shapeId="0" xr:uid="{903FE655-F2DD-4ABD-B113-EA39739F4DC4}">
      <text>
        <r>
          <rPr>
            <b/>
            <sz val="9"/>
            <color indexed="81"/>
            <rFont val="Tahoma"/>
            <family val="2"/>
          </rPr>
          <t>Jan-Erik Thrane:</t>
        </r>
        <r>
          <rPr>
            <sz val="9"/>
            <color indexed="81"/>
            <rFont val="Tahoma"/>
            <family val="2"/>
          </rPr>
          <t xml:space="preserve">
Maia fyll inn</t>
        </r>
      </text>
    </comment>
    <comment ref="H2" authorId="0" shapeId="0" xr:uid="{BAEC107A-A666-48DD-9DA5-10AFE2115C5C}">
      <text>
        <r>
          <rPr>
            <b/>
            <sz val="9"/>
            <color indexed="81"/>
            <rFont val="Tahoma"/>
            <family val="2"/>
          </rPr>
          <t>Jan-Erik Thrane:</t>
        </r>
        <r>
          <rPr>
            <sz val="9"/>
            <color indexed="81"/>
            <rFont val="Tahoma"/>
            <family val="2"/>
          </rPr>
          <t xml:space="preserve">
Johnny fyll inn
</t>
        </r>
      </text>
    </comment>
  </commentList>
</comments>
</file>

<file path=xl/sharedStrings.xml><?xml version="1.0" encoding="utf-8"?>
<sst xmlns="http://schemas.openxmlformats.org/spreadsheetml/2006/main" count="1082" uniqueCount="361">
  <si>
    <t>Tabell 1. Karakteristiske verdier for Tot-P og Tot-N (µg/L; medianverdier) og E. coli (90-persentiler) i tilløpselver og utløpselva i 2020. Tilstandsklasser er markert med farger.</t>
  </si>
  <si>
    <t>Elv</t>
  </si>
  <si>
    <t>Elvetype</t>
  </si>
  <si>
    <r>
      <t>Tot-P</t>
    </r>
    <r>
      <rPr>
        <b/>
        <vertAlign val="superscript"/>
        <sz val="12"/>
        <color rgb="FF000000"/>
        <rFont val="Calibri"/>
        <family val="2"/>
        <scheme val="minor"/>
      </rPr>
      <t>1</t>
    </r>
  </si>
  <si>
    <r>
      <t>Tot-N</t>
    </r>
    <r>
      <rPr>
        <b/>
        <vertAlign val="superscript"/>
        <sz val="12"/>
        <color rgb="FF000000"/>
        <rFont val="Calibri"/>
        <family val="2"/>
        <scheme val="minor"/>
      </rPr>
      <t>1</t>
    </r>
  </si>
  <si>
    <r>
      <t>E. coli</t>
    </r>
    <r>
      <rPr>
        <b/>
        <i/>
        <vertAlign val="superscript"/>
        <sz val="12"/>
        <color rgb="FF000000"/>
        <rFont val="Calibri"/>
        <family val="2"/>
        <scheme val="minor"/>
      </rPr>
      <t>2</t>
    </r>
  </si>
  <si>
    <t>Lågen</t>
  </si>
  <si>
    <t>R104</t>
  </si>
  <si>
    <t>Gausa</t>
  </si>
  <si>
    <t>R107</t>
  </si>
  <si>
    <t>Hunnselva</t>
  </si>
  <si>
    <t>R108</t>
  </si>
  <si>
    <t>Lena</t>
  </si>
  <si>
    <t>R110</t>
  </si>
  <si>
    <t>Flagstadelva</t>
  </si>
  <si>
    <t>Svartelva</t>
  </si>
  <si>
    <t>Vorma</t>
  </si>
  <si>
    <t>-</t>
  </si>
  <si>
    <r>
      <rPr>
        <vertAlign val="superscript"/>
        <sz val="10"/>
        <color rgb="FF000000"/>
        <rFont val="Calibri"/>
        <family val="2"/>
        <scheme val="minor"/>
      </rPr>
      <t>1</t>
    </r>
    <r>
      <rPr>
        <sz val="10"/>
        <color rgb="FF000000"/>
        <rFont val="Calibri"/>
        <family val="2"/>
        <scheme val="minor"/>
      </rPr>
      <t xml:space="preserve">Typespesifikke klassegrenser for Tot-P og Tot-N i henhold til </t>
    </r>
  </si>
  <si>
    <t>Klassifiseringsveilederen (Direktoratsgruppa 2018)</t>
  </si>
  <si>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>E. coli er klassifisert i henhold til SFT 97:04 (Tabell 5 for TKB)</t>
    </r>
  </si>
  <si>
    <t>* DOBBELTSJEKKET AV JET 29/1/2021 - SKAL VÆRE KLAR FOR KORTRAPPORT</t>
  </si>
  <si>
    <t xml:space="preserve">Fargekoder for tilstandsklasser </t>
  </si>
  <si>
    <t>Svært god</t>
  </si>
  <si>
    <t>God</t>
  </si>
  <si>
    <t>Moderat</t>
  </si>
  <si>
    <t xml:space="preserve">Dårlig </t>
  </si>
  <si>
    <t>Svært dårlig</t>
  </si>
  <si>
    <t>002-4723-R</t>
  </si>
  <si>
    <t>002-2325-R</t>
  </si>
  <si>
    <t>002-1076-R</t>
  </si>
  <si>
    <t>002-2590-R</t>
  </si>
  <si>
    <t>002-5001-R</t>
  </si>
  <si>
    <t>002-1002-R</t>
  </si>
  <si>
    <t>002-335-R</t>
  </si>
  <si>
    <t>002-620-R</t>
  </si>
  <si>
    <t>002-4841-R</t>
  </si>
  <si>
    <t>Mesna</t>
  </si>
  <si>
    <t>Moelva</t>
  </si>
  <si>
    <t>Brumunda</t>
  </si>
  <si>
    <t>Parameter</t>
  </si>
  <si>
    <t>GA1</t>
  </si>
  <si>
    <t>GA2</t>
  </si>
  <si>
    <t>GA3</t>
  </si>
  <si>
    <t>ME1</t>
  </si>
  <si>
    <t>ME2</t>
  </si>
  <si>
    <t>ME3</t>
  </si>
  <si>
    <t>MO1</t>
  </si>
  <si>
    <t>MO2</t>
  </si>
  <si>
    <t>MO3</t>
  </si>
  <si>
    <t>BR1</t>
  </si>
  <si>
    <t>BR2</t>
  </si>
  <si>
    <t>Begroing</t>
  </si>
  <si>
    <t>PIT</t>
  </si>
  <si>
    <t>Indeksverdi</t>
  </si>
  <si>
    <t>nEQR</t>
  </si>
  <si>
    <t>Tilstandsklasse</t>
  </si>
  <si>
    <t>AIP</t>
  </si>
  <si>
    <t>HBI2</t>
  </si>
  <si>
    <t>Bunndyr</t>
  </si>
  <si>
    <t>ASPT</t>
  </si>
  <si>
    <t>RAMI</t>
  </si>
  <si>
    <t>Fosfor</t>
  </si>
  <si>
    <t>Tot-P</t>
  </si>
  <si>
    <t>Samlet økologisk tilstand</t>
  </si>
  <si>
    <t>Bestemmende parameter</t>
  </si>
  <si>
    <t>0,63</t>
  </si>
  <si>
    <t>0,84</t>
  </si>
  <si>
    <t>Stasjon, kortnavn</t>
  </si>
  <si>
    <t>Stasjon, beskrivelse</t>
  </si>
  <si>
    <t>Bredde-grad (N)</t>
  </si>
  <si>
    <t>Lengde-grad (Ø)</t>
  </si>
  <si>
    <t>Vannmiljøkode</t>
  </si>
  <si>
    <t>Vannforekomst</t>
  </si>
  <si>
    <t>ID i vann-nett</t>
  </si>
  <si>
    <t>Kalkinnhold</t>
  </si>
  <si>
    <t>Farge</t>
  </si>
  <si>
    <t>Klimareg.</t>
  </si>
  <si>
    <t>Vanntype</t>
  </si>
  <si>
    <t>Kommentar vanntype</t>
  </si>
  <si>
    <t>Vann-nett</t>
  </si>
  <si>
    <t>BR01</t>
  </si>
  <si>
    <t>Brumunda, nær utløpet i Mjøsa</t>
  </si>
  <si>
    <t>60.87902</t>
  </si>
  <si>
    <t>10.93225</t>
  </si>
  <si>
    <t>002-28925</t>
  </si>
  <si>
    <t>Brumunda, nedre del</t>
  </si>
  <si>
    <t>Moderat kalkrik</t>
  </si>
  <si>
    <t>Humøs</t>
  </si>
  <si>
    <t>Lavland</t>
  </si>
  <si>
    <t>NIVA-data 2020 (6 målinger) viser klart moderat kalkrik, humøs</t>
  </si>
  <si>
    <t>R206 (kalkfattig, humøs, skog)</t>
  </si>
  <si>
    <t>BR02</t>
  </si>
  <si>
    <t>Lera ,ved Lera bru</t>
  </si>
  <si>
    <t>60.93514</t>
  </si>
  <si>
    <t>10.9992</t>
  </si>
  <si>
    <t>002-96392</t>
  </si>
  <si>
    <t>Lera</t>
  </si>
  <si>
    <t>Skog</t>
  </si>
  <si>
    <r>
      <t>R208</t>
    </r>
    <r>
      <rPr>
        <sz val="8"/>
        <color theme="1"/>
        <rFont val="Calibri"/>
        <family val="2"/>
      </rPr>
      <t> </t>
    </r>
  </si>
  <si>
    <t>NIVA-data 2020 (referanseelver) viser klart moderat kalkrik, humøs</t>
  </si>
  <si>
    <t>BR03</t>
  </si>
  <si>
    <t>Brumunda, nedstrøms Brumund sag</t>
  </si>
  <si>
    <t>60.991054</t>
  </si>
  <si>
    <t>10.9655883</t>
  </si>
  <si>
    <t>Ny stasjon 2020</t>
  </si>
  <si>
    <t>Brumunda Ljøsåa - Lera</t>
  </si>
  <si>
    <t>Kalkfattig (?)</t>
  </si>
  <si>
    <r>
      <t>R206</t>
    </r>
    <r>
      <rPr>
        <sz val="8"/>
        <color theme="1"/>
        <rFont val="Calibri"/>
        <family val="2"/>
      </rPr>
      <t> </t>
    </r>
  </si>
  <si>
    <t>Mangler gode data</t>
  </si>
  <si>
    <t>MO01</t>
  </si>
  <si>
    <t>Moelva, nær utløpet i Mjøsa</t>
  </si>
  <si>
    <t>60.92177</t>
  </si>
  <si>
    <t>10.6965</t>
  </si>
  <si>
    <t>002-28926</t>
  </si>
  <si>
    <t>Moelva nedstrøms Strand Unikorn</t>
  </si>
  <si>
    <t>Hentet fra Vann-nett. Noe data tilgjengelig i Vannmiljø, tilsier moderat kalkrik (Næra, som elva renner ur fra, er moderat kalkrik)</t>
  </si>
  <si>
    <t>R108 (moderat kalkrik, humøs)</t>
  </si>
  <si>
    <t>MO02</t>
  </si>
  <si>
    <t>Moelva, nedstrøms samløp koloa</t>
  </si>
  <si>
    <t>60.9443718</t>
  </si>
  <si>
    <t>10.762435</t>
  </si>
  <si>
    <t>Moelva inntak Moelv kraftverk - dam nedstrøms utløp Moelv kraftverk</t>
  </si>
  <si>
    <t>MO03</t>
  </si>
  <si>
    <t>Moelva, nedstrøms Haga bruk</t>
  </si>
  <si>
    <t>60.9582014</t>
  </si>
  <si>
    <t>10.7656081</t>
  </si>
  <si>
    <t>Moelva, øvre del</t>
  </si>
  <si>
    <r>
      <t>R108</t>
    </r>
    <r>
      <rPr>
        <sz val="8"/>
        <color theme="1"/>
        <rFont val="Calibri"/>
        <family val="2"/>
      </rPr>
      <t> </t>
    </r>
  </si>
  <si>
    <t>ME01</t>
  </si>
  <si>
    <t>Mesna, nær utløpet i Mjøsa</t>
  </si>
  <si>
    <t>61.1156</t>
  </si>
  <si>
    <t>10.4513</t>
  </si>
  <si>
    <t>002-84001</t>
  </si>
  <si>
    <t>Mesnaelva, fra Kroken og ned</t>
  </si>
  <si>
    <t>Data fra NIVA ved nederste stasjon 2020: moderat kalkrik, humøs. Stemmer med Vann-nett</t>
  </si>
  <si>
    <r>
      <t>R208</t>
    </r>
    <r>
      <rPr>
        <sz val="8"/>
        <color theme="1"/>
        <rFont val="Calibri"/>
        <family val="2"/>
      </rPr>
      <t> (moderat kalkrik, humøs)</t>
    </r>
  </si>
  <si>
    <t>ME02</t>
  </si>
  <si>
    <t>Mesna, ved gangbru, Åveitbakken</t>
  </si>
  <si>
    <t>61.1187525</t>
  </si>
  <si>
    <t>10.4751</t>
  </si>
  <si>
    <t>002-63134</t>
  </si>
  <si>
    <t>ME03</t>
  </si>
  <si>
    <t>Mesna, sør for Skrefsrud</t>
  </si>
  <si>
    <t>61.1185534</t>
  </si>
  <si>
    <t>10.5060025</t>
  </si>
  <si>
    <t>GA01</t>
  </si>
  <si>
    <t>Gausa, nær utløp i Lågen</t>
  </si>
  <si>
    <t>61.15769</t>
  </si>
  <si>
    <t>10.38902</t>
  </si>
  <si>
    <t>002-28928</t>
  </si>
  <si>
    <t>Gausa Follebu bruk - Lågen</t>
  </si>
  <si>
    <t>Klar</t>
  </si>
  <si>
    <r>
      <t>R107</t>
    </r>
    <r>
      <rPr>
        <sz val="8"/>
        <color theme="1"/>
        <rFont val="Calibri"/>
        <family val="2"/>
      </rPr>
      <t> </t>
    </r>
  </si>
  <si>
    <t>Data fra NIVA viser moderat kalkrik, klar. Vannett sier kalkfattig klar, men det stemmer nok ikke. Vurdere å beregne forsuring uansett for Gausa siden Vann-nett sier kalkfatti</t>
  </si>
  <si>
    <t>R104 (kalkfattig, svært klar)</t>
  </si>
  <si>
    <t>GA02</t>
  </si>
  <si>
    <t>Gausa, Moavika</t>
  </si>
  <si>
    <t>61.20913</t>
  </si>
  <si>
    <t>10.27453</t>
  </si>
  <si>
    <t>002-64483</t>
  </si>
  <si>
    <t>GA03</t>
  </si>
  <si>
    <t>Gausa, ved Steinsmoen</t>
  </si>
  <si>
    <t>61.22473</t>
  </si>
  <si>
    <t>10.22788</t>
  </si>
  <si>
    <t>002-30643</t>
  </si>
  <si>
    <t>Vesleelva</t>
  </si>
  <si>
    <t>Kalkfattig</t>
  </si>
  <si>
    <r>
      <t>Humøs</t>
    </r>
    <r>
      <rPr>
        <sz val="8"/>
        <color theme="1"/>
        <rFont val="Calibri"/>
        <family val="2"/>
      </rPr>
      <t> </t>
    </r>
  </si>
  <si>
    <t>R206</t>
  </si>
  <si>
    <t>Trolig moderat kalkrik- mye kalk i nnedbørfeltet oppstrøms</t>
  </si>
  <si>
    <t>R206 (kalkfattig, humøs)</t>
  </si>
  <si>
    <r>
      <t xml:space="preserve">* </t>
    </r>
    <r>
      <rPr>
        <sz val="8"/>
        <color rgb="FF000000"/>
        <rFont val="Calibri"/>
        <family val="2"/>
      </rPr>
      <t>Bunndyr prøvetatt oppstrøms brua ved 61,1187 N &amp; 10,4766 Ø.</t>
    </r>
  </si>
  <si>
    <r>
      <t> </t>
    </r>
    <r>
      <rPr>
        <sz val="10"/>
        <color theme="1"/>
        <rFont val="Calibri"/>
        <family val="2"/>
        <scheme val="minor"/>
      </rPr>
      <t>NIVA-data (Lera: referanseelver, nedre stasjon: 6 målinger 2020)</t>
    </r>
  </si>
  <si>
    <r>
      <t> </t>
    </r>
    <r>
      <rPr>
        <sz val="10"/>
        <color theme="1"/>
        <rFont val="Calibri"/>
        <family val="2"/>
        <scheme val="minor"/>
      </rPr>
      <t>Mangler data: vanntype fra vannett. Men det er mye kalk i nedbørfeltet, å kan fort være moderat kalkrik denne også</t>
    </r>
  </si>
  <si>
    <r>
      <t> </t>
    </r>
    <r>
      <rPr>
        <sz val="10"/>
        <color theme="1"/>
        <rFont val="Calibri"/>
        <family val="2"/>
        <scheme val="minor"/>
      </rPr>
      <t>Alle vanntyper fra Moelva er hentet fra Vann-nett. Noe data tilgjengelig i Vannmiljø, tilsier moderat kalkrik (Næra er moderat kalkrik også)</t>
    </r>
  </si>
  <si>
    <r>
      <t> </t>
    </r>
    <r>
      <rPr>
        <sz val="10"/>
        <color theme="1"/>
        <rFont val="Calibri"/>
        <family val="2"/>
        <scheme val="minor"/>
      </rPr>
      <t>Data fra NIVA ved nederste stasjon 2020: moderat kalkrik, humøs. Stemmer med Vann-nett</t>
    </r>
  </si>
  <si>
    <r>
      <t> </t>
    </r>
    <r>
      <rPr>
        <sz val="10"/>
        <color theme="1"/>
        <rFont val="Calibri"/>
        <family val="2"/>
        <scheme val="minor"/>
      </rPr>
      <t>Data fra NIVA viser moderat kalkrik, klar. Vannett sier kalkfattig klar, men det stemmer nok ikke. Vurdere å beregne forsuring uansett for Gausa siden Vann-nett sier kalkfatti</t>
    </r>
  </si>
  <si>
    <t> Vann-nett. Usikker på om dette stemmer altså. Bør prøve å finne noe data. Ser at forsuringsindekser er beregnet ehr tidligere, bl a i https://www.vassdragsforbundet.no/wp-content/uploads/2018/01/Begroing_VOMjosa_2015.pdf</t>
  </si>
  <si>
    <t>I denne rapporten finnes det også en god del gamle data (appendix 4)</t>
  </si>
  <si>
    <t>Stasjon kortnavn</t>
  </si>
  <si>
    <t>AquaMonitor kode</t>
  </si>
  <si>
    <t>Vannforekomst ID</t>
  </si>
  <si>
    <t>Kode begroingsdatabase</t>
  </si>
  <si>
    <t>Kode bunndyrdatabase</t>
  </si>
  <si>
    <t>Lat</t>
  </si>
  <si>
    <t>Long</t>
  </si>
  <si>
    <t>PIT-verdi</t>
  </si>
  <si>
    <t>AIP-verdi</t>
  </si>
  <si>
    <t>ASPT-verdi</t>
  </si>
  <si>
    <t>RAMI-verdi</t>
  </si>
  <si>
    <t>Ant. EPT-taksa</t>
  </si>
  <si>
    <t>Vanntype vann-nett</t>
  </si>
  <si>
    <t>Anbefalt vanntype vurdert fra tilgjengelig data</t>
  </si>
  <si>
    <t>Påveksalger</t>
  </si>
  <si>
    <t>TP</t>
  </si>
  <si>
    <t>Samlet</t>
  </si>
  <si>
    <t>Kommentar</t>
  </si>
  <si>
    <t xml:space="preserve">Flagstadelva oppstrøms Brennsætersaga </t>
  </si>
  <si>
    <t>Ikke opprettet</t>
  </si>
  <si>
    <t>002-894_Brenn</t>
  </si>
  <si>
    <t>Flagstadelva øvre del</t>
  </si>
  <si>
    <t>002-894-R</t>
  </si>
  <si>
    <t>60.90525</t>
  </si>
  <si>
    <t>11.10905</t>
  </si>
  <si>
    <t>R206 (Kalkfattig, humøs, skog)</t>
  </si>
  <si>
    <t>NA</t>
  </si>
  <si>
    <t>M</t>
  </si>
  <si>
    <t>Moderat pga AIP (på grensa!) PIT god. RAMI ikke egnet</t>
  </si>
  <si>
    <t>Kalkfattig fra ca. 350 moh og oppover jfr. NIVA-rapport 7400-2019</t>
  </si>
  <si>
    <t xml:space="preserve">Flagstadelva ved Dalseng </t>
  </si>
  <si>
    <t>002-53799</t>
  </si>
  <si>
    <t>002-894_Dals</t>
  </si>
  <si>
    <t>60.86768</t>
  </si>
  <si>
    <t>11.11519</t>
  </si>
  <si>
    <t>R208 (Moderat kalkrik, humøs, skog) eller 206 (Kalkfattig, humøs, skog) - vurder begge typer</t>
  </si>
  <si>
    <t>SG</t>
  </si>
  <si>
    <t>Moderat pga PIT (0,599 - helt på grensa)</t>
  </si>
  <si>
    <t>Antakelig på grensa mellom R206 og 207 – kalkfattig/moderat kalkrik, humøs. Ca ligger trolig rundt 4 mg/L (basert på èn måling…)</t>
  </si>
  <si>
    <t xml:space="preserve">Ved Vienkrysset </t>
  </si>
  <si>
    <t>002-56204</t>
  </si>
  <si>
    <t>002-897_Vien</t>
  </si>
  <si>
    <t>Flagstadelva nedre del</t>
  </si>
  <si>
    <t>002-4824-R</t>
  </si>
  <si>
    <t>60.81491</t>
  </si>
  <si>
    <t>11.10310</t>
  </si>
  <si>
    <t>R208 (Moderat kalkrik, (poly)humøs, skog)</t>
  </si>
  <si>
    <t>Moderat pga PIT</t>
  </si>
  <si>
    <t>Stokkeelva</t>
  </si>
  <si>
    <t>Utløpsbekk Lauga</t>
  </si>
  <si>
    <t>002-2650_Lauga</t>
  </si>
  <si>
    <t>Storelva bekkefelt</t>
  </si>
  <si>
    <t>002-2650-R</t>
  </si>
  <si>
    <t>60.93445</t>
  </si>
  <si>
    <t>10.23537</t>
  </si>
  <si>
    <t>R206 (Kalkfattig, humøs, middels)</t>
  </si>
  <si>
    <t>R110 (Kalkrik, humøs, lav)</t>
  </si>
  <si>
    <t>Moderat pga ASPT; både ASPT og PIT viser Moderat</t>
  </si>
  <si>
    <t>Egentlig kalkrik (Ca  &gt; 30 mg/L), humøs, skog (jfr. NIVA-rapport 6119 2011), men denne vanntypen finnes ikke. Mest riktig type for biologi blir trolig kalkrik (klimasone har ikke noe å si? Alternativet er R208 - moderat kalkrik, humøs, skog</t>
  </si>
  <si>
    <t>Skonnolselva, oppstr. Snertingdalsvegen</t>
  </si>
  <si>
    <t>002-2655_Skonn</t>
  </si>
  <si>
    <t>Stokkelva sideelver nordsiden</t>
  </si>
  <si>
    <t>002-2655-R</t>
  </si>
  <si>
    <t>60.87709</t>
  </si>
  <si>
    <t>10.44490</t>
  </si>
  <si>
    <t>R106 (Kalkfattig, humøs, lav)</t>
  </si>
  <si>
    <t>R208 (Moderat kalkrik, humøs, skog)</t>
  </si>
  <si>
    <t>Lite data på vannkjemi. Elva renner gjennom et stort kalkfelt (NGU), så trolig ikke kalkfattig… Beregn evt. tilstand for R016 (alternativ type)</t>
  </si>
  <si>
    <t>Storelva, innløp Ringsjøen</t>
  </si>
  <si>
    <t>002-79191</t>
  </si>
  <si>
    <t>002-2639_Stor</t>
  </si>
  <si>
    <t>Storelva</t>
  </si>
  <si>
    <t>002-2639-R</t>
  </si>
  <si>
    <t>60.88794</t>
  </si>
  <si>
    <t>10.33145</t>
  </si>
  <si>
    <t>R208 (moderat kalkrik, humøs, skog)</t>
  </si>
  <si>
    <t>G</t>
  </si>
  <si>
    <t>G pga PIT</t>
  </si>
  <si>
    <t>Ca = 10 (en måling), Ringsjøen Moderat kalkrik, renner gjennom kalk og skiferberggrunn (NGU)</t>
  </si>
  <si>
    <t>Ved skytebanen</t>
  </si>
  <si>
    <t>002-63522</t>
  </si>
  <si>
    <t>002-2641_Skyt</t>
  </si>
  <si>
    <t>Stokkelva</t>
  </si>
  <si>
    <t>002-2641-R</t>
  </si>
  <si>
    <t>60.86731</t>
  </si>
  <si>
    <t>10.44141</t>
  </si>
  <si>
    <t>Utviksomt ikke kalkfattig basert på vannkjemi og geologi</t>
  </si>
  <si>
    <t>Ved Dalbjø hytte</t>
  </si>
  <si>
    <t>002-2641_Dalb</t>
  </si>
  <si>
    <t>60.88200</t>
  </si>
  <si>
    <t>10.55007</t>
  </si>
  <si>
    <t>Ved utløp Mjøsa</t>
  </si>
  <si>
    <t>002-63523*</t>
  </si>
  <si>
    <t>002-2641_Stokk</t>
  </si>
  <si>
    <t>60.88696</t>
  </si>
  <si>
    <t>10.67251</t>
  </si>
  <si>
    <t>Ved Minnesund</t>
  </si>
  <si>
    <t>002-2648_utløp</t>
  </si>
  <si>
    <t>Vorma, Mjøsa-Svanfossen</t>
  </si>
  <si>
    <t>002-3826-R</t>
  </si>
  <si>
    <t>60.38668</t>
  </si>
  <si>
    <t>11.25186</t>
  </si>
  <si>
    <t>R019 (kalkrik, klar, lav)</t>
  </si>
  <si>
    <t>R017 (moderat kalkrik, klar)</t>
  </si>
  <si>
    <t>M pga ASPT (substrat?)</t>
  </si>
  <si>
    <t>Utvilsomt ikke kalkrik… Ca = 5-6 mg/L</t>
  </si>
  <si>
    <t>Oppstrøms Svanfossen</t>
  </si>
  <si>
    <t>002-2648_oppSvan</t>
  </si>
  <si>
    <t>60.21616</t>
  </si>
  <si>
    <t>11.35374</t>
  </si>
  <si>
    <t>M pga ASPT (helt på grensa)</t>
  </si>
  <si>
    <t>Nedstrøms Svanfossen</t>
  </si>
  <si>
    <t>002-2648_nedSvan</t>
  </si>
  <si>
    <t>002-2648-R</t>
  </si>
  <si>
    <t>60.21085</t>
  </si>
  <si>
    <t>11.364380</t>
  </si>
  <si>
    <t>Stasjon</t>
  </si>
  <si>
    <t>FLE1</t>
  </si>
  <si>
    <t>FLE2</t>
  </si>
  <si>
    <t>SG &lt;- rgb(0,92,230, max = 255)</t>
  </si>
  <si>
    <t>FLE3</t>
  </si>
  <si>
    <t>G &lt;- rgb(0,144,54, max = 255)</t>
  </si>
  <si>
    <t>STK1</t>
  </si>
  <si>
    <t>M &lt;- rgb(255, 236, 0, max = 255)</t>
  </si>
  <si>
    <t>STK2</t>
  </si>
  <si>
    <t>D &lt;- rgb(242, 148,0, max = 255)</t>
  </si>
  <si>
    <t>STK3</t>
  </si>
  <si>
    <t>SD &lt;- rgb(236,28,36, max = 255)</t>
  </si>
  <si>
    <t>STK4</t>
  </si>
  <si>
    <t>STK5</t>
  </si>
  <si>
    <t>STK6</t>
  </si>
  <si>
    <t>VOR1</t>
  </si>
  <si>
    <t>VOR2</t>
  </si>
  <si>
    <t>VOR3</t>
  </si>
  <si>
    <t>Stasjonsnavn</t>
  </si>
  <si>
    <t>Påvekstalger</t>
  </si>
  <si>
    <t>HBI</t>
  </si>
  <si>
    <t>DAN VO2;2019_08_14;Vorma nær utløp, østsiden (Mjøselver)</t>
  </si>
  <si>
    <t>DAN V01;2019_08_14;Vorma,Svanfoss</t>
  </si>
  <si>
    <t>DAN VO4;2019_08_14;Vorma nedstr Svanfoss (Mjøselver)</t>
  </si>
  <si>
    <t>DFA FLA1;2019_09_06;Flagstadelva oppstr Brennsætersaga (Mjøselve</t>
  </si>
  <si>
    <t>DFA FLA2;2019_09_06;Flagstadelva v/Dalseng (Mjøselver)</t>
  </si>
  <si>
    <t>DFA FLA3;2019_09_06;Flagstadelva v/Vienkrysset der FV116 krysser</t>
  </si>
  <si>
    <t>EAI STO1;2019_08_15;Stokkeelva, utløpsbekk Lauga (Mjøselver)</t>
  </si>
  <si>
    <t>EAI STO2;2019_08_15;Skonnolselva (sideelv til Stokkeelva) oppstr</t>
  </si>
  <si>
    <t>EAI STO3;2019_08_15;Stokkeelva/Storelva innløp Ringsjøen (Mjøsel</t>
  </si>
  <si>
    <t>EAI STO4;2019_08_15;Stokkeelven v/Skytebanen (Mjøselver)</t>
  </si>
  <si>
    <t>EAI STO5;2019_08_15;Stokkeelva v/Dalbjø hytte (Mjøselver)</t>
  </si>
  <si>
    <t>EAI ST1;2019_08_15;Stokkelva, nedstr_ R4, v/utløp Mjøsa (Mjøselv</t>
  </si>
  <si>
    <t>St.2</t>
  </si>
  <si>
    <t>St.3</t>
  </si>
  <si>
    <t>St.4</t>
  </si>
  <si>
    <t>St.1</t>
  </si>
  <si>
    <t>St.5</t>
  </si>
  <si>
    <t>St.6</t>
  </si>
  <si>
    <t>Ca-klasse</t>
  </si>
  <si>
    <t>Antall indikatorer</t>
  </si>
  <si>
    <t>EQR</t>
  </si>
  <si>
    <t>Tilstand</t>
  </si>
  <si>
    <t>D</t>
  </si>
  <si>
    <t>Alternativ vanntype (kalkfattig) og klassifisering for AIP</t>
  </si>
  <si>
    <t>HBI2 kan ikke brukes i en totalvurdering da beregningene kun er basert på en prøverunde</t>
  </si>
  <si>
    <t>Vanntypen for St.3 er noe usikker da den kun er basert på 1 måling. Den er mest sannsynlig moderat kalkrik, men kan også være kalkfattig. Da ville den havnet i god tilstand</t>
  </si>
  <si>
    <t>Dato</t>
  </si>
  <si>
    <t>VRM1</t>
  </si>
  <si>
    <t>VRM2</t>
  </si>
  <si>
    <t>VRM3</t>
  </si>
  <si>
    <t xml:space="preserve">EQR </t>
  </si>
  <si>
    <t>Ant. taksa</t>
  </si>
  <si>
    <t>Ant. indikatortaksa</t>
  </si>
  <si>
    <t>002-4941-R</t>
  </si>
  <si>
    <t>002-4940-R</t>
  </si>
  <si>
    <t>002-3626-R</t>
  </si>
  <si>
    <t>002-3825-R</t>
  </si>
  <si>
    <t>Kvalitetselement</t>
  </si>
  <si>
    <t>Indeks/parameter</t>
  </si>
  <si>
    <t>Fys.-kjem.</t>
  </si>
  <si>
    <t>Samlet økologisk tilstand  for stasjon</t>
  </si>
  <si>
    <t xml:space="preserve">M </t>
  </si>
  <si>
    <t xml:space="preserve"> </t>
  </si>
  <si>
    <t>Samlet økologisk tilstand for vannf.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</si>
</sst>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dd/mm/yyyy;@"/>
    <numFmt numFmtId="167" formatCode="0.0"/>
  </numFmts>
  <fonts count="5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8"/>
      <name val="Calibri"/>
      <family val="2"/>
    </font>
    <font>
      <b/>
      <i/>
      <sz val="11"/>
      <color theme="1"/>
      <name val="Arial"/>
      <family val="2"/>
    </font>
    <font>
      <b/>
      <sz val="12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 Light"/>
      <family val="2"/>
      <scheme val="major"/>
    </font>
    <font>
      <b/>
      <sz val="8"/>
      <color theme="0"/>
      <name val="Calibri Light"/>
      <family val="2"/>
      <scheme val="major"/>
    </font>
    <font>
      <b/>
      <sz val="8"/>
      <name val="Calibri Light"/>
      <family val="2"/>
      <scheme val="major"/>
    </font>
    <font>
      <sz val="8"/>
      <name val="Calibri Light"/>
      <family val="2"/>
      <scheme val="major"/>
    </font>
    <font>
      <sz val="8"/>
      <color theme="2" tint="-0.249977111117893"/>
      <name val="Calibri Light"/>
      <family val="2"/>
      <scheme val="major"/>
    </font>
    <font>
      <b/>
      <sz val="8"/>
      <color theme="2" tint="-0.249977111117893"/>
      <name val="Calibri Light"/>
      <family val="2"/>
      <scheme val="major"/>
    </font>
    <font>
      <b/>
      <sz val="8"/>
      <color rgb="FFFFFFEC"/>
      <name val="Calibri Light"/>
      <family val="2"/>
      <scheme val="major"/>
    </font>
    <font>
      <b/>
      <sz val="8"/>
      <color rgb="FFFFFFEC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rgb="FF000000"/>
      <name val="Calibri"/>
      <family val="2"/>
    </font>
    <font>
      <i/>
      <sz val="10"/>
      <color rgb="FF000000"/>
      <name val="Calibri"/>
      <family val="2"/>
    </font>
    <font>
      <sz val="8"/>
      <color rgb="FF000000"/>
      <name val="Calibri"/>
      <family val="2"/>
    </font>
    <font>
      <sz val="8"/>
      <color theme="1"/>
      <name val="Calibri"/>
      <family val="2"/>
    </font>
    <font>
      <vertAlign val="superscript"/>
      <sz val="8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vertAlign val="superscript"/>
      <sz val="12"/>
      <color rgb="FF000000"/>
      <name val="Calibri"/>
      <family val="2"/>
      <scheme val="minor"/>
    </font>
    <font>
      <b/>
      <i/>
      <vertAlign val="superscript"/>
      <sz val="12"/>
      <color rgb="FF000000"/>
      <name val="Calibri"/>
      <family val="2"/>
      <scheme val="minor"/>
    </font>
    <font>
      <vertAlign val="superscript"/>
      <sz val="10"/>
      <color rgb="FF000000"/>
      <name val="Calibri"/>
      <family val="2"/>
      <scheme val="minor"/>
    </font>
    <font>
      <b/>
      <sz val="8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theme="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5CE6"/>
        <bgColor indexed="64"/>
      </patternFill>
    </fill>
    <fill>
      <patternFill patternType="solid">
        <fgColor rgb="FF009036"/>
        <bgColor indexed="64"/>
      </patternFill>
    </fill>
    <fill>
      <patternFill patternType="solid">
        <fgColor rgb="FFF29400"/>
        <bgColor indexed="64"/>
      </patternFill>
    </fill>
    <fill>
      <patternFill patternType="solid">
        <fgColor rgb="FFFFEC00"/>
        <bgColor indexed="64"/>
      </patternFill>
    </fill>
    <fill>
      <patternFill patternType="solid">
        <fgColor rgb="FFEC1C2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5CE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</borders>
  <cellStyleXfs count="5">
    <xf numFmtId="0" fontId="0" fillId="0" borderId="0"/>
    <xf numFmtId="0" fontId="6" fillId="0" borderId="0"/>
    <xf numFmtId="0" fontId="4" fillId="0" borderId="0"/>
    <xf numFmtId="0" fontId="10" fillId="0" borderId="0"/>
    <xf numFmtId="0" fontId="47" fillId="0" borderId="0" applyNumberFormat="0" applyFill="0" applyBorder="0" applyAlignment="0" applyProtection="0"/>
  </cellStyleXfs>
  <cellXfs count="321">
    <xf numFmtId="0" fontId="0" fillId="0" borderId="0" xfId="0"/>
    <xf numFmtId="0" fontId="1" fillId="0" borderId="0" xfId="0" applyFont="1" applyBorder="1" applyAlignment="1">
      <alignment vertical="center" wrapText="1"/>
    </xf>
    <xf numFmtId="0" fontId="0" fillId="0" borderId="1" xfId="0" applyBorder="1"/>
    <xf numFmtId="0" fontId="2" fillId="0" borderId="1" xfId="0" applyFont="1" applyBorder="1" applyAlignment="1">
      <alignment vertical="center" wrapText="1"/>
    </xf>
    <xf numFmtId="0" fontId="1" fillId="0" borderId="0" xfId="0" applyFont="1"/>
    <xf numFmtId="0" fontId="1" fillId="0" borderId="0" xfId="0" applyFont="1" applyBorder="1" applyAlignment="1">
      <alignment wrapText="1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7" fillId="3" borderId="0" xfId="1" applyFont="1" applyFill="1" applyAlignment="1">
      <alignment horizontal="center" wrapText="1"/>
    </xf>
    <xf numFmtId="0" fontId="7" fillId="3" borderId="4" xfId="1" applyFont="1" applyFill="1" applyBorder="1" applyAlignment="1">
      <alignment horizontal="center" wrapText="1"/>
    </xf>
    <xf numFmtId="0" fontId="7" fillId="3" borderId="5" xfId="1" applyFont="1" applyFill="1" applyBorder="1" applyAlignment="1">
      <alignment horizontal="center" wrapText="1"/>
    </xf>
    <xf numFmtId="0" fontId="7" fillId="3" borderId="6" xfId="1" applyFont="1" applyFill="1" applyBorder="1" applyAlignment="1">
      <alignment horizontal="center" wrapText="1"/>
    </xf>
    <xf numFmtId="0" fontId="7" fillId="3" borderId="7" xfId="1" applyFont="1" applyFill="1" applyBorder="1" applyAlignment="1">
      <alignment horizontal="center" wrapText="1"/>
    </xf>
    <xf numFmtId="0" fontId="7" fillId="3" borderId="8" xfId="1" applyFont="1" applyFill="1" applyBorder="1" applyAlignment="1">
      <alignment horizontal="center" wrapText="1"/>
    </xf>
    <xf numFmtId="0" fontId="7" fillId="3" borderId="9" xfId="1" applyFont="1" applyFill="1" applyBorder="1" applyAlignment="1">
      <alignment horizontal="center" wrapText="1"/>
    </xf>
    <xf numFmtId="0" fontId="0" fillId="4" borderId="10" xfId="0" applyFill="1" applyBorder="1"/>
    <xf numFmtId="0" fontId="7" fillId="3" borderId="10" xfId="1" applyFont="1" applyFill="1" applyBorder="1" applyAlignment="1">
      <alignment horizontal="left" vertical="center" wrapText="1"/>
    </xf>
    <xf numFmtId="0" fontId="0" fillId="4" borderId="13" xfId="0" applyFill="1" applyBorder="1"/>
    <xf numFmtId="0" fontId="7" fillId="3" borderId="13" xfId="1" applyFont="1" applyFill="1" applyBorder="1" applyAlignment="1">
      <alignment horizontal="left" vertical="center" wrapText="1"/>
    </xf>
    <xf numFmtId="0" fontId="7" fillId="3" borderId="13" xfId="1" applyFont="1" applyFill="1" applyBorder="1" applyAlignment="1">
      <alignment horizontal="center" wrapText="1"/>
    </xf>
    <xf numFmtId="0" fontId="7" fillId="3" borderId="2" xfId="1" applyFont="1" applyFill="1" applyBorder="1" applyAlignment="1">
      <alignment horizontal="center" wrapText="1"/>
    </xf>
    <xf numFmtId="0" fontId="7" fillId="3" borderId="14" xfId="1" applyFont="1" applyFill="1" applyBorder="1" applyAlignment="1">
      <alignment horizont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0" xfId="0" applyNumberFormat="1"/>
    <xf numFmtId="2" fontId="0" fillId="0" borderId="17" xfId="0" applyNumberFormat="1" applyBorder="1"/>
    <xf numFmtId="164" fontId="0" fillId="0" borderId="0" xfId="0" applyNumberFormat="1"/>
    <xf numFmtId="0" fontId="0" fillId="0" borderId="2" xfId="0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5" borderId="14" xfId="0" applyFill="1" applyBorder="1"/>
    <xf numFmtId="0" fontId="0" fillId="0" borderId="17" xfId="0" applyBorder="1"/>
    <xf numFmtId="165" fontId="0" fillId="0" borderId="0" xfId="0" applyNumberFormat="1"/>
    <xf numFmtId="2" fontId="0" fillId="8" borderId="0" xfId="0" applyNumberFormat="1" applyFill="1"/>
    <xf numFmtId="2" fontId="0" fillId="8" borderId="17" xfId="0" applyNumberFormat="1" applyFill="1" applyBorder="1"/>
    <xf numFmtId="0" fontId="0" fillId="8" borderId="2" xfId="0" applyFill="1" applyBorder="1"/>
    <xf numFmtId="0" fontId="0" fillId="8" borderId="14" xfId="0" applyFill="1" applyBorder="1"/>
    <xf numFmtId="0" fontId="8" fillId="0" borderId="0" xfId="0" applyFont="1"/>
    <xf numFmtId="0" fontId="5" fillId="0" borderId="0" xfId="0" applyFont="1"/>
    <xf numFmtId="0" fontId="9" fillId="0" borderId="12" xfId="2" applyFont="1" applyBorder="1" applyAlignment="1">
      <alignment horizontal="left"/>
    </xf>
    <xf numFmtId="166" fontId="11" fillId="0" borderId="11" xfId="3" applyNumberFormat="1" applyFont="1" applyBorder="1" applyAlignment="1">
      <alignment horizontal="center" wrapText="1"/>
    </xf>
    <xf numFmtId="0" fontId="9" fillId="0" borderId="17" xfId="2" applyFont="1" applyBorder="1" applyAlignment="1">
      <alignment horizontal="left"/>
    </xf>
    <xf numFmtId="0" fontId="11" fillId="0" borderId="2" xfId="3" applyFont="1" applyBorder="1" applyAlignment="1">
      <alignment horizontal="center" wrapText="1"/>
    </xf>
    <xf numFmtId="0" fontId="9" fillId="0" borderId="17" xfId="2" applyFont="1" applyBorder="1"/>
    <xf numFmtId="2" fontId="2" fillId="0" borderId="0" xfId="0" applyNumberFormat="1" applyFont="1" applyAlignment="1">
      <alignment horizontal="center"/>
    </xf>
    <xf numFmtId="0" fontId="9" fillId="0" borderId="17" xfId="0" applyFont="1" applyBorder="1"/>
    <xf numFmtId="1" fontId="2" fillId="9" borderId="0" xfId="2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9" fillId="0" borderId="14" xfId="0" applyFont="1" applyBorder="1"/>
    <xf numFmtId="167" fontId="2" fillId="7" borderId="19" xfId="2" applyNumberFormat="1" applyFont="1" applyFill="1" applyBorder="1" applyAlignment="1">
      <alignment horizontal="center"/>
    </xf>
    <xf numFmtId="167" fontId="2" fillId="7" borderId="3" xfId="2" applyNumberFormat="1" applyFont="1" applyFill="1" applyBorder="1" applyAlignment="1">
      <alignment horizontal="center"/>
    </xf>
    <xf numFmtId="167" fontId="2" fillId="10" borderId="3" xfId="2" applyNumberFormat="1" applyFont="1" applyFill="1" applyBorder="1" applyAlignment="1">
      <alignment horizontal="center"/>
    </xf>
    <xf numFmtId="167" fontId="2" fillId="2" borderId="3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3" fillId="0" borderId="20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11" borderId="0" xfId="0" applyFont="1" applyFill="1" applyAlignment="1">
      <alignment horizontal="center" vertical="center"/>
    </xf>
    <xf numFmtId="1" fontId="16" fillId="12" borderId="0" xfId="0" applyNumberFormat="1" applyFont="1" applyFill="1" applyAlignment="1">
      <alignment horizontal="center" vertical="center"/>
    </xf>
    <xf numFmtId="0" fontId="17" fillId="13" borderId="0" xfId="0" applyFont="1" applyFill="1" applyAlignment="1">
      <alignment horizontal="center" vertical="center"/>
    </xf>
    <xf numFmtId="1" fontId="17" fillId="14" borderId="0" xfId="0" applyNumberFormat="1" applyFont="1" applyFill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1" fontId="17" fillId="15" borderId="0" xfId="0" applyNumberFormat="1" applyFont="1" applyFill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1" fontId="17" fillId="13" borderId="0" xfId="0" applyNumberFormat="1" applyFont="1" applyFill="1" applyAlignment="1">
      <alignment horizontal="center" vertical="center"/>
    </xf>
    <xf numFmtId="0" fontId="13" fillId="0" borderId="20" xfId="0" applyFont="1" applyBorder="1" applyAlignment="1">
      <alignment vertical="center"/>
    </xf>
    <xf numFmtId="0" fontId="15" fillId="0" borderId="20" xfId="0" applyFont="1" applyBorder="1" applyAlignment="1">
      <alignment horizontal="center" vertical="center"/>
    </xf>
    <xf numFmtId="0" fontId="16" fillId="11" borderId="20" xfId="0" applyFont="1" applyFill="1" applyBorder="1" applyAlignment="1">
      <alignment horizontal="center" vertical="center"/>
    </xf>
    <xf numFmtId="1" fontId="16" fillId="12" borderId="20" xfId="0" applyNumberFormat="1" applyFont="1" applyFill="1" applyBorder="1" applyAlignment="1">
      <alignment horizontal="center" vertical="center"/>
    </xf>
    <xf numFmtId="1" fontId="17" fillId="0" borderId="20" xfId="0" applyNumberFormat="1" applyFont="1" applyBorder="1" applyAlignment="1">
      <alignment horizontal="center" vertical="center"/>
    </xf>
    <xf numFmtId="0" fontId="19" fillId="11" borderId="22" xfId="0" applyFont="1" applyFill="1" applyBorder="1" applyAlignment="1">
      <alignment horizontal="center" vertical="center" wrapText="1"/>
    </xf>
    <xf numFmtId="0" fontId="19" fillId="12" borderId="22" xfId="0" applyFont="1" applyFill="1" applyBorder="1" applyAlignment="1">
      <alignment horizontal="center" vertical="center" wrapText="1"/>
    </xf>
    <xf numFmtId="0" fontId="20" fillId="14" borderId="22" xfId="0" applyFont="1" applyFill="1" applyBorder="1" applyAlignment="1">
      <alignment horizontal="center" vertical="center" wrapText="1"/>
    </xf>
    <xf numFmtId="0" fontId="20" fillId="13" borderId="22" xfId="0" applyFont="1" applyFill="1" applyBorder="1" applyAlignment="1">
      <alignment horizontal="center" vertical="center" wrapText="1"/>
    </xf>
    <xf numFmtId="0" fontId="20" fillId="15" borderId="22" xfId="0" applyFont="1" applyFill="1" applyBorder="1" applyAlignment="1">
      <alignment horizontal="center" vertical="center" wrapText="1"/>
    </xf>
    <xf numFmtId="2" fontId="21" fillId="16" borderId="1" xfId="0" applyNumberFormat="1" applyFont="1" applyFill="1" applyBorder="1" applyAlignment="1">
      <alignment horizontal="center"/>
    </xf>
    <xf numFmtId="2" fontId="22" fillId="16" borderId="1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vertical="center" wrapText="1"/>
    </xf>
    <xf numFmtId="0" fontId="0" fillId="17" borderId="0" xfId="0" applyFill="1"/>
    <xf numFmtId="0" fontId="0" fillId="0" borderId="0" xfId="0" applyFill="1"/>
    <xf numFmtId="2" fontId="22" fillId="16" borderId="15" xfId="0" applyNumberFormat="1" applyFont="1" applyFill="1" applyBorder="1" applyAlignment="1">
      <alignment horizontal="center"/>
    </xf>
    <xf numFmtId="2" fontId="2" fillId="0" borderId="11" xfId="0" applyNumberFormat="1" applyFont="1" applyFill="1" applyBorder="1" applyAlignment="1">
      <alignment vertical="center" wrapText="1"/>
    </xf>
    <xf numFmtId="0" fontId="0" fillId="18" borderId="0" xfId="0" applyFill="1"/>
    <xf numFmtId="2" fontId="23" fillId="16" borderId="1" xfId="0" applyNumberFormat="1" applyFont="1" applyFill="1" applyBorder="1" applyAlignment="1">
      <alignment horizontal="center"/>
    </xf>
    <xf numFmtId="0" fontId="2" fillId="0" borderId="19" xfId="0" applyFont="1" applyFill="1" applyBorder="1" applyAlignment="1">
      <alignment vertical="center" wrapText="1"/>
    </xf>
    <xf numFmtId="0" fontId="2" fillId="0" borderId="23" xfId="0" applyFont="1" applyFill="1" applyBorder="1" applyAlignment="1">
      <alignment vertical="center" wrapText="1"/>
    </xf>
    <xf numFmtId="0" fontId="21" fillId="14" borderId="1" xfId="0" applyFont="1" applyFill="1" applyBorder="1" applyAlignment="1">
      <alignment horizontal="center"/>
    </xf>
    <xf numFmtId="0" fontId="24" fillId="14" borderId="1" xfId="0" applyFont="1" applyFill="1" applyBorder="1" applyAlignment="1">
      <alignment horizontal="center"/>
    </xf>
    <xf numFmtId="0" fontId="25" fillId="11" borderId="1" xfId="0" applyFont="1" applyFill="1" applyBorder="1" applyAlignment="1">
      <alignment horizontal="center" vertical="center" wrapText="1"/>
    </xf>
    <xf numFmtId="2" fontId="26" fillId="16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17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1" fillId="17" borderId="0" xfId="0" applyFont="1" applyFill="1"/>
    <xf numFmtId="0" fontId="5" fillId="17" borderId="0" xfId="0" applyFont="1" applyFill="1"/>
    <xf numFmtId="0" fontId="27" fillId="0" borderId="0" xfId="0" applyFont="1" applyAlignment="1">
      <alignment textRotation="90"/>
    </xf>
    <xf numFmtId="0" fontId="30" fillId="0" borderId="19" xfId="0" applyFont="1" applyBorder="1"/>
    <xf numFmtId="0" fontId="31" fillId="0" borderId="11" xfId="0" applyFont="1" applyBorder="1"/>
    <xf numFmtId="2" fontId="31" fillId="0" borderId="15" xfId="0" applyNumberFormat="1" applyFont="1" applyBorder="1" applyAlignment="1">
      <alignment horizontal="center"/>
    </xf>
    <xf numFmtId="0" fontId="31" fillId="0" borderId="0" xfId="0" applyFont="1"/>
    <xf numFmtId="0" fontId="31" fillId="0" borderId="2" xfId="0" applyFont="1" applyBorder="1"/>
    <xf numFmtId="0" fontId="32" fillId="12" borderId="3" xfId="0" applyFont="1" applyFill="1" applyBorder="1" applyAlignment="1">
      <alignment horizontal="center"/>
    </xf>
    <xf numFmtId="0" fontId="29" fillId="17" borderId="12" xfId="0" applyFont="1" applyFill="1" applyBorder="1" applyAlignment="1">
      <alignment horizontal="center" textRotation="90"/>
    </xf>
    <xf numFmtId="0" fontId="29" fillId="17" borderId="11" xfId="0" applyFont="1" applyFill="1" applyBorder="1" applyAlignment="1">
      <alignment horizontal="center" textRotation="90"/>
    </xf>
    <xf numFmtId="2" fontId="31" fillId="0" borderId="16" xfId="0" applyNumberFormat="1" applyFont="1" applyFill="1" applyBorder="1" applyAlignment="1">
      <alignment horizontal="center"/>
    </xf>
    <xf numFmtId="164" fontId="31" fillId="0" borderId="24" xfId="0" applyNumberFormat="1" applyFont="1" applyFill="1" applyBorder="1" applyAlignment="1">
      <alignment horizontal="center"/>
    </xf>
    <xf numFmtId="2" fontId="33" fillId="0" borderId="18" xfId="0" applyNumberFormat="1" applyFont="1" applyFill="1" applyBorder="1" applyAlignment="1">
      <alignment horizontal="center"/>
    </xf>
    <xf numFmtId="2" fontId="33" fillId="0" borderId="16" xfId="0" applyNumberFormat="1" applyFont="1" applyFill="1" applyBorder="1" applyAlignment="1">
      <alignment horizontal="center"/>
    </xf>
    <xf numFmtId="2" fontId="34" fillId="0" borderId="15" xfId="0" applyNumberFormat="1" applyFont="1" applyFill="1" applyBorder="1" applyAlignment="1">
      <alignment horizontal="center" vertical="center"/>
    </xf>
    <xf numFmtId="0" fontId="34" fillId="0" borderId="15" xfId="0" applyFont="1" applyFill="1" applyBorder="1" applyAlignment="1">
      <alignment horizontal="center" vertical="center"/>
    </xf>
    <xf numFmtId="2" fontId="34" fillId="0" borderId="15" xfId="0" applyNumberFormat="1" applyFont="1" applyFill="1" applyBorder="1" applyAlignment="1">
      <alignment horizontal="center"/>
    </xf>
    <xf numFmtId="2" fontId="34" fillId="0" borderId="16" xfId="0" applyNumberFormat="1" applyFont="1" applyFill="1" applyBorder="1" applyAlignment="1">
      <alignment horizontal="center"/>
    </xf>
    <xf numFmtId="2" fontId="33" fillId="0" borderId="15" xfId="0" applyNumberFormat="1" applyFont="1" applyFill="1" applyBorder="1" applyAlignment="1">
      <alignment horizontal="center"/>
    </xf>
    <xf numFmtId="2" fontId="35" fillId="0" borderId="12" xfId="0" applyNumberFormat="1" applyFont="1" applyFill="1" applyBorder="1" applyAlignment="1">
      <alignment horizontal="center" vertical="center"/>
    </xf>
    <xf numFmtId="2" fontId="36" fillId="0" borderId="17" xfId="0" applyNumberFormat="1" applyFont="1" applyFill="1" applyBorder="1" applyAlignment="1">
      <alignment horizontal="center"/>
    </xf>
    <xf numFmtId="2" fontId="33" fillId="14" borderId="18" xfId="0" applyNumberFormat="1" applyFont="1" applyFill="1" applyBorder="1" applyAlignment="1">
      <alignment horizontal="center"/>
    </xf>
    <xf numFmtId="2" fontId="33" fillId="14" borderId="24" xfId="0" applyNumberFormat="1" applyFont="1" applyFill="1" applyBorder="1" applyAlignment="1">
      <alignment horizontal="center"/>
    </xf>
    <xf numFmtId="2" fontId="37" fillId="19" borderId="18" xfId="0" applyNumberFormat="1" applyFont="1" applyFill="1" applyBorder="1" applyAlignment="1">
      <alignment horizontal="center"/>
    </xf>
    <xf numFmtId="2" fontId="37" fillId="12" borderId="18" xfId="0" applyNumberFormat="1" applyFont="1" applyFill="1" applyBorder="1" applyAlignment="1">
      <alignment horizontal="center"/>
    </xf>
    <xf numFmtId="0" fontId="29" fillId="0" borderId="11" xfId="0" applyFont="1" applyFill="1" applyBorder="1" applyAlignment="1">
      <alignment horizontal="center" textRotation="90"/>
    </xf>
    <xf numFmtId="0" fontId="29" fillId="4" borderId="12" xfId="0" applyFont="1" applyFill="1" applyBorder="1" applyAlignment="1">
      <alignment horizontal="center" textRotation="90"/>
    </xf>
    <xf numFmtId="0" fontId="28" fillId="9" borderId="12" xfId="0" applyFont="1" applyFill="1" applyBorder="1" applyAlignment="1">
      <alignment horizontal="center" textRotation="90"/>
    </xf>
    <xf numFmtId="0" fontId="33" fillId="14" borderId="3" xfId="0" applyFont="1" applyFill="1" applyBorder="1" applyAlignment="1">
      <alignment horizontal="center"/>
    </xf>
    <xf numFmtId="0" fontId="32" fillId="11" borderId="3" xfId="0" applyFont="1" applyFill="1" applyBorder="1" applyAlignment="1">
      <alignment horizontal="center"/>
    </xf>
    <xf numFmtId="2" fontId="37" fillId="19" borderId="16" xfId="0" applyNumberFormat="1" applyFont="1" applyFill="1" applyBorder="1" applyAlignment="1">
      <alignment horizontal="center"/>
    </xf>
    <xf numFmtId="0" fontId="21" fillId="0" borderId="19" xfId="0" applyFont="1" applyBorder="1"/>
    <xf numFmtId="0" fontId="21" fillId="0" borderId="3" xfId="0" applyFont="1" applyBorder="1"/>
    <xf numFmtId="0" fontId="24" fillId="0" borderId="0" xfId="0" applyFont="1"/>
    <xf numFmtId="0" fontId="39" fillId="14" borderId="23" xfId="0" applyFont="1" applyFill="1" applyBorder="1" applyAlignment="1">
      <alignment horizontal="center"/>
    </xf>
    <xf numFmtId="0" fontId="30" fillId="0" borderId="10" xfId="0" applyFont="1" applyBorder="1"/>
    <xf numFmtId="0" fontId="30" fillId="0" borderId="10" xfId="0" applyFont="1" applyBorder="1" applyAlignment="1">
      <alignment horizontal="center"/>
    </xf>
    <xf numFmtId="0" fontId="30" fillId="0" borderId="11" xfId="0" applyFont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3" fillId="9" borderId="11" xfId="0" applyFont="1" applyFill="1" applyBorder="1" applyAlignment="1">
      <alignment horizontal="center"/>
    </xf>
    <xf numFmtId="0" fontId="3" fillId="9" borderId="12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2" fillId="17" borderId="24" xfId="0" applyFont="1" applyFill="1" applyBorder="1" applyAlignment="1">
      <alignment vertical="center" wrapText="1"/>
    </xf>
    <xf numFmtId="0" fontId="2" fillId="17" borderId="17" xfId="0" applyFont="1" applyFill="1" applyBorder="1" applyAlignment="1">
      <alignment vertical="center" wrapText="1"/>
    </xf>
    <xf numFmtId="165" fontId="2" fillId="17" borderId="1" xfId="0" applyNumberFormat="1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0" fontId="2" fillId="0" borderId="17" xfId="0" applyFont="1" applyFill="1" applyBorder="1" applyAlignment="1">
      <alignment vertical="center" wrapText="1"/>
    </xf>
    <xf numFmtId="0" fontId="0" fillId="17" borderId="15" xfId="0" applyFill="1" applyBorder="1"/>
    <xf numFmtId="0" fontId="2" fillId="17" borderId="16" xfId="0" applyFont="1" applyFill="1" applyBorder="1" applyAlignment="1">
      <alignment vertical="center" wrapText="1"/>
    </xf>
    <xf numFmtId="0" fontId="2" fillId="17" borderId="1" xfId="0" applyFont="1" applyFill="1" applyBorder="1" applyAlignment="1">
      <alignment vertical="center" wrapText="1"/>
    </xf>
    <xf numFmtId="0" fontId="42" fillId="0" borderId="25" xfId="0" applyFont="1" applyBorder="1" applyAlignment="1">
      <alignment vertical="center"/>
    </xf>
    <xf numFmtId="0" fontId="42" fillId="0" borderId="26" xfId="0" applyFont="1" applyBorder="1" applyAlignment="1">
      <alignment vertical="center" wrapText="1"/>
    </xf>
    <xf numFmtId="0" fontId="43" fillId="20" borderId="28" xfId="0" applyFont="1" applyFill="1" applyBorder="1" applyAlignment="1">
      <alignment vertical="center"/>
    </xf>
    <xf numFmtId="0" fontId="44" fillId="0" borderId="27" xfId="0" applyFont="1" applyBorder="1" applyAlignment="1">
      <alignment vertical="center"/>
    </xf>
    <xf numFmtId="0" fontId="44" fillId="0" borderId="29" xfId="0" applyFont="1" applyBorder="1" applyAlignment="1">
      <alignment vertical="center" wrapText="1"/>
    </xf>
    <xf numFmtId="0" fontId="44" fillId="0" borderId="30" xfId="0" applyFont="1" applyBorder="1" applyAlignment="1">
      <alignment vertical="center" wrapText="1"/>
    </xf>
    <xf numFmtId="0" fontId="41" fillId="20" borderId="0" xfId="0" applyFont="1" applyFill="1"/>
    <xf numFmtId="0" fontId="30" fillId="0" borderId="0" xfId="0" applyFont="1" applyAlignment="1">
      <alignment vertical="center"/>
    </xf>
    <xf numFmtId="0" fontId="47" fillId="0" borderId="0" xfId="4" applyAlignment="1">
      <alignment vertical="center"/>
    </xf>
    <xf numFmtId="0" fontId="21" fillId="0" borderId="0" xfId="0" applyFont="1" applyAlignment="1">
      <alignment vertical="center"/>
    </xf>
    <xf numFmtId="0" fontId="44" fillId="0" borderId="33" xfId="0" applyFont="1" applyBorder="1" applyAlignment="1">
      <alignment horizontal="justify" vertical="center" wrapText="1"/>
    </xf>
    <xf numFmtId="0" fontId="44" fillId="0" borderId="33" xfId="0" applyFont="1" applyBorder="1" applyAlignment="1">
      <alignment vertical="center"/>
    </xf>
    <xf numFmtId="0" fontId="44" fillId="0" borderId="34" xfId="0" applyFont="1" applyBorder="1" applyAlignment="1">
      <alignment vertical="center" wrapText="1"/>
    </xf>
    <xf numFmtId="0" fontId="44" fillId="0" borderId="29" xfId="0" applyFont="1" applyBorder="1" applyAlignment="1">
      <alignment horizontal="left" vertical="center" wrapText="1"/>
    </xf>
    <xf numFmtId="165" fontId="2" fillId="0" borderId="1" xfId="0" applyNumberFormat="1" applyFont="1" applyFill="1" applyBorder="1" applyAlignment="1">
      <alignment vertical="center" wrapText="1"/>
    </xf>
    <xf numFmtId="49" fontId="0" fillId="0" borderId="1" xfId="0" applyNumberFormat="1" applyBorder="1"/>
    <xf numFmtId="0" fontId="0" fillId="0" borderId="1" xfId="0" applyBorder="1" applyAlignment="1">
      <alignment vertical="center" wrapText="1"/>
    </xf>
    <xf numFmtId="0" fontId="44" fillId="0" borderId="1" xfId="0" applyFont="1" applyBorder="1" applyAlignment="1">
      <alignment vertical="center"/>
    </xf>
    <xf numFmtId="0" fontId="44" fillId="0" borderId="1" xfId="0" applyFont="1" applyBorder="1" applyAlignment="1">
      <alignment horizontal="justify" vertical="center" wrapText="1"/>
    </xf>
    <xf numFmtId="0" fontId="44" fillId="0" borderId="1" xfId="0" applyFont="1" applyBorder="1" applyAlignment="1">
      <alignment vertical="center" wrapText="1"/>
    </xf>
    <xf numFmtId="0" fontId="44" fillId="0" borderId="1" xfId="0" applyFont="1" applyBorder="1" applyAlignment="1">
      <alignment horizontal="left" vertical="center" wrapText="1"/>
    </xf>
    <xf numFmtId="0" fontId="42" fillId="0" borderId="0" xfId="0" applyFont="1" applyFill="1" applyBorder="1" applyAlignment="1">
      <alignment vertical="center" wrapText="1"/>
    </xf>
    <xf numFmtId="0" fontId="44" fillId="0" borderId="0" xfId="0" applyFont="1" applyFill="1" applyBorder="1" applyAlignment="1">
      <alignment vertical="center" wrapText="1"/>
    </xf>
    <xf numFmtId="0" fontId="16" fillId="19" borderId="0" xfId="0" applyFont="1" applyFill="1" applyAlignment="1">
      <alignment horizontal="center" vertical="center"/>
    </xf>
    <xf numFmtId="0" fontId="3" fillId="9" borderId="19" xfId="0" applyFont="1" applyFill="1" applyBorder="1" applyAlignment="1"/>
    <xf numFmtId="0" fontId="3" fillId="9" borderId="3" xfId="0" applyFont="1" applyFill="1" applyBorder="1" applyAlignment="1"/>
    <xf numFmtId="0" fontId="3" fillId="9" borderId="23" xfId="0" applyFont="1" applyFill="1" applyBorder="1" applyAlignment="1"/>
    <xf numFmtId="2" fontId="31" fillId="0" borderId="15" xfId="0" applyNumberFormat="1" applyFont="1" applyFill="1" applyBorder="1" applyAlignment="1">
      <alignment horizontal="center"/>
    </xf>
    <xf numFmtId="2" fontId="37" fillId="0" borderId="18" xfId="0" applyNumberFormat="1" applyFont="1" applyFill="1" applyBorder="1" applyAlignment="1">
      <alignment horizontal="center"/>
    </xf>
    <xf numFmtId="0" fontId="33" fillId="0" borderId="1" xfId="0" applyFont="1" applyFill="1" applyBorder="1" applyAlignment="1">
      <alignment horizontal="center"/>
    </xf>
    <xf numFmtId="0" fontId="32" fillId="0" borderId="1" xfId="0" applyFont="1" applyFill="1" applyBorder="1" applyAlignment="1">
      <alignment horizontal="center"/>
    </xf>
    <xf numFmtId="0" fontId="30" fillId="0" borderId="19" xfId="0" applyFont="1" applyBorder="1" applyAlignment="1"/>
    <xf numFmtId="0" fontId="30" fillId="0" borderId="23" xfId="0" applyFont="1" applyBorder="1" applyAlignment="1"/>
    <xf numFmtId="0" fontId="1" fillId="21" borderId="15" xfId="0" applyFont="1" applyFill="1" applyBorder="1" applyAlignment="1">
      <alignment horizontal="center"/>
    </xf>
    <xf numFmtId="0" fontId="31" fillId="21" borderId="11" xfId="0" applyFont="1" applyFill="1" applyBorder="1"/>
    <xf numFmtId="0" fontId="31" fillId="21" borderId="0" xfId="0" applyFont="1" applyFill="1"/>
    <xf numFmtId="0" fontId="31" fillId="21" borderId="2" xfId="0" applyFont="1" applyFill="1" applyBorder="1"/>
    <xf numFmtId="0" fontId="31" fillId="21" borderId="15" xfId="0" applyFont="1" applyFill="1" applyBorder="1"/>
    <xf numFmtId="0" fontId="31" fillId="21" borderId="16" xfId="0" applyFont="1" applyFill="1" applyBorder="1"/>
    <xf numFmtId="0" fontId="31" fillId="21" borderId="18" xfId="0" applyFont="1" applyFill="1" applyBorder="1"/>
    <xf numFmtId="0" fontId="0" fillId="22" borderId="2" xfId="0" applyFill="1" applyBorder="1"/>
    <xf numFmtId="0" fontId="0" fillId="8" borderId="0" xfId="0" applyFill="1"/>
    <xf numFmtId="2" fontId="0" fillId="0" borderId="12" xfId="0" applyNumberFormat="1" applyBorder="1"/>
    <xf numFmtId="165" fontId="0" fillId="0" borderId="11" xfId="0" applyNumberFormat="1" applyBorder="1"/>
    <xf numFmtId="2" fontId="0" fillId="0" borderId="11" xfId="0" applyNumberFormat="1" applyBorder="1"/>
    <xf numFmtId="0" fontId="44" fillId="0" borderId="33" xfId="0" applyFont="1" applyBorder="1" applyAlignment="1">
      <alignment vertical="center" wrapText="1"/>
    </xf>
    <xf numFmtId="0" fontId="44" fillId="0" borderId="33" xfId="0" applyFont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left" vertical="center" wrapText="1"/>
    </xf>
    <xf numFmtId="2" fontId="37" fillId="12" borderId="13" xfId="0" applyNumberFormat="1" applyFont="1" applyFill="1" applyBorder="1" applyAlignment="1">
      <alignment horizontal="center"/>
    </xf>
    <xf numFmtId="2" fontId="37" fillId="12" borderId="14" xfId="0" applyNumberFormat="1" applyFont="1" applyFill="1" applyBorder="1" applyAlignment="1">
      <alignment horizontal="center"/>
    </xf>
    <xf numFmtId="2" fontId="31" fillId="0" borderId="24" xfId="0" applyNumberFormat="1" applyFont="1" applyFill="1" applyBorder="1" applyAlignment="1">
      <alignment horizontal="center"/>
    </xf>
    <xf numFmtId="2" fontId="31" fillId="0" borderId="10" xfId="0" applyNumberFormat="1" applyFont="1" applyBorder="1" applyAlignment="1">
      <alignment horizontal="center"/>
    </xf>
    <xf numFmtId="2" fontId="34" fillId="0" borderId="24" xfId="0" applyNumberFormat="1" applyFont="1" applyFill="1" applyBorder="1" applyAlignment="1">
      <alignment horizontal="center"/>
    </xf>
    <xf numFmtId="2" fontId="34" fillId="0" borderId="10" xfId="0" applyNumberFormat="1" applyFont="1" applyFill="1" applyBorder="1" applyAlignment="1">
      <alignment horizontal="center"/>
    </xf>
    <xf numFmtId="2" fontId="37" fillId="19" borderId="13" xfId="0" applyNumberFormat="1" applyFont="1" applyFill="1" applyBorder="1" applyAlignment="1">
      <alignment horizontal="center"/>
    </xf>
    <xf numFmtId="2" fontId="33" fillId="0" borderId="24" xfId="0" applyNumberFormat="1" applyFont="1" applyFill="1" applyBorder="1" applyAlignment="1">
      <alignment horizontal="center"/>
    </xf>
    <xf numFmtId="2" fontId="33" fillId="0" borderId="17" xfId="0" applyNumberFormat="1" applyFont="1" applyFill="1" applyBorder="1" applyAlignment="1">
      <alignment horizontal="center"/>
    </xf>
    <xf numFmtId="0" fontId="34" fillId="0" borderId="12" xfId="0" applyFont="1" applyFill="1" applyBorder="1" applyAlignment="1">
      <alignment horizontal="center" vertical="center"/>
    </xf>
    <xf numFmtId="2" fontId="33" fillId="0" borderId="14" xfId="0" applyNumberFormat="1" applyFont="1" applyFill="1" applyBorder="1" applyAlignment="1">
      <alignment horizontal="center"/>
    </xf>
    <xf numFmtId="2" fontId="33" fillId="14" borderId="13" xfId="0" applyNumberFormat="1" applyFont="1" applyFill="1" applyBorder="1" applyAlignment="1">
      <alignment horizontal="center"/>
    </xf>
    <xf numFmtId="2" fontId="33" fillId="14" borderId="14" xfId="0" applyNumberFormat="1" applyFont="1" applyFill="1" applyBorder="1" applyAlignment="1">
      <alignment horizontal="center"/>
    </xf>
    <xf numFmtId="0" fontId="38" fillId="11" borderId="3" xfId="0" applyFont="1" applyFill="1" applyBorder="1" applyAlignment="1">
      <alignment horizontal="center"/>
    </xf>
    <xf numFmtId="0" fontId="39" fillId="14" borderId="3" xfId="0" applyFont="1" applyFill="1" applyBorder="1" applyAlignment="1">
      <alignment horizontal="center"/>
    </xf>
    <xf numFmtId="0" fontId="38" fillId="12" borderId="3" xfId="0" applyFont="1" applyFill="1" applyBorder="1" applyAlignment="1">
      <alignment horizontal="center"/>
    </xf>
    <xf numFmtId="2" fontId="37" fillId="19" borderId="24" xfId="0" applyNumberFormat="1" applyFont="1" applyFill="1" applyBorder="1" applyAlignment="1">
      <alignment horizontal="center"/>
    </xf>
    <xf numFmtId="2" fontId="34" fillId="0" borderId="13" xfId="0" applyNumberFormat="1" applyFont="1" applyFill="1" applyBorder="1" applyAlignment="1">
      <alignment horizontal="center"/>
    </xf>
    <xf numFmtId="0" fontId="0" fillId="14" borderId="1" xfId="0" applyFill="1" applyBorder="1"/>
    <xf numFmtId="0" fontId="55" fillId="19" borderId="1" xfId="0" applyFont="1" applyFill="1" applyBorder="1"/>
    <xf numFmtId="0" fontId="55" fillId="12" borderId="1" xfId="0" applyFont="1" applyFill="1" applyBorder="1"/>
    <xf numFmtId="0" fontId="12" fillId="0" borderId="20" xfId="0" applyFont="1" applyBorder="1" applyAlignment="1">
      <alignment horizontal="left" vertical="center" wrapText="1"/>
    </xf>
    <xf numFmtId="0" fontId="18" fillId="0" borderId="21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5" fillId="0" borderId="20" xfId="0" applyFont="1" applyBorder="1" applyAlignment="1">
      <alignment vertical="center"/>
    </xf>
    <xf numFmtId="0" fontId="28" fillId="0" borderId="19" xfId="0" applyFont="1" applyFill="1" applyBorder="1" applyAlignment="1">
      <alignment horizontal="center" textRotation="90"/>
    </xf>
    <xf numFmtId="0" fontId="28" fillId="0" borderId="23" xfId="0" applyFont="1" applyFill="1" applyBorder="1" applyAlignment="1">
      <alignment horizontal="center" textRotation="90"/>
    </xf>
    <xf numFmtId="0" fontId="1" fillId="21" borderId="19" xfId="0" applyFont="1" applyFill="1" applyBorder="1" applyAlignment="1">
      <alignment horizontal="center"/>
    </xf>
    <xf numFmtId="0" fontId="1" fillId="21" borderId="3" xfId="0" applyFont="1" applyFill="1" applyBorder="1" applyAlignment="1">
      <alignment horizontal="center"/>
    </xf>
    <xf numFmtId="0" fontId="1" fillId="21" borderId="23" xfId="0" applyFont="1" applyFill="1" applyBorder="1" applyAlignment="1">
      <alignment horizontal="center"/>
    </xf>
    <xf numFmtId="0" fontId="28" fillId="9" borderId="19" xfId="0" applyFont="1" applyFill="1" applyBorder="1" applyAlignment="1">
      <alignment horizontal="center" textRotation="90"/>
    </xf>
    <xf numFmtId="0" fontId="28" fillId="9" borderId="3" xfId="0" applyFont="1" applyFill="1" applyBorder="1" applyAlignment="1">
      <alignment horizontal="center" textRotation="90"/>
    </xf>
    <xf numFmtId="0" fontId="28" fillId="9" borderId="23" xfId="0" applyFont="1" applyFill="1" applyBorder="1" applyAlignment="1">
      <alignment horizontal="center" textRotation="90"/>
    </xf>
    <xf numFmtId="0" fontId="1" fillId="0" borderId="1" xfId="0" applyFont="1" applyBorder="1" applyAlignment="1">
      <alignment horizontal="center"/>
    </xf>
    <xf numFmtId="0" fontId="54" fillId="0" borderId="15" xfId="0" applyFont="1" applyBorder="1" applyAlignment="1">
      <alignment horizontal="center" textRotation="90"/>
    </xf>
    <xf numFmtId="0" fontId="54" fillId="0" borderId="16" xfId="0" applyFont="1" applyBorder="1" applyAlignment="1">
      <alignment horizontal="center" textRotation="90"/>
    </xf>
    <xf numFmtId="0" fontId="54" fillId="0" borderId="18" xfId="0" applyFont="1" applyBorder="1" applyAlignment="1">
      <alignment horizontal="center" textRotation="90"/>
    </xf>
    <xf numFmtId="0" fontId="53" fillId="21" borderId="15" xfId="0" applyFont="1" applyFill="1" applyBorder="1" applyAlignment="1">
      <alignment horizontal="center" vertical="center"/>
    </xf>
    <xf numFmtId="0" fontId="53" fillId="21" borderId="16" xfId="0" applyFont="1" applyFill="1" applyBorder="1" applyAlignment="1">
      <alignment horizontal="center" vertical="center"/>
    </xf>
    <xf numFmtId="0" fontId="53" fillId="21" borderId="18" xfId="0" applyFont="1" applyFill="1" applyBorder="1" applyAlignment="1">
      <alignment horizontal="center" vertical="center"/>
    </xf>
    <xf numFmtId="0" fontId="24" fillId="0" borderId="19" xfId="0" applyFont="1" applyBorder="1" applyAlignment="1">
      <alignment horizontal="right"/>
    </xf>
    <xf numFmtId="0" fontId="24" fillId="0" borderId="3" xfId="0" applyFont="1" applyBorder="1" applyAlignment="1">
      <alignment horizontal="right"/>
    </xf>
    <xf numFmtId="0" fontId="24" fillId="0" borderId="23" xfId="0" applyFont="1" applyBorder="1" applyAlignment="1">
      <alignment horizontal="right"/>
    </xf>
    <xf numFmtId="0" fontId="0" fillId="0" borderId="19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44" fillId="0" borderId="0" xfId="0" applyFont="1" applyFill="1" applyBorder="1" applyAlignment="1">
      <alignment horizontal="left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1" fillId="0" borderId="21" xfId="0" applyFont="1" applyBorder="1" applyAlignment="1"/>
    <xf numFmtId="0" fontId="41" fillId="0" borderId="0" xfId="0" applyFont="1" applyAlignment="1"/>
    <xf numFmtId="0" fontId="44" fillId="0" borderId="33" xfId="0" applyFont="1" applyBorder="1" applyAlignment="1">
      <alignment horizontal="center" vertical="center" wrapText="1"/>
    </xf>
    <xf numFmtId="0" fontId="44" fillId="0" borderId="31" xfId="0" applyFont="1" applyBorder="1" applyAlignment="1">
      <alignment horizontal="center" vertical="center" wrapText="1"/>
    </xf>
    <xf numFmtId="0" fontId="43" fillId="20" borderId="32" xfId="0" applyFont="1" applyFill="1" applyBorder="1" applyAlignment="1">
      <alignment vertical="center"/>
    </xf>
    <xf numFmtId="0" fontId="43" fillId="20" borderId="22" xfId="0" applyFont="1" applyFill="1" applyBorder="1" applyAlignment="1">
      <alignment vertical="center"/>
    </xf>
    <xf numFmtId="0" fontId="43" fillId="20" borderId="26" xfId="0" applyFont="1" applyFill="1" applyBorder="1" applyAlignment="1">
      <alignment vertical="center"/>
    </xf>
    <xf numFmtId="0" fontId="44" fillId="0" borderId="33" xfId="0" applyFont="1" applyBorder="1" applyAlignment="1">
      <alignment vertical="center" wrapText="1"/>
    </xf>
    <xf numFmtId="0" fontId="44" fillId="0" borderId="31" xfId="0" applyFont="1" applyBorder="1" applyAlignment="1">
      <alignment vertical="center" wrapText="1"/>
    </xf>
    <xf numFmtId="0" fontId="46" fillId="0" borderId="21" xfId="0" applyFont="1" applyBorder="1" applyAlignment="1">
      <alignment vertical="center"/>
    </xf>
    <xf numFmtId="0" fontId="46" fillId="0" borderId="0" xfId="0" applyFont="1" applyAlignment="1">
      <alignment vertical="center"/>
    </xf>
    <xf numFmtId="0" fontId="41" fillId="20" borderId="22" xfId="0" applyFont="1" applyFill="1" applyBorder="1" applyAlignment="1"/>
    <xf numFmtId="0" fontId="1" fillId="17" borderId="10" xfId="0" applyFont="1" applyFill="1" applyBorder="1" applyAlignment="1">
      <alignment horizontal="center" wrapText="1"/>
    </xf>
    <xf numFmtId="0" fontId="1" fillId="17" borderId="12" xfId="0" applyFont="1" applyFill="1" applyBorder="1" applyAlignment="1">
      <alignment horizontal="center" wrapText="1"/>
    </xf>
    <xf numFmtId="0" fontId="1" fillId="0" borderId="10" xfId="0" applyFont="1" applyFill="1" applyBorder="1" applyAlignment="1">
      <alignment horizontal="center" wrapText="1"/>
    </xf>
    <xf numFmtId="0" fontId="1" fillId="0" borderId="12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3" xfId="0" applyFont="1" applyFill="1" applyBorder="1" applyAlignment="1">
      <alignment horizontal="left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7" fillId="3" borderId="10" xfId="1" applyFont="1" applyFill="1" applyBorder="1" applyAlignment="1">
      <alignment horizontal="center" wrapText="1"/>
    </xf>
    <xf numFmtId="0" fontId="7" fillId="3" borderId="11" xfId="1" applyFont="1" applyFill="1" applyBorder="1" applyAlignment="1">
      <alignment horizontal="center" wrapText="1"/>
    </xf>
    <xf numFmtId="0" fontId="7" fillId="3" borderId="12" xfId="1" applyFont="1" applyFill="1" applyBorder="1" applyAlignment="1">
      <alignment horizontal="center" wrapText="1"/>
    </xf>
    <xf numFmtId="2" fontId="34" fillId="0" borderId="10" xfId="0" applyNumberFormat="1" applyFont="1" applyFill="1" applyBorder="1" applyAlignment="1">
      <alignment horizontal="center"/>
    </xf>
    <xf numFmtId="2" fontId="34" fillId="0" borderId="12" xfId="0" applyNumberFormat="1" applyFont="1" applyFill="1" applyBorder="1" applyAlignment="1">
      <alignment horizontal="center"/>
    </xf>
    <xf numFmtId="2" fontId="34" fillId="0" borderId="24" xfId="0" applyNumberFormat="1" applyFont="1" applyFill="1" applyBorder="1" applyAlignment="1">
      <alignment horizontal="center"/>
    </xf>
    <xf numFmtId="2" fontId="34" fillId="0" borderId="17" xfId="0" applyNumberFormat="1" applyFont="1" applyFill="1" applyBorder="1" applyAlignment="1">
      <alignment horizontal="center"/>
    </xf>
    <xf numFmtId="2" fontId="33" fillId="14" borderId="13" xfId="0" applyNumberFormat="1" applyFont="1" applyFill="1" applyBorder="1" applyAlignment="1">
      <alignment horizontal="center"/>
    </xf>
    <xf numFmtId="2" fontId="33" fillId="14" borderId="14" xfId="0" applyNumberFormat="1" applyFont="1" applyFill="1" applyBorder="1" applyAlignment="1">
      <alignment horizontal="center"/>
    </xf>
    <xf numFmtId="0" fontId="38" fillId="11" borderId="3" xfId="0" applyFont="1" applyFill="1" applyBorder="1" applyAlignment="1">
      <alignment horizontal="center"/>
    </xf>
    <xf numFmtId="0" fontId="39" fillId="14" borderId="3" xfId="0" applyFont="1" applyFill="1" applyBorder="1" applyAlignment="1">
      <alignment horizontal="center"/>
    </xf>
    <xf numFmtId="0" fontId="38" fillId="12" borderId="3" xfId="0" applyFont="1" applyFill="1" applyBorder="1" applyAlignment="1">
      <alignment horizontal="center"/>
    </xf>
    <xf numFmtId="2" fontId="33" fillId="0" borderId="10" xfId="0" applyNumberFormat="1" applyFont="1" applyFill="1" applyBorder="1" applyAlignment="1">
      <alignment horizontal="center"/>
    </xf>
    <xf numFmtId="2" fontId="33" fillId="0" borderId="12" xfId="0" applyNumberFormat="1" applyFont="1" applyFill="1" applyBorder="1" applyAlignment="1">
      <alignment horizontal="center"/>
    </xf>
    <xf numFmtId="2" fontId="33" fillId="0" borderId="24" xfId="0" applyNumberFormat="1" applyFont="1" applyFill="1" applyBorder="1" applyAlignment="1">
      <alignment horizontal="center"/>
    </xf>
    <xf numFmtId="2" fontId="33" fillId="0" borderId="17" xfId="0" applyNumberFormat="1" applyFont="1" applyFill="1" applyBorder="1" applyAlignment="1">
      <alignment horizontal="center"/>
    </xf>
    <xf numFmtId="2" fontId="33" fillId="0" borderId="13" xfId="0" applyNumberFormat="1" applyFont="1" applyFill="1" applyBorder="1" applyAlignment="1">
      <alignment horizontal="center"/>
    </xf>
    <xf numFmtId="2" fontId="33" fillId="0" borderId="14" xfId="0" applyNumberFormat="1" applyFont="1" applyFill="1" applyBorder="1" applyAlignment="1">
      <alignment horizontal="center"/>
    </xf>
    <xf numFmtId="2" fontId="37" fillId="19" borderId="24" xfId="0" applyNumberFormat="1" applyFont="1" applyFill="1" applyBorder="1" applyAlignment="1">
      <alignment horizontal="center"/>
    </xf>
    <xf numFmtId="2" fontId="37" fillId="19" borderId="17" xfId="0" applyNumberFormat="1" applyFont="1" applyFill="1" applyBorder="1" applyAlignment="1">
      <alignment horizontal="center"/>
    </xf>
    <xf numFmtId="2" fontId="34" fillId="0" borderId="13" xfId="0" applyNumberFormat="1" applyFont="1" applyFill="1" applyBorder="1" applyAlignment="1">
      <alignment horizontal="center"/>
    </xf>
    <xf numFmtId="2" fontId="34" fillId="0" borderId="14" xfId="0" applyNumberFormat="1" applyFont="1" applyFill="1" applyBorder="1" applyAlignment="1">
      <alignment horizontal="center"/>
    </xf>
    <xf numFmtId="0" fontId="3" fillId="9" borderId="19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9" borderId="23" xfId="0" applyFont="1" applyFill="1" applyBorder="1" applyAlignment="1">
      <alignment horizontal="center"/>
    </xf>
    <xf numFmtId="2" fontId="32" fillId="11" borderId="13" xfId="0" applyNumberFormat="1" applyFont="1" applyFill="1" applyBorder="1" applyAlignment="1">
      <alignment horizontal="center"/>
    </xf>
    <xf numFmtId="2" fontId="32" fillId="11" borderId="14" xfId="0" applyNumberFormat="1" applyFont="1" applyFill="1" applyBorder="1" applyAlignment="1">
      <alignment horizontal="center"/>
    </xf>
    <xf numFmtId="0" fontId="29" fillId="9" borderId="19" xfId="0" applyFont="1" applyFill="1" applyBorder="1" applyAlignment="1">
      <alignment horizontal="center" textRotation="90"/>
    </xf>
    <xf numFmtId="0" fontId="29" fillId="9" borderId="23" xfId="0" applyFont="1" applyFill="1" applyBorder="1" applyAlignment="1">
      <alignment horizontal="center" textRotation="90"/>
    </xf>
    <xf numFmtId="0" fontId="30" fillId="0" borderId="19" xfId="0" applyFont="1" applyBorder="1" applyAlignment="1">
      <alignment horizontal="center"/>
    </xf>
    <xf numFmtId="0" fontId="30" fillId="0" borderId="23" xfId="0" applyFont="1" applyBorder="1" applyAlignment="1">
      <alignment horizontal="center"/>
    </xf>
    <xf numFmtId="2" fontId="31" fillId="0" borderId="10" xfId="0" applyNumberFormat="1" applyFont="1" applyBorder="1" applyAlignment="1">
      <alignment horizontal="center"/>
    </xf>
    <xf numFmtId="2" fontId="31" fillId="0" borderId="12" xfId="0" applyNumberFormat="1" applyFont="1" applyBorder="1" applyAlignment="1">
      <alignment horizontal="center"/>
    </xf>
    <xf numFmtId="0" fontId="28" fillId="17" borderId="19" xfId="0" applyFont="1" applyFill="1" applyBorder="1" applyAlignment="1">
      <alignment horizontal="center" textRotation="90"/>
    </xf>
    <xf numFmtId="0" fontId="28" fillId="17" borderId="3" xfId="0" applyFont="1" applyFill="1" applyBorder="1" applyAlignment="1">
      <alignment horizontal="center" textRotation="90"/>
    </xf>
    <xf numFmtId="0" fontId="29" fillId="0" borderId="3" xfId="0" applyFont="1" applyFill="1" applyBorder="1" applyAlignment="1">
      <alignment horizontal="center" textRotation="90"/>
    </xf>
    <xf numFmtId="2" fontId="31" fillId="0" borderId="24" xfId="0" applyNumberFormat="1" applyFont="1" applyFill="1" applyBorder="1" applyAlignment="1">
      <alignment horizontal="center"/>
    </xf>
    <xf numFmtId="2" fontId="31" fillId="0" borderId="17" xfId="0" applyNumberFormat="1" applyFont="1" applyFill="1" applyBorder="1" applyAlignment="1">
      <alignment horizontal="center"/>
    </xf>
    <xf numFmtId="2" fontId="37" fillId="19" borderId="13" xfId="0" applyNumberFormat="1" applyFont="1" applyFill="1" applyBorder="1" applyAlignment="1">
      <alignment horizontal="center"/>
    </xf>
    <xf numFmtId="2" fontId="37" fillId="19" borderId="14" xfId="0" applyNumberFormat="1" applyFont="1" applyFill="1" applyBorder="1" applyAlignment="1">
      <alignment horizontal="center"/>
    </xf>
    <xf numFmtId="0" fontId="34" fillId="0" borderId="10" xfId="0" applyFont="1" applyFill="1" applyBorder="1" applyAlignment="1">
      <alignment horizontal="center" vertical="center"/>
    </xf>
    <xf numFmtId="0" fontId="34" fillId="0" borderId="12" xfId="0" applyFont="1" applyFill="1" applyBorder="1" applyAlignment="1">
      <alignment horizontal="center" vertical="center"/>
    </xf>
    <xf numFmtId="2" fontId="37" fillId="12" borderId="13" xfId="0" applyNumberFormat="1" applyFont="1" applyFill="1" applyBorder="1" applyAlignment="1">
      <alignment horizontal="center"/>
    </xf>
    <xf numFmtId="2" fontId="37" fillId="12" borderId="14" xfId="0" applyNumberFormat="1" applyFont="1" applyFill="1" applyBorder="1" applyAlignment="1">
      <alignment horizontal="center"/>
    </xf>
    <xf numFmtId="2" fontId="34" fillId="0" borderId="10" xfId="0" applyNumberFormat="1" applyFont="1" applyFill="1" applyBorder="1" applyAlignment="1">
      <alignment horizontal="center" vertical="center"/>
    </xf>
    <xf numFmtId="2" fontId="34" fillId="0" borderId="12" xfId="0" applyNumberFormat="1" applyFont="1" applyFill="1" applyBorder="1" applyAlignment="1">
      <alignment horizontal="center" vertical="center"/>
    </xf>
    <xf numFmtId="0" fontId="31" fillId="0" borderId="24" xfId="0" applyFont="1" applyBorder="1" applyAlignment="1">
      <alignment horizontal="center" textRotation="90"/>
    </xf>
    <xf numFmtId="0" fontId="31" fillId="0" borderId="15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textRotation="90"/>
    </xf>
    <xf numFmtId="0" fontId="31" fillId="0" borderId="16" xfId="0" applyFont="1" applyBorder="1" applyAlignment="1">
      <alignment horizontal="center" textRotation="90"/>
    </xf>
    <xf numFmtId="0" fontId="31" fillId="0" borderId="18" xfId="0" applyFont="1" applyBorder="1" applyAlignment="1">
      <alignment horizontal="center" textRotation="90"/>
    </xf>
  </cellXfs>
  <cellStyles count="5">
    <cellStyle name="Hyperlink" xfId="4" builtinId="8"/>
    <cellStyle name="Normal" xfId="0" builtinId="0"/>
    <cellStyle name="Normal 3" xfId="2" xr:uid="{528F543E-C17B-4A44-83BF-F9003B713EF9}"/>
    <cellStyle name="Normal_q_BMWP" xfId="3" xr:uid="{7E6A2161-3C95-4F1B-8B9D-263CAB90F1DC}"/>
    <cellStyle name="Normal_Sheet1" xfId="1" xr:uid="{546DDBF4-C02B-4802-B356-3ED1C4C4CE28}"/>
  </cellStyles>
  <dxfs count="30">
    <dxf>
      <fill>
        <patternFill>
          <bgColor rgb="FFF29400"/>
        </patternFill>
      </fill>
    </dxf>
    <dxf>
      <fill>
        <patternFill>
          <bgColor rgb="FFFFEC00"/>
        </patternFill>
      </fill>
    </dxf>
    <dxf>
      <fill>
        <patternFill>
          <bgColor rgb="FF009036"/>
        </patternFill>
      </fill>
    </dxf>
    <dxf>
      <fill>
        <patternFill>
          <bgColor rgb="FF005CE6"/>
        </patternFill>
      </fill>
    </dxf>
    <dxf>
      <fill>
        <patternFill>
          <bgColor rgb="FFEC1C24"/>
        </patternFill>
      </fill>
    </dxf>
    <dxf>
      <fill>
        <patternFill>
          <bgColor rgb="FFF29400"/>
        </patternFill>
      </fill>
    </dxf>
    <dxf>
      <fill>
        <patternFill>
          <bgColor rgb="FFFFEC00"/>
        </patternFill>
      </fill>
    </dxf>
    <dxf>
      <fill>
        <patternFill>
          <bgColor rgb="FF009036"/>
        </patternFill>
      </fill>
    </dxf>
    <dxf>
      <fill>
        <patternFill>
          <bgColor rgb="FF005CE6"/>
        </patternFill>
      </fill>
    </dxf>
    <dxf>
      <fill>
        <patternFill>
          <bgColor rgb="FFEC1C24"/>
        </patternFill>
      </fill>
    </dxf>
    <dxf>
      <fill>
        <patternFill>
          <bgColor rgb="FFF29400"/>
        </patternFill>
      </fill>
    </dxf>
    <dxf>
      <fill>
        <patternFill>
          <bgColor rgb="FFFFEC00"/>
        </patternFill>
      </fill>
    </dxf>
    <dxf>
      <fill>
        <patternFill>
          <bgColor rgb="FF009036"/>
        </patternFill>
      </fill>
    </dxf>
    <dxf>
      <fill>
        <patternFill>
          <bgColor rgb="FF005CE6"/>
        </patternFill>
      </fill>
    </dxf>
    <dxf>
      <fill>
        <patternFill>
          <bgColor rgb="FFEC1C24"/>
        </patternFill>
      </fill>
    </dxf>
    <dxf>
      <fill>
        <patternFill>
          <bgColor rgb="FFF29400"/>
        </patternFill>
      </fill>
    </dxf>
    <dxf>
      <fill>
        <patternFill>
          <bgColor rgb="FFFFEC00"/>
        </patternFill>
      </fill>
    </dxf>
    <dxf>
      <fill>
        <patternFill>
          <bgColor rgb="FF009036"/>
        </patternFill>
      </fill>
    </dxf>
    <dxf>
      <fill>
        <patternFill>
          <bgColor rgb="FF005CE6"/>
        </patternFill>
      </fill>
    </dxf>
    <dxf>
      <fill>
        <patternFill>
          <bgColor rgb="FFEC1C24"/>
        </patternFill>
      </fill>
    </dxf>
    <dxf>
      <fill>
        <patternFill>
          <bgColor rgb="FFF29400"/>
        </patternFill>
      </fill>
    </dxf>
    <dxf>
      <fill>
        <patternFill>
          <bgColor rgb="FFFFEC00"/>
        </patternFill>
      </fill>
    </dxf>
    <dxf>
      <fill>
        <patternFill>
          <bgColor rgb="FF009036"/>
        </patternFill>
      </fill>
    </dxf>
    <dxf>
      <fill>
        <patternFill>
          <bgColor rgb="FF005CE6"/>
        </patternFill>
      </fill>
    </dxf>
    <dxf>
      <fill>
        <patternFill>
          <bgColor rgb="FFEC1C24"/>
        </patternFill>
      </fill>
    </dxf>
    <dxf>
      <fill>
        <patternFill>
          <bgColor rgb="FFF29400"/>
        </patternFill>
      </fill>
    </dxf>
    <dxf>
      <fill>
        <patternFill>
          <bgColor rgb="FFFFEC00"/>
        </patternFill>
      </fill>
    </dxf>
    <dxf>
      <fill>
        <patternFill>
          <bgColor rgb="FF009036"/>
        </patternFill>
      </fill>
    </dxf>
    <dxf>
      <fill>
        <patternFill>
          <bgColor rgb="FF005CE6"/>
        </patternFill>
      </fill>
    </dxf>
    <dxf>
      <fill>
        <patternFill>
          <bgColor rgb="FFEC1C24"/>
        </patternFill>
      </fill>
    </dxf>
  </dxfs>
  <tableStyles count="0" defaultTableStyle="TableStyleMedium2" defaultPivotStyle="PivotStyleLight16"/>
  <colors>
    <mruColors>
      <color rgb="FF005CEF"/>
      <color rgb="FF009036"/>
      <color rgb="FFFFEC00"/>
      <color rgb="FFF29400"/>
      <color rgb="FFFFFFEC"/>
      <color rgb="FF005CE6"/>
      <color rgb="FF009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46621290982695"/>
          <c:y val="6.633499170812604E-2"/>
          <c:w val="0.82209261977845993"/>
          <c:h val="0.788986171504681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A7-4D0C-B1CE-070ACDC0046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A7-4D0C-B1CE-070ACDC00469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A7-4D0C-B1CE-070ACDC00469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CA7-4D0C-B1CE-070ACDC00469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CA7-4D0C-B1CE-070ACDC00469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CA7-4D0C-B1CE-070ACDC00469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CA7-4D0C-B1CE-070ACDC00469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CA7-4D0C-B1CE-070ACDC00469}"/>
              </c:ext>
            </c:extLst>
          </c:dPt>
          <c:cat>
            <c:multiLvlStrRef>
              <c:f>[1]Sheet1!$C$2:$N$3</c:f>
              <c:multiLvlStrCache>
                <c:ptCount val="12"/>
                <c:lvl>
                  <c:pt idx="0">
                    <c:v>VOR1</c:v>
                  </c:pt>
                  <c:pt idx="1">
                    <c:v>VOR2</c:v>
                  </c:pt>
                  <c:pt idx="2">
                    <c:v>VOR3</c:v>
                  </c:pt>
                  <c:pt idx="3">
                    <c:v>FLE1</c:v>
                  </c:pt>
                  <c:pt idx="4">
                    <c:v>FLE2</c:v>
                  </c:pt>
                  <c:pt idx="5">
                    <c:v>FLE3</c:v>
                  </c:pt>
                  <c:pt idx="6">
                    <c:v>STK1</c:v>
                  </c:pt>
                  <c:pt idx="7">
                    <c:v>STK2</c:v>
                  </c:pt>
                  <c:pt idx="8">
                    <c:v>STK3</c:v>
                  </c:pt>
                  <c:pt idx="9">
                    <c:v>STK4</c:v>
                  </c:pt>
                  <c:pt idx="10">
                    <c:v>STK5</c:v>
                  </c:pt>
                  <c:pt idx="11">
                    <c:v>STK6</c:v>
                  </c:pt>
                </c:lvl>
                <c:lvl>
                  <c:pt idx="0">
                    <c:v>Vorma</c:v>
                  </c:pt>
                  <c:pt idx="3">
                    <c:v>Flagstadelva</c:v>
                  </c:pt>
                  <c:pt idx="6">
                    <c:v>Stokkeelva</c:v>
                  </c:pt>
                </c:lvl>
              </c:multiLvlStrCache>
            </c:multiLvlStrRef>
          </c:cat>
          <c:val>
            <c:numRef>
              <c:f>[1]Sheet1!$C$8:$N$8</c:f>
              <c:numCache>
                <c:formatCode>General</c:formatCode>
                <c:ptCount val="12"/>
                <c:pt idx="0">
                  <c:v>0.81644262717286165</c:v>
                </c:pt>
                <c:pt idx="1">
                  <c:v>0.88105627849029755</c:v>
                </c:pt>
                <c:pt idx="2">
                  <c:v>0.76000212309794013</c:v>
                </c:pt>
                <c:pt idx="3">
                  <c:v>0.66635907512288339</c:v>
                </c:pt>
                <c:pt idx="4">
                  <c:v>0.59958440046411055</c:v>
                </c:pt>
                <c:pt idx="5">
                  <c:v>0.44118323878280924</c:v>
                </c:pt>
                <c:pt idx="6">
                  <c:v>0.52706224627018594</c:v>
                </c:pt>
                <c:pt idx="7">
                  <c:v>0.89583551366487724</c:v>
                </c:pt>
                <c:pt idx="8">
                  <c:v>0.76560875066765499</c:v>
                </c:pt>
                <c:pt idx="9">
                  <c:v>0.77693631205098646</c:v>
                </c:pt>
                <c:pt idx="10">
                  <c:v>0.68089095908115205</c:v>
                </c:pt>
                <c:pt idx="11">
                  <c:v>0.83072547065998326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CA7-4D0C-B1CE-070ACDC00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296568"/>
        <c:axId val="593299192"/>
      </c:barChart>
      <c:catAx>
        <c:axId val="59329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3299192"/>
        <c:crosses val="autoZero"/>
        <c:auto val="1"/>
        <c:lblAlgn val="ctr"/>
        <c:lblOffset val="100"/>
        <c:noMultiLvlLbl val="0"/>
      </c:catAx>
      <c:valAx>
        <c:axId val="59329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PIT, nEQR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78433581219014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9329656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535305</xdr:colOff>
      <xdr:row>0</xdr:row>
      <xdr:rowOff>790575</xdr:rowOff>
    </xdr:from>
    <xdr:to>
      <xdr:col>24</xdr:col>
      <xdr:colOff>154305</xdr:colOff>
      <xdr:row>11</xdr:row>
      <xdr:rowOff>43815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F950B7-A7AB-493C-917E-C1F967473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sjekter/MJ&#216;SA%20Eutrofi/2019/Begroing/KlassifiseringMj&#248;selver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Vorma</v>
          </cell>
          <cell r="F2" t="str">
            <v>Flagstadelva</v>
          </cell>
          <cell r="I2" t="str">
            <v>Stokkeelva</v>
          </cell>
        </row>
        <row r="3">
          <cell r="C3" t="str">
            <v>VOR1</v>
          </cell>
          <cell r="D3" t="str">
            <v>VOR2</v>
          </cell>
          <cell r="E3" t="str">
            <v>VOR3</v>
          </cell>
          <cell r="F3" t="str">
            <v>FLE1</v>
          </cell>
          <cell r="G3" t="str">
            <v>FLE2</v>
          </cell>
          <cell r="H3" t="str">
            <v>FLE3</v>
          </cell>
          <cell r="I3" t="str">
            <v>STK1</v>
          </cell>
          <cell r="J3" t="str">
            <v>STK2</v>
          </cell>
          <cell r="K3" t="str">
            <v>STK3</v>
          </cell>
          <cell r="L3" t="str">
            <v>STK4</v>
          </cell>
          <cell r="M3" t="str">
            <v>STK5</v>
          </cell>
          <cell r="N3" t="str">
            <v>STK6</v>
          </cell>
        </row>
        <row r="8">
          <cell r="C8">
            <v>0.81644262717286165</v>
          </cell>
          <cell r="D8">
            <v>0.88105627849029755</v>
          </cell>
          <cell r="E8">
            <v>0.76000212309794013</v>
          </cell>
          <cell r="F8">
            <v>0.66635907512288339</v>
          </cell>
          <cell r="G8">
            <v>0.59958440046411055</v>
          </cell>
          <cell r="H8">
            <v>0.44118323878280924</v>
          </cell>
          <cell r="I8">
            <v>0.52706224627018594</v>
          </cell>
          <cell r="J8">
            <v>0.89583551366487724</v>
          </cell>
          <cell r="K8">
            <v>0.76560875066765499</v>
          </cell>
          <cell r="L8">
            <v>0.77693631205098646</v>
          </cell>
          <cell r="M8">
            <v>0.68089095908115205</v>
          </cell>
          <cell r="N8">
            <v>0.83072547065998326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assdragsforbundet.no/wp-content/uploads/2018/01/Begroing_VOMjosa_2015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30D8-D3B6-4851-A801-39126C4B8844}">
  <dimension ref="A1:I16"/>
  <sheetViews>
    <sheetView zoomScale="115" zoomScaleNormal="115" workbookViewId="0">
      <selection activeCell="J8" sqref="J8"/>
    </sheetView>
  </sheetViews>
  <sheetFormatPr defaultRowHeight="14.4" x14ac:dyDescent="0.3"/>
  <cols>
    <col min="2" max="2" width="13.33203125" customWidth="1"/>
    <col min="4" max="4" width="13.5546875" customWidth="1"/>
    <col min="5" max="5" width="12.6640625" customWidth="1"/>
    <col min="6" max="6" width="10.33203125" customWidth="1"/>
  </cols>
  <sheetData>
    <row r="1" spans="1:9" ht="41.25" customHeight="1" thickBot="1" x14ac:dyDescent="0.35">
      <c r="A1" s="55"/>
      <c r="B1" s="217" t="s">
        <v>0</v>
      </c>
      <c r="C1" s="217"/>
      <c r="D1" s="217"/>
      <c r="E1" s="217"/>
      <c r="F1" s="217"/>
    </row>
    <row r="2" spans="1:9" ht="30.75" customHeight="1" thickBot="1" x14ac:dyDescent="0.35">
      <c r="A2" s="55"/>
      <c r="B2" s="56" t="s">
        <v>1</v>
      </c>
      <c r="C2" s="56" t="s">
        <v>2</v>
      </c>
      <c r="D2" s="56" t="s">
        <v>3</v>
      </c>
      <c r="E2" s="56" t="s">
        <v>4</v>
      </c>
      <c r="F2" s="57" t="s">
        <v>5</v>
      </c>
    </row>
    <row r="3" spans="1:9" ht="15.6" x14ac:dyDescent="0.3">
      <c r="A3" s="55"/>
      <c r="B3" s="58" t="s">
        <v>6</v>
      </c>
      <c r="C3" s="59" t="s">
        <v>7</v>
      </c>
      <c r="D3" s="60">
        <v>5</v>
      </c>
      <c r="E3" s="60">
        <v>263</v>
      </c>
      <c r="F3" s="61">
        <v>11</v>
      </c>
    </row>
    <row r="4" spans="1:9" ht="15.6" x14ac:dyDescent="0.3">
      <c r="A4" s="55"/>
      <c r="B4" s="58" t="s">
        <v>8</v>
      </c>
      <c r="C4" s="59" t="s">
        <v>9</v>
      </c>
      <c r="D4" s="60">
        <v>6</v>
      </c>
      <c r="E4" s="62">
        <v>1095</v>
      </c>
      <c r="F4" s="63">
        <v>103</v>
      </c>
    </row>
    <row r="5" spans="1:9" ht="15.6" x14ac:dyDescent="0.3">
      <c r="A5" s="55"/>
      <c r="B5" s="58" t="s">
        <v>10</v>
      </c>
      <c r="C5" s="59" t="s">
        <v>11</v>
      </c>
      <c r="D5" s="64">
        <v>23</v>
      </c>
      <c r="E5" s="62">
        <v>1650</v>
      </c>
      <c r="F5" s="65">
        <v>10790</v>
      </c>
    </row>
    <row r="6" spans="1:9" ht="15.6" x14ac:dyDescent="0.3">
      <c r="A6" s="55"/>
      <c r="B6" s="58" t="s">
        <v>12</v>
      </c>
      <c r="C6" s="59" t="s">
        <v>13</v>
      </c>
      <c r="D6" s="171">
        <v>17</v>
      </c>
      <c r="E6" s="66">
        <v>2300</v>
      </c>
      <c r="F6" s="67">
        <v>475</v>
      </c>
    </row>
    <row r="7" spans="1:9" ht="15.6" x14ac:dyDescent="0.3">
      <c r="A7" s="55"/>
      <c r="B7" s="58" t="s">
        <v>14</v>
      </c>
      <c r="C7" s="59" t="s">
        <v>11</v>
      </c>
      <c r="D7" s="171">
        <v>13.5</v>
      </c>
      <c r="E7" s="63">
        <v>1039</v>
      </c>
      <c r="F7" s="67">
        <v>503</v>
      </c>
    </row>
    <row r="8" spans="1:9" ht="15.6" x14ac:dyDescent="0.3">
      <c r="A8" s="55"/>
      <c r="B8" s="58" t="s">
        <v>15</v>
      </c>
      <c r="C8" s="59" t="s">
        <v>13</v>
      </c>
      <c r="D8" s="64">
        <v>21</v>
      </c>
      <c r="E8" s="63">
        <v>949</v>
      </c>
      <c r="F8" s="67">
        <v>264</v>
      </c>
    </row>
    <row r="9" spans="1:9" ht="16.2" thickBot="1" x14ac:dyDescent="0.35">
      <c r="A9" s="55"/>
      <c r="B9" s="68" t="s">
        <v>16</v>
      </c>
      <c r="C9" s="69" t="s">
        <v>9</v>
      </c>
      <c r="D9" s="70">
        <v>6</v>
      </c>
      <c r="E9" s="71">
        <v>599</v>
      </c>
      <c r="F9" s="72" t="s">
        <v>17</v>
      </c>
    </row>
    <row r="10" spans="1:9" ht="15" x14ac:dyDescent="0.3">
      <c r="A10" s="55"/>
      <c r="B10" s="218" t="s">
        <v>18</v>
      </c>
      <c r="C10" s="218"/>
      <c r="D10" s="218"/>
      <c r="E10" s="218"/>
      <c r="F10" s="218"/>
    </row>
    <row r="11" spans="1:9" x14ac:dyDescent="0.3">
      <c r="A11" s="55"/>
      <c r="B11" s="219" t="s">
        <v>19</v>
      </c>
      <c r="C11" s="219"/>
      <c r="D11" s="219"/>
      <c r="E11" s="219"/>
      <c r="F11" s="219"/>
    </row>
    <row r="12" spans="1:9" ht="15" x14ac:dyDescent="0.3">
      <c r="A12" s="55"/>
      <c r="B12" s="219" t="s">
        <v>20</v>
      </c>
      <c r="C12" s="219"/>
      <c r="D12" s="219"/>
      <c r="E12" s="219"/>
      <c r="F12" s="219"/>
      <c r="I12" t="s">
        <v>21</v>
      </c>
    </row>
    <row r="13" spans="1:9" x14ac:dyDescent="0.3">
      <c r="A13" s="55"/>
    </row>
    <row r="14" spans="1:9" ht="16.2" thickBot="1" x14ac:dyDescent="0.35">
      <c r="A14" s="55"/>
      <c r="B14" s="220" t="s">
        <v>22</v>
      </c>
      <c r="C14" s="220"/>
      <c r="D14" s="220"/>
    </row>
    <row r="15" spans="1:9" ht="29.4" thickBot="1" x14ac:dyDescent="0.35">
      <c r="A15" s="55"/>
      <c r="B15" s="73" t="s">
        <v>23</v>
      </c>
      <c r="C15" s="74" t="s">
        <v>24</v>
      </c>
      <c r="D15" s="75" t="s">
        <v>25</v>
      </c>
      <c r="E15" s="76" t="s">
        <v>26</v>
      </c>
      <c r="F15" s="77" t="s">
        <v>27</v>
      </c>
    </row>
    <row r="16" spans="1:9" x14ac:dyDescent="0.3">
      <c r="A16" s="55"/>
    </row>
  </sheetData>
  <mergeCells count="5">
    <mergeCell ref="B1:F1"/>
    <mergeCell ref="B10:F10"/>
    <mergeCell ref="B11:F11"/>
    <mergeCell ref="B12:F12"/>
    <mergeCell ref="B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0B706-31B4-47F2-A3E4-97B37C769662}">
  <dimension ref="A1:Q27"/>
  <sheetViews>
    <sheetView workbookViewId="0">
      <selection activeCell="G16" sqref="G16:I16"/>
    </sheetView>
  </sheetViews>
  <sheetFormatPr defaultRowHeight="14.4" x14ac:dyDescent="0.3"/>
  <cols>
    <col min="1" max="1" width="4.88671875" customWidth="1"/>
    <col min="3" max="3" width="10.109375" customWidth="1"/>
  </cols>
  <sheetData>
    <row r="1" spans="1:15" ht="35.4" customHeight="1" x14ac:dyDescent="0.3"/>
    <row r="2" spans="1:15" ht="46.95" customHeight="1" x14ac:dyDescent="0.3">
      <c r="C2" s="99"/>
      <c r="D2" s="221" t="s">
        <v>28</v>
      </c>
      <c r="E2" s="222"/>
      <c r="F2" s="125" t="s">
        <v>29</v>
      </c>
      <c r="G2" s="226" t="s">
        <v>30</v>
      </c>
      <c r="H2" s="227"/>
      <c r="I2" s="228"/>
      <c r="J2" s="125" t="s">
        <v>31</v>
      </c>
      <c r="K2" s="125" t="s">
        <v>32</v>
      </c>
      <c r="L2" s="125" t="s">
        <v>33</v>
      </c>
      <c r="M2" s="125" t="s">
        <v>34</v>
      </c>
      <c r="N2" s="125" t="s">
        <v>35</v>
      </c>
      <c r="O2" s="125" t="s">
        <v>36</v>
      </c>
    </row>
    <row r="3" spans="1:15" ht="17.399999999999999" customHeight="1" x14ac:dyDescent="0.3">
      <c r="A3" s="241"/>
      <c r="B3" s="179"/>
      <c r="C3" s="180"/>
      <c r="D3" s="223" t="s">
        <v>8</v>
      </c>
      <c r="E3" s="224"/>
      <c r="F3" s="225"/>
      <c r="G3" s="223" t="s">
        <v>37</v>
      </c>
      <c r="H3" s="224"/>
      <c r="I3" s="225"/>
      <c r="J3" s="224" t="s">
        <v>38</v>
      </c>
      <c r="K3" s="224"/>
      <c r="L3" s="225"/>
      <c r="M3" s="223" t="s">
        <v>39</v>
      </c>
      <c r="N3" s="224"/>
      <c r="O3" s="225"/>
    </row>
    <row r="4" spans="1:15" x14ac:dyDescent="0.3">
      <c r="A4" s="242"/>
      <c r="B4" s="239" t="s">
        <v>40</v>
      </c>
      <c r="C4" s="240"/>
      <c r="D4" s="181" t="s">
        <v>41</v>
      </c>
      <c r="E4" s="181" t="s">
        <v>42</v>
      </c>
      <c r="F4" s="181" t="s">
        <v>43</v>
      </c>
      <c r="G4" s="181" t="s">
        <v>44</v>
      </c>
      <c r="H4" s="181" t="s">
        <v>45</v>
      </c>
      <c r="I4" s="181" t="s">
        <v>46</v>
      </c>
      <c r="J4" s="181" t="s">
        <v>47</v>
      </c>
      <c r="K4" s="181" t="s">
        <v>48</v>
      </c>
      <c r="L4" s="181" t="s">
        <v>49</v>
      </c>
      <c r="M4" s="181" t="s">
        <v>50</v>
      </c>
      <c r="N4" s="181" t="s">
        <v>51</v>
      </c>
      <c r="O4" s="181" t="s">
        <v>51</v>
      </c>
    </row>
    <row r="5" spans="1:15" ht="14.4" customHeight="1" x14ac:dyDescent="0.3">
      <c r="A5" s="230" t="s">
        <v>52</v>
      </c>
      <c r="B5" s="233" t="s">
        <v>53</v>
      </c>
      <c r="C5" s="182" t="s">
        <v>54</v>
      </c>
      <c r="D5" s="25">
        <v>8.4799999999999986</v>
      </c>
      <c r="E5" s="25">
        <v>9.093</v>
      </c>
      <c r="F5" s="26">
        <v>16.250666666666667</v>
      </c>
      <c r="G5" s="25">
        <v>19.68692307692308</v>
      </c>
      <c r="H5" s="25">
        <v>18.751176470588234</v>
      </c>
      <c r="I5" s="25">
        <v>9.7813043478260866</v>
      </c>
      <c r="J5" s="25">
        <v>14.950714285714286</v>
      </c>
      <c r="K5" s="25">
        <v>13.506</v>
      </c>
      <c r="L5" s="25">
        <v>14.393846153846157</v>
      </c>
      <c r="M5" s="25">
        <v>17.722000000000001</v>
      </c>
      <c r="N5" s="25">
        <v>12.727</v>
      </c>
      <c r="O5" s="25">
        <v>13.500714285714285</v>
      </c>
    </row>
    <row r="6" spans="1:15" x14ac:dyDescent="0.3">
      <c r="A6" s="231"/>
      <c r="B6" s="234"/>
      <c r="C6" s="183" t="s">
        <v>55</v>
      </c>
      <c r="D6" s="25">
        <v>0.83704619148028059</v>
      </c>
      <c r="E6" s="25">
        <v>0.81473173049008996</v>
      </c>
      <c r="F6" s="25">
        <v>0.5962196435351258</v>
      </c>
      <c r="G6" s="25">
        <v>0.55054946223356405</v>
      </c>
      <c r="H6" s="25">
        <v>0.56298617011021657</v>
      </c>
      <c r="I6" s="25">
        <v>0.79123111035725757</v>
      </c>
      <c r="J6" s="25">
        <v>0.63139863088893289</v>
      </c>
      <c r="K6" s="25">
        <v>0.67606761036308838</v>
      </c>
      <c r="L6" s="25">
        <v>0.648616382106732</v>
      </c>
      <c r="M6" s="25">
        <v>0.57666462433230958</v>
      </c>
      <c r="N6" s="25">
        <v>0.70015343505136785</v>
      </c>
      <c r="O6" s="25">
        <v>0.67623103884529401</v>
      </c>
    </row>
    <row r="7" spans="1:15" x14ac:dyDescent="0.3">
      <c r="A7" s="231"/>
      <c r="B7" s="235"/>
      <c r="C7" s="184" t="s">
        <v>56</v>
      </c>
      <c r="D7" s="188" t="s">
        <v>23</v>
      </c>
      <c r="E7" s="188" t="s">
        <v>23</v>
      </c>
      <c r="F7" s="31" t="s">
        <v>25</v>
      </c>
      <c r="G7" s="31" t="s">
        <v>25</v>
      </c>
      <c r="H7" s="31" t="s">
        <v>25</v>
      </c>
      <c r="I7" s="30" t="s">
        <v>24</v>
      </c>
      <c r="J7" s="30" t="s">
        <v>24</v>
      </c>
      <c r="K7" s="30" t="s">
        <v>24</v>
      </c>
      <c r="L7" s="30" t="s">
        <v>24</v>
      </c>
      <c r="M7" s="31" t="s">
        <v>25</v>
      </c>
      <c r="N7" s="30" t="s">
        <v>24</v>
      </c>
      <c r="O7" s="30" t="s">
        <v>24</v>
      </c>
    </row>
    <row r="8" spans="1:15" x14ac:dyDescent="0.3">
      <c r="A8" s="231"/>
      <c r="B8" s="233" t="s">
        <v>57</v>
      </c>
      <c r="C8" s="185" t="s">
        <v>54</v>
      </c>
      <c r="D8" s="35">
        <v>6.9809090909090914</v>
      </c>
      <c r="E8" s="35">
        <v>7.0930769230769215</v>
      </c>
      <c r="F8" s="26">
        <v>7.08</v>
      </c>
      <c r="G8" s="35">
        <v>7.1755555555555555</v>
      </c>
      <c r="H8" s="35">
        <v>7.1357142857142861</v>
      </c>
      <c r="I8" s="35">
        <v>7.0200000000000005</v>
      </c>
      <c r="J8" s="35">
        <v>7.1066666666666656</v>
      </c>
      <c r="K8" s="35">
        <v>7.1499999999999995</v>
      </c>
      <c r="L8" s="35">
        <v>7.04</v>
      </c>
      <c r="M8" s="35">
        <v>7.1136363636363633</v>
      </c>
      <c r="N8" s="35">
        <v>7.1740000000000013</v>
      </c>
      <c r="O8" s="25">
        <v>6.952222222222221</v>
      </c>
    </row>
    <row r="9" spans="1:15" x14ac:dyDescent="0.3">
      <c r="A9" s="231"/>
      <c r="B9" s="234"/>
      <c r="C9" s="186" t="s">
        <v>55</v>
      </c>
      <c r="D9" s="35"/>
      <c r="E9" s="35"/>
      <c r="F9" s="26">
        <v>1</v>
      </c>
      <c r="G9" s="35"/>
      <c r="H9" s="35"/>
      <c r="I9" s="35"/>
      <c r="J9" s="35"/>
      <c r="K9" s="35"/>
      <c r="L9" s="35"/>
      <c r="M9" s="35"/>
      <c r="N9" s="35"/>
      <c r="O9" s="25">
        <v>1</v>
      </c>
    </row>
    <row r="10" spans="1:15" x14ac:dyDescent="0.3">
      <c r="A10" s="231"/>
      <c r="B10" s="235"/>
      <c r="C10" s="187" t="s">
        <v>56</v>
      </c>
      <c r="D10" s="189"/>
      <c r="E10" s="189"/>
      <c r="F10" s="188" t="s">
        <v>23</v>
      </c>
      <c r="G10" s="189"/>
      <c r="H10" s="189"/>
      <c r="I10" s="189"/>
      <c r="J10" s="189"/>
      <c r="K10" s="189"/>
      <c r="L10" s="189"/>
      <c r="M10" s="189"/>
      <c r="N10" s="189"/>
      <c r="O10" s="188" t="s">
        <v>23</v>
      </c>
    </row>
    <row r="11" spans="1:15" x14ac:dyDescent="0.3">
      <c r="A11" s="231"/>
      <c r="B11" s="233" t="s">
        <v>58</v>
      </c>
      <c r="C11" s="183" t="s">
        <v>54</v>
      </c>
      <c r="D11" s="23">
        <v>0</v>
      </c>
      <c r="E11" s="23">
        <v>0</v>
      </c>
      <c r="F11" s="190">
        <v>5.0000000000000001E-3</v>
      </c>
      <c r="G11" s="23">
        <v>0</v>
      </c>
      <c r="H11" s="23">
        <v>0</v>
      </c>
      <c r="I11" s="23">
        <v>0</v>
      </c>
      <c r="J11" s="191">
        <v>5.0000000000000001E-4</v>
      </c>
      <c r="K11" s="192">
        <v>5.0000000000000001E-3</v>
      </c>
      <c r="L11" s="23">
        <v>0</v>
      </c>
      <c r="M11" s="23">
        <v>0</v>
      </c>
      <c r="N11" s="23">
        <v>0</v>
      </c>
      <c r="O11" s="23">
        <v>0</v>
      </c>
    </row>
    <row r="12" spans="1:15" x14ac:dyDescent="0.3">
      <c r="A12" s="231"/>
      <c r="B12" s="234"/>
      <c r="C12" s="183" t="s">
        <v>55</v>
      </c>
      <c r="D12" s="25">
        <v>1</v>
      </c>
      <c r="E12" s="25">
        <v>1</v>
      </c>
      <c r="F12" s="25">
        <v>0.79900676839280516</v>
      </c>
      <c r="G12" s="25">
        <v>1</v>
      </c>
      <c r="H12" s="25">
        <v>1</v>
      </c>
      <c r="I12" s="25">
        <v>1</v>
      </c>
      <c r="J12" s="25">
        <v>0.79990788577836469</v>
      </c>
      <c r="K12" s="25">
        <v>0.79900676839280516</v>
      </c>
      <c r="L12" s="25">
        <v>1</v>
      </c>
      <c r="M12" s="25">
        <v>1</v>
      </c>
      <c r="N12" s="25">
        <v>1</v>
      </c>
      <c r="O12" s="25">
        <v>1</v>
      </c>
    </row>
    <row r="13" spans="1:15" x14ac:dyDescent="0.3">
      <c r="A13" s="232"/>
      <c r="B13" s="235"/>
      <c r="C13" s="183" t="s">
        <v>56</v>
      </c>
      <c r="D13" s="188" t="s">
        <v>23</v>
      </c>
      <c r="E13" s="188" t="s">
        <v>23</v>
      </c>
      <c r="F13" s="30" t="s">
        <v>24</v>
      </c>
      <c r="G13" s="188" t="s">
        <v>23</v>
      </c>
      <c r="H13" s="188" t="s">
        <v>23</v>
      </c>
      <c r="I13" s="188" t="s">
        <v>23</v>
      </c>
      <c r="J13" s="30" t="s">
        <v>24</v>
      </c>
      <c r="K13" s="30" t="s">
        <v>24</v>
      </c>
      <c r="L13" s="188" t="s">
        <v>23</v>
      </c>
      <c r="M13" s="188" t="s">
        <v>23</v>
      </c>
      <c r="N13" s="188" t="s">
        <v>23</v>
      </c>
      <c r="O13" s="188" t="s">
        <v>23</v>
      </c>
    </row>
    <row r="14" spans="1:15" x14ac:dyDescent="0.3">
      <c r="A14" s="230" t="s">
        <v>59</v>
      </c>
      <c r="B14" s="233" t="s">
        <v>60</v>
      </c>
      <c r="C14" s="182" t="s">
        <v>54</v>
      </c>
      <c r="D14" s="175">
        <v>7.54</v>
      </c>
      <c r="E14" s="175">
        <v>7.21</v>
      </c>
      <c r="F14" s="175">
        <v>7.04</v>
      </c>
      <c r="G14" s="175">
        <v>6.87</v>
      </c>
      <c r="H14" s="175">
        <v>6.73</v>
      </c>
      <c r="I14" s="175">
        <v>6.67</v>
      </c>
      <c r="J14" s="175">
        <v>6.96</v>
      </c>
      <c r="K14" s="175">
        <v>7.37</v>
      </c>
      <c r="L14" s="175">
        <v>7.14</v>
      </c>
      <c r="M14" s="175">
        <v>5.75</v>
      </c>
      <c r="N14" s="175">
        <v>7.06</v>
      </c>
      <c r="O14" s="175">
        <v>7.2</v>
      </c>
    </row>
    <row r="15" spans="1:15" x14ac:dyDescent="0.3">
      <c r="A15" s="231"/>
      <c r="B15" s="234"/>
      <c r="C15" s="183" t="s">
        <v>55</v>
      </c>
      <c r="D15" s="108">
        <v>1</v>
      </c>
      <c r="E15" s="108">
        <v>1</v>
      </c>
      <c r="F15" s="108">
        <v>1</v>
      </c>
      <c r="G15" s="108">
        <v>0.95</v>
      </c>
      <c r="H15" s="108">
        <v>0.78</v>
      </c>
      <c r="I15" s="108">
        <v>0.77</v>
      </c>
      <c r="J15" s="108">
        <v>1</v>
      </c>
      <c r="K15" s="108">
        <v>1</v>
      </c>
      <c r="L15" s="108">
        <v>1</v>
      </c>
      <c r="M15" s="108">
        <v>0.54</v>
      </c>
      <c r="N15" s="108">
        <v>1</v>
      </c>
      <c r="O15" s="108">
        <v>1</v>
      </c>
    </row>
    <row r="16" spans="1:15" x14ac:dyDescent="0.3">
      <c r="A16" s="231"/>
      <c r="B16" s="234"/>
      <c r="C16" s="183" t="s">
        <v>56</v>
      </c>
      <c r="D16" s="188" t="s">
        <v>23</v>
      </c>
      <c r="E16" s="188" t="s">
        <v>23</v>
      </c>
      <c r="F16" s="188" t="s">
        <v>23</v>
      </c>
      <c r="G16" s="188" t="s">
        <v>23</v>
      </c>
      <c r="H16" s="30" t="s">
        <v>24</v>
      </c>
      <c r="I16" s="30" t="s">
        <v>24</v>
      </c>
      <c r="J16" s="188" t="s">
        <v>23</v>
      </c>
      <c r="K16" s="188" t="s">
        <v>23</v>
      </c>
      <c r="L16" s="188" t="s">
        <v>23</v>
      </c>
      <c r="M16" s="31" t="s">
        <v>25</v>
      </c>
      <c r="N16" s="188" t="s">
        <v>23</v>
      </c>
      <c r="O16" s="188" t="s">
        <v>23</v>
      </c>
    </row>
    <row r="17" spans="1:17" x14ac:dyDescent="0.3">
      <c r="A17" s="231"/>
      <c r="B17" s="234" t="s">
        <v>61</v>
      </c>
      <c r="C17" s="182" t="s">
        <v>54</v>
      </c>
      <c r="D17" s="175"/>
      <c r="E17" s="175"/>
      <c r="F17" s="175"/>
      <c r="G17" s="175"/>
      <c r="H17" s="175"/>
      <c r="I17" s="175"/>
      <c r="J17" s="175"/>
      <c r="K17" s="175"/>
      <c r="L17" s="175"/>
      <c r="M17" s="175"/>
      <c r="N17" s="175"/>
      <c r="O17" s="175"/>
    </row>
    <row r="18" spans="1:17" x14ac:dyDescent="0.3">
      <c r="A18" s="231"/>
      <c r="B18" s="234"/>
      <c r="C18" s="183" t="s">
        <v>55</v>
      </c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</row>
    <row r="19" spans="1:17" x14ac:dyDescent="0.3">
      <c r="A19" s="231"/>
      <c r="B19" s="235"/>
      <c r="C19" s="183" t="s">
        <v>56</v>
      </c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</row>
    <row r="20" spans="1:17" x14ac:dyDescent="0.3">
      <c r="A20" s="230" t="s">
        <v>62</v>
      </c>
      <c r="B20" s="233" t="s">
        <v>63</v>
      </c>
      <c r="C20" s="182" t="s">
        <v>54</v>
      </c>
      <c r="D20" s="175"/>
      <c r="E20" s="175"/>
      <c r="F20" s="175"/>
      <c r="G20" s="175"/>
      <c r="H20" s="175"/>
      <c r="I20" s="175"/>
      <c r="J20" s="175"/>
      <c r="K20" s="175"/>
      <c r="L20" s="175"/>
      <c r="M20" s="175"/>
      <c r="N20" s="175"/>
      <c r="O20" s="175"/>
    </row>
    <row r="21" spans="1:17" x14ac:dyDescent="0.3">
      <c r="A21" s="231"/>
      <c r="B21" s="234"/>
      <c r="C21" s="183" t="s">
        <v>55</v>
      </c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</row>
    <row r="22" spans="1:17" x14ac:dyDescent="0.3">
      <c r="A22" s="232"/>
      <c r="B22" s="235"/>
      <c r="C22" s="183" t="s">
        <v>56</v>
      </c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</row>
    <row r="23" spans="1:17" x14ac:dyDescent="0.3">
      <c r="A23" s="236" t="s">
        <v>64</v>
      </c>
      <c r="B23" s="237"/>
      <c r="C23" s="238"/>
      <c r="D23" s="177"/>
      <c r="E23" s="177"/>
      <c r="F23" s="177"/>
      <c r="G23" s="177"/>
      <c r="H23" s="178"/>
      <c r="I23" s="178"/>
      <c r="J23" s="178"/>
      <c r="K23" s="178"/>
      <c r="L23" s="178"/>
      <c r="M23" s="177"/>
      <c r="N23" s="177"/>
      <c r="O23" s="177"/>
    </row>
    <row r="24" spans="1:17" x14ac:dyDescent="0.3">
      <c r="A24" s="229" t="s">
        <v>65</v>
      </c>
      <c r="B24" s="229"/>
      <c r="C24" s="22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6" spans="1:17" x14ac:dyDescent="0.3">
      <c r="Q26" t="s">
        <v>66</v>
      </c>
    </row>
    <row r="27" spans="1:17" x14ac:dyDescent="0.3">
      <c r="Q27" t="s">
        <v>67</v>
      </c>
    </row>
  </sheetData>
  <mergeCells count="19">
    <mergeCell ref="A24:C24"/>
    <mergeCell ref="A20:A22"/>
    <mergeCell ref="B20:B22"/>
    <mergeCell ref="A23:C23"/>
    <mergeCell ref="G3:I3"/>
    <mergeCell ref="A14:A19"/>
    <mergeCell ref="B14:B16"/>
    <mergeCell ref="B17:B19"/>
    <mergeCell ref="A5:A13"/>
    <mergeCell ref="B11:B13"/>
    <mergeCell ref="B4:C4"/>
    <mergeCell ref="A3:A4"/>
    <mergeCell ref="B5:B7"/>
    <mergeCell ref="B8:B10"/>
    <mergeCell ref="D2:E2"/>
    <mergeCell ref="D3:F3"/>
    <mergeCell ref="M3:O3"/>
    <mergeCell ref="G2:I2"/>
    <mergeCell ref="J3:L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976B-00A2-433F-B4BF-BFE4F3A97D96}">
  <dimension ref="A1:N26"/>
  <sheetViews>
    <sheetView zoomScaleNormal="100" workbookViewId="0">
      <selection activeCell="F15" sqref="F15:G17"/>
    </sheetView>
  </sheetViews>
  <sheetFormatPr defaultRowHeight="14.4" x14ac:dyDescent="0.3"/>
  <cols>
    <col min="1" max="1" width="22.33203125" customWidth="1"/>
    <col min="2" max="2" width="14.33203125" customWidth="1"/>
    <col min="3" max="3" width="13.6640625" customWidth="1"/>
    <col min="4" max="4" width="13.44140625" customWidth="1"/>
    <col min="5" max="5" width="13.6640625" customWidth="1"/>
    <col min="6" max="6" width="16.88671875" customWidth="1"/>
    <col min="7" max="7" width="11.88671875" customWidth="1"/>
    <col min="8" max="8" width="12.33203125" customWidth="1"/>
    <col min="11" max="11" width="8.44140625" customWidth="1"/>
    <col min="13" max="13" width="23.6640625" customWidth="1"/>
    <col min="14" max="14" width="13.5546875" customWidth="1"/>
  </cols>
  <sheetData>
    <row r="1" spans="1:14" ht="28.2" thickBot="1" x14ac:dyDescent="0.35">
      <c r="A1" s="148" t="s">
        <v>68</v>
      </c>
      <c r="B1" s="149" t="s">
        <v>69</v>
      </c>
      <c r="C1" s="149" t="s">
        <v>70</v>
      </c>
      <c r="D1" s="149" t="s">
        <v>71</v>
      </c>
      <c r="E1" s="149" t="s">
        <v>72</v>
      </c>
      <c r="F1" s="149" t="s">
        <v>73</v>
      </c>
      <c r="G1" s="149" t="s">
        <v>74</v>
      </c>
      <c r="H1" s="149" t="s">
        <v>75</v>
      </c>
      <c r="I1" s="149" t="s">
        <v>76</v>
      </c>
      <c r="J1" s="149" t="s">
        <v>77</v>
      </c>
      <c r="K1" s="149" t="s">
        <v>78</v>
      </c>
      <c r="M1" s="169" t="s">
        <v>79</v>
      </c>
      <c r="N1" s="169" t="s">
        <v>80</v>
      </c>
    </row>
    <row r="2" spans="1:14" ht="15" thickBot="1" x14ac:dyDescent="0.35">
      <c r="A2" s="249" t="s">
        <v>39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</row>
    <row r="3" spans="1:14" ht="21" thickBot="1" x14ac:dyDescent="0.35">
      <c r="A3" s="151" t="s">
        <v>81</v>
      </c>
      <c r="B3" s="161" t="s">
        <v>82</v>
      </c>
      <c r="C3" s="158" t="s">
        <v>83</v>
      </c>
      <c r="D3" s="158" t="s">
        <v>84</v>
      </c>
      <c r="E3" s="152" t="s">
        <v>85</v>
      </c>
      <c r="F3" s="153" t="s">
        <v>86</v>
      </c>
      <c r="G3" s="152" t="s">
        <v>34</v>
      </c>
      <c r="H3" s="152" t="s">
        <v>87</v>
      </c>
      <c r="I3" s="152" t="s">
        <v>88</v>
      </c>
      <c r="J3" s="152" t="s">
        <v>89</v>
      </c>
      <c r="K3" s="152" t="s">
        <v>11</v>
      </c>
      <c r="M3" s="170" t="s">
        <v>90</v>
      </c>
      <c r="N3" s="170" t="s">
        <v>91</v>
      </c>
    </row>
    <row r="4" spans="1:14" ht="27.6" customHeight="1" thickBot="1" x14ac:dyDescent="0.35">
      <c r="A4" s="159" t="s">
        <v>92</v>
      </c>
      <c r="B4" s="158" t="s">
        <v>93</v>
      </c>
      <c r="C4" s="158" t="s">
        <v>94</v>
      </c>
      <c r="D4" s="158" t="s">
        <v>95</v>
      </c>
      <c r="E4" s="193" t="s">
        <v>96</v>
      </c>
      <c r="F4" s="160" t="s">
        <v>97</v>
      </c>
      <c r="G4" s="193" t="s">
        <v>35</v>
      </c>
      <c r="H4" s="193" t="s">
        <v>87</v>
      </c>
      <c r="I4" s="193" t="s">
        <v>88</v>
      </c>
      <c r="J4" s="193" t="s">
        <v>98</v>
      </c>
      <c r="K4" s="193" t="s">
        <v>99</v>
      </c>
      <c r="M4" s="170" t="s">
        <v>100</v>
      </c>
      <c r="N4" s="170" t="s">
        <v>91</v>
      </c>
    </row>
    <row r="5" spans="1:14" ht="31.95" customHeight="1" thickBot="1" x14ac:dyDescent="0.35">
      <c r="A5" s="159" t="s">
        <v>101</v>
      </c>
      <c r="B5" s="158" t="s">
        <v>102</v>
      </c>
      <c r="C5" s="158" t="s">
        <v>103</v>
      </c>
      <c r="D5" s="158" t="s">
        <v>104</v>
      </c>
      <c r="E5" s="193" t="s">
        <v>105</v>
      </c>
      <c r="F5" s="160" t="s">
        <v>106</v>
      </c>
      <c r="G5" s="193" t="s">
        <v>36</v>
      </c>
      <c r="H5" s="193" t="s">
        <v>107</v>
      </c>
      <c r="I5" s="193" t="s">
        <v>88</v>
      </c>
      <c r="J5" s="193" t="s">
        <v>98</v>
      </c>
      <c r="K5" s="193" t="s">
        <v>108</v>
      </c>
      <c r="M5" s="170" t="s">
        <v>109</v>
      </c>
      <c r="N5" s="170" t="s">
        <v>91</v>
      </c>
    </row>
    <row r="6" spans="1:14" ht="15" thickBot="1" x14ac:dyDescent="0.35">
      <c r="A6" s="249" t="s">
        <v>38</v>
      </c>
      <c r="B6" s="250"/>
      <c r="C6" s="250"/>
      <c r="D6" s="250"/>
      <c r="E6" s="250"/>
      <c r="F6" s="250"/>
      <c r="G6" s="250"/>
      <c r="H6" s="154"/>
      <c r="I6" s="154"/>
      <c r="J6" s="154"/>
      <c r="K6" s="154"/>
    </row>
    <row r="7" spans="1:14" ht="34.950000000000003" customHeight="1" thickBot="1" x14ac:dyDescent="0.35">
      <c r="A7" s="159" t="s">
        <v>110</v>
      </c>
      <c r="B7" s="158" t="s">
        <v>111</v>
      </c>
      <c r="C7" s="158" t="s">
        <v>112</v>
      </c>
      <c r="D7" s="158" t="s">
        <v>113</v>
      </c>
      <c r="E7" s="193" t="s">
        <v>114</v>
      </c>
      <c r="F7" s="193" t="s">
        <v>115</v>
      </c>
      <c r="G7" s="193" t="s">
        <v>31</v>
      </c>
      <c r="H7" s="193" t="s">
        <v>87</v>
      </c>
      <c r="I7" s="193" t="s">
        <v>88</v>
      </c>
      <c r="J7" s="193" t="s">
        <v>89</v>
      </c>
      <c r="K7" s="193" t="s">
        <v>11</v>
      </c>
      <c r="M7" s="243" t="s">
        <v>116</v>
      </c>
      <c r="N7" s="244" t="s">
        <v>117</v>
      </c>
    </row>
    <row r="8" spans="1:14" ht="27.6" customHeight="1" thickBot="1" x14ac:dyDescent="0.35">
      <c r="A8" s="159" t="s">
        <v>118</v>
      </c>
      <c r="B8" s="158" t="s">
        <v>119</v>
      </c>
      <c r="C8" s="158" t="s">
        <v>120</v>
      </c>
      <c r="D8" s="158" t="s">
        <v>121</v>
      </c>
      <c r="E8" s="193" t="s">
        <v>105</v>
      </c>
      <c r="F8" s="193" t="s">
        <v>122</v>
      </c>
      <c r="G8" s="193" t="s">
        <v>32</v>
      </c>
      <c r="H8" s="193" t="s">
        <v>87</v>
      </c>
      <c r="I8" s="193" t="s">
        <v>88</v>
      </c>
      <c r="J8" s="193" t="s">
        <v>89</v>
      </c>
      <c r="K8" s="193" t="s">
        <v>11</v>
      </c>
      <c r="M8" s="243"/>
      <c r="N8" s="244"/>
    </row>
    <row r="9" spans="1:14" ht="21" thickBot="1" x14ac:dyDescent="0.35">
      <c r="A9" s="159" t="s">
        <v>123</v>
      </c>
      <c r="B9" s="158" t="s">
        <v>124</v>
      </c>
      <c r="C9" s="158" t="s">
        <v>125</v>
      </c>
      <c r="D9" s="158" t="s">
        <v>126</v>
      </c>
      <c r="E9" s="193" t="s">
        <v>105</v>
      </c>
      <c r="F9" s="193" t="s">
        <v>127</v>
      </c>
      <c r="G9" s="193" t="s">
        <v>33</v>
      </c>
      <c r="H9" s="193" t="s">
        <v>87</v>
      </c>
      <c r="I9" s="193" t="s">
        <v>88</v>
      </c>
      <c r="J9" s="193" t="s">
        <v>89</v>
      </c>
      <c r="K9" s="193" t="s">
        <v>128</v>
      </c>
      <c r="M9" s="243"/>
      <c r="N9" s="244"/>
    </row>
    <row r="10" spans="1:14" ht="15" thickBot="1" x14ac:dyDescent="0.35">
      <c r="A10" s="150" t="s">
        <v>37</v>
      </c>
      <c r="B10" s="256"/>
      <c r="C10" s="256"/>
      <c r="D10" s="256"/>
      <c r="E10" s="256"/>
      <c r="F10" s="256"/>
      <c r="G10" s="256"/>
      <c r="H10" s="154"/>
      <c r="I10" s="154"/>
      <c r="J10" s="154"/>
      <c r="K10" s="154"/>
    </row>
    <row r="11" spans="1:14" ht="21" thickBot="1" x14ac:dyDescent="0.35">
      <c r="A11" s="159" t="s">
        <v>129</v>
      </c>
      <c r="B11" s="158" t="s">
        <v>130</v>
      </c>
      <c r="C11" s="158" t="s">
        <v>131</v>
      </c>
      <c r="D11" s="158" t="s">
        <v>132</v>
      </c>
      <c r="E11" s="193" t="s">
        <v>133</v>
      </c>
      <c r="F11" s="252" t="s">
        <v>134</v>
      </c>
      <c r="G11" s="252" t="s">
        <v>30</v>
      </c>
      <c r="H11" s="252" t="s">
        <v>87</v>
      </c>
      <c r="I11" s="252" t="s">
        <v>88</v>
      </c>
      <c r="J11" s="252" t="s">
        <v>98</v>
      </c>
      <c r="K11" s="252" t="s">
        <v>99</v>
      </c>
      <c r="M11" s="243" t="s">
        <v>135</v>
      </c>
      <c r="N11" s="243" t="s">
        <v>136</v>
      </c>
    </row>
    <row r="12" spans="1:14" ht="21" thickBot="1" x14ac:dyDescent="0.35">
      <c r="A12" s="159" t="s">
        <v>137</v>
      </c>
      <c r="B12" s="158" t="s">
        <v>138</v>
      </c>
      <c r="C12" s="158" t="s">
        <v>139</v>
      </c>
      <c r="D12" s="158" t="s">
        <v>140</v>
      </c>
      <c r="E12" s="193" t="s">
        <v>141</v>
      </c>
      <c r="F12" s="253"/>
      <c r="G12" s="253"/>
      <c r="H12" s="253"/>
      <c r="I12" s="253"/>
      <c r="J12" s="253"/>
      <c r="K12" s="253"/>
      <c r="M12" s="243"/>
      <c r="N12" s="243"/>
    </row>
    <row r="13" spans="1:14" ht="21" thickBot="1" x14ac:dyDescent="0.35">
      <c r="A13" s="159" t="s">
        <v>142</v>
      </c>
      <c r="B13" s="158" t="s">
        <v>143</v>
      </c>
      <c r="C13" s="158" t="s">
        <v>144</v>
      </c>
      <c r="D13" s="158" t="s">
        <v>145</v>
      </c>
      <c r="E13" s="193" t="s">
        <v>105</v>
      </c>
      <c r="F13" s="253"/>
      <c r="G13" s="253"/>
      <c r="H13" s="253"/>
      <c r="I13" s="253"/>
      <c r="J13" s="253"/>
      <c r="K13" s="253"/>
      <c r="M13" s="243"/>
      <c r="N13" s="243"/>
    </row>
    <row r="14" spans="1:14" ht="15" thickBot="1" x14ac:dyDescent="0.35">
      <c r="A14" s="249" t="s">
        <v>8</v>
      </c>
      <c r="B14" s="250"/>
      <c r="C14" s="250"/>
      <c r="D14" s="250"/>
      <c r="E14" s="250"/>
      <c r="F14" s="250"/>
      <c r="G14" s="250"/>
      <c r="H14" s="250"/>
      <c r="I14" s="250"/>
      <c r="J14" s="250"/>
      <c r="K14" s="251"/>
    </row>
    <row r="15" spans="1:14" ht="21" thickBot="1" x14ac:dyDescent="0.35">
      <c r="A15" s="159" t="s">
        <v>146</v>
      </c>
      <c r="B15" s="158" t="s">
        <v>147</v>
      </c>
      <c r="C15" s="158" t="s">
        <v>148</v>
      </c>
      <c r="D15" s="158" t="s">
        <v>149</v>
      </c>
      <c r="E15" s="193" t="s">
        <v>150</v>
      </c>
      <c r="F15" s="252" t="s">
        <v>151</v>
      </c>
      <c r="G15" s="247" t="s">
        <v>28</v>
      </c>
      <c r="H15" s="247" t="s">
        <v>87</v>
      </c>
      <c r="I15" s="247" t="s">
        <v>152</v>
      </c>
      <c r="J15" s="247" t="s">
        <v>89</v>
      </c>
      <c r="K15" s="247" t="s">
        <v>153</v>
      </c>
      <c r="M15" s="243" t="s">
        <v>154</v>
      </c>
      <c r="N15" s="243" t="s">
        <v>155</v>
      </c>
    </row>
    <row r="16" spans="1:14" ht="15" thickBot="1" x14ac:dyDescent="0.35">
      <c r="A16" s="159" t="s">
        <v>156</v>
      </c>
      <c r="B16" s="158" t="s">
        <v>157</v>
      </c>
      <c r="C16" s="158" t="s">
        <v>158</v>
      </c>
      <c r="D16" s="158" t="s">
        <v>159</v>
      </c>
      <c r="E16" s="193" t="s">
        <v>160</v>
      </c>
      <c r="F16" s="253"/>
      <c r="G16" s="248"/>
      <c r="H16" s="248"/>
      <c r="I16" s="248"/>
      <c r="J16" s="248"/>
      <c r="K16" s="248"/>
      <c r="M16" s="243"/>
      <c r="N16" s="243"/>
    </row>
    <row r="17" spans="1:14" ht="21" thickBot="1" x14ac:dyDescent="0.35">
      <c r="A17" s="159" t="s">
        <v>161</v>
      </c>
      <c r="B17" s="158" t="s">
        <v>162</v>
      </c>
      <c r="C17" s="158" t="s">
        <v>163</v>
      </c>
      <c r="D17" s="158" t="s">
        <v>164</v>
      </c>
      <c r="E17" s="193" t="s">
        <v>165</v>
      </c>
      <c r="F17" s="193" t="s">
        <v>166</v>
      </c>
      <c r="G17" s="194" t="s">
        <v>29</v>
      </c>
      <c r="H17" s="194" t="s">
        <v>167</v>
      </c>
      <c r="I17" s="194" t="s">
        <v>168</v>
      </c>
      <c r="J17" s="194" t="s">
        <v>98</v>
      </c>
      <c r="K17" s="194" t="s">
        <v>169</v>
      </c>
      <c r="M17" s="170" t="s">
        <v>170</v>
      </c>
      <c r="N17" s="195" t="s">
        <v>171</v>
      </c>
    </row>
    <row r="18" spans="1:14" x14ac:dyDescent="0.3">
      <c r="A18" s="254" t="s">
        <v>172</v>
      </c>
      <c r="B18" s="254"/>
      <c r="C18" s="254"/>
      <c r="D18" s="254"/>
      <c r="E18" s="254"/>
      <c r="F18" s="254"/>
      <c r="G18" s="245"/>
      <c r="H18" s="245"/>
      <c r="I18" s="245"/>
      <c r="J18" s="245"/>
      <c r="K18" s="245"/>
    </row>
    <row r="19" spans="1:14" x14ac:dyDescent="0.3">
      <c r="A19" s="255"/>
      <c r="B19" s="255"/>
      <c r="C19" s="255"/>
      <c r="D19" s="255"/>
      <c r="E19" s="255"/>
      <c r="F19" s="255"/>
      <c r="G19" s="246"/>
      <c r="H19" s="246"/>
      <c r="I19" s="246"/>
      <c r="J19" s="246"/>
      <c r="K19" s="246"/>
    </row>
    <row r="20" spans="1:14" x14ac:dyDescent="0.3">
      <c r="A20" s="155" t="s">
        <v>173</v>
      </c>
    </row>
    <row r="21" spans="1:14" x14ac:dyDescent="0.3">
      <c r="A21" s="155" t="s">
        <v>174</v>
      </c>
    </row>
    <row r="22" spans="1:14" x14ac:dyDescent="0.3">
      <c r="A22" s="155" t="s">
        <v>175</v>
      </c>
    </row>
    <row r="23" spans="1:14" x14ac:dyDescent="0.3">
      <c r="A23" s="155" t="s">
        <v>176</v>
      </c>
    </row>
    <row r="24" spans="1:14" x14ac:dyDescent="0.3">
      <c r="A24" s="155" t="s">
        <v>177</v>
      </c>
    </row>
    <row r="25" spans="1:14" x14ac:dyDescent="0.3">
      <c r="A25" s="156" t="s">
        <v>178</v>
      </c>
    </row>
    <row r="26" spans="1:14" x14ac:dyDescent="0.3">
      <c r="A26" s="157" t="s">
        <v>179</v>
      </c>
    </row>
  </sheetData>
  <mergeCells count="28">
    <mergeCell ref="A6:G6"/>
    <mergeCell ref="A2:K2"/>
    <mergeCell ref="I11:I13"/>
    <mergeCell ref="J11:J13"/>
    <mergeCell ref="K11:K13"/>
    <mergeCell ref="B10:G10"/>
    <mergeCell ref="F11:F13"/>
    <mergeCell ref="G11:G13"/>
    <mergeCell ref="H11:H13"/>
    <mergeCell ref="K18:K19"/>
    <mergeCell ref="J15:J16"/>
    <mergeCell ref="K15:K16"/>
    <mergeCell ref="A14:K14"/>
    <mergeCell ref="F15:F16"/>
    <mergeCell ref="G15:G16"/>
    <mergeCell ref="H15:H16"/>
    <mergeCell ref="I15:I16"/>
    <mergeCell ref="A18:F19"/>
    <mergeCell ref="G18:G19"/>
    <mergeCell ref="H18:H19"/>
    <mergeCell ref="I18:I19"/>
    <mergeCell ref="J18:J19"/>
    <mergeCell ref="M7:M9"/>
    <mergeCell ref="N7:N9"/>
    <mergeCell ref="M11:M13"/>
    <mergeCell ref="N11:N13"/>
    <mergeCell ref="M15:M16"/>
    <mergeCell ref="N15:N16"/>
  </mergeCells>
  <hyperlinks>
    <hyperlink ref="A25" r:id="rId1" display="https://www.vassdragsforbundet.no/wp-content/uploads/2018/01/Begroing_VOMjosa_2015.pdf" xr:uid="{1D9960B8-CB53-4BA9-BDAB-599479C54F8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696E4-06AD-4B39-815C-69742BABB1C0}">
  <dimension ref="A1:K13"/>
  <sheetViews>
    <sheetView tabSelected="1" workbookViewId="0">
      <selection activeCell="E12" sqref="E12"/>
    </sheetView>
  </sheetViews>
  <sheetFormatPr defaultRowHeight="14.4" x14ac:dyDescent="0.3"/>
  <cols>
    <col min="1" max="1" width="19.5546875" customWidth="1"/>
    <col min="2" max="2" width="36.5546875" customWidth="1"/>
    <col min="3" max="3" width="14" customWidth="1"/>
    <col min="4" max="4" width="15.109375" customWidth="1"/>
    <col min="5" max="5" width="26.88671875" customWidth="1"/>
    <col min="6" max="6" width="17.88671875" customWidth="1"/>
    <col min="7" max="7" width="14.33203125" customWidth="1"/>
    <col min="8" max="8" width="7.6640625" customWidth="1"/>
    <col min="9" max="9" width="13.109375" customWidth="1"/>
  </cols>
  <sheetData>
    <row r="1" spans="1:11" x14ac:dyDescent="0.3">
      <c r="A1" s="4" t="s">
        <v>1</v>
      </c>
      <c r="B1" s="97" t="s">
        <v>314</v>
      </c>
      <c r="C1" s="97" t="s">
        <v>185</v>
      </c>
      <c r="D1" s="97" t="s">
        <v>186</v>
      </c>
      <c r="E1" s="97" t="s">
        <v>73</v>
      </c>
      <c r="F1" s="97" t="s">
        <v>182</v>
      </c>
      <c r="G1" s="97" t="s">
        <v>315</v>
      </c>
      <c r="H1" s="97" t="s">
        <v>316</v>
      </c>
      <c r="I1" s="97" t="s">
        <v>59</v>
      </c>
      <c r="J1" s="97" t="s">
        <v>63</v>
      </c>
      <c r="K1" s="97" t="s">
        <v>196</v>
      </c>
    </row>
    <row r="2" spans="1:11" ht="16.5" customHeight="1" x14ac:dyDescent="0.3">
      <c r="A2" s="2" t="s">
        <v>39</v>
      </c>
      <c r="B2" s="2" t="s">
        <v>82</v>
      </c>
      <c r="C2" s="2" t="s">
        <v>83</v>
      </c>
      <c r="D2" s="2" t="s">
        <v>84</v>
      </c>
      <c r="E2" s="2" t="s">
        <v>86</v>
      </c>
      <c r="F2" s="2" t="s">
        <v>34</v>
      </c>
      <c r="G2" s="214" t="s">
        <v>207</v>
      </c>
      <c r="H2" s="215" t="s">
        <v>216</v>
      </c>
      <c r="I2" s="214" t="s">
        <v>207</v>
      </c>
      <c r="J2" s="2" t="s">
        <v>206</v>
      </c>
      <c r="K2" s="214" t="s">
        <v>207</v>
      </c>
    </row>
    <row r="3" spans="1:11" ht="16.5" customHeight="1" x14ac:dyDescent="0.3">
      <c r="A3" s="2" t="s">
        <v>39</v>
      </c>
      <c r="B3" s="2" t="s">
        <v>93</v>
      </c>
      <c r="C3" s="2" t="s">
        <v>94</v>
      </c>
      <c r="D3" s="2" t="s">
        <v>95</v>
      </c>
      <c r="E3" s="2" t="s">
        <v>97</v>
      </c>
      <c r="F3" s="2" t="s">
        <v>35</v>
      </c>
      <c r="G3" s="216" t="s">
        <v>256</v>
      </c>
      <c r="H3" s="215" t="s">
        <v>216</v>
      </c>
      <c r="I3" s="215" t="s">
        <v>216</v>
      </c>
      <c r="J3" s="2" t="s">
        <v>206</v>
      </c>
      <c r="K3" s="216" t="s">
        <v>256</v>
      </c>
    </row>
    <row r="4" spans="1:11" ht="24" customHeight="1" x14ac:dyDescent="0.3">
      <c r="A4" s="2" t="s">
        <v>39</v>
      </c>
      <c r="B4" s="2" t="s">
        <v>102</v>
      </c>
      <c r="C4" s="2" t="s">
        <v>103</v>
      </c>
      <c r="D4" s="2" t="s">
        <v>104</v>
      </c>
      <c r="E4" s="2" t="s">
        <v>106</v>
      </c>
      <c r="F4" s="2" t="s">
        <v>36</v>
      </c>
      <c r="G4" s="216" t="s">
        <v>256</v>
      </c>
      <c r="H4" s="215" t="s">
        <v>216</v>
      </c>
      <c r="I4" s="215" t="s">
        <v>216</v>
      </c>
      <c r="J4" s="2" t="s">
        <v>206</v>
      </c>
      <c r="K4" s="216" t="s">
        <v>256</v>
      </c>
    </row>
    <row r="5" spans="1:11" ht="16.5" customHeight="1" x14ac:dyDescent="0.3">
      <c r="A5" s="2" t="s">
        <v>38</v>
      </c>
      <c r="B5" s="2" t="s">
        <v>111</v>
      </c>
      <c r="C5" s="2" t="s">
        <v>112</v>
      </c>
      <c r="D5" s="2" t="s">
        <v>113</v>
      </c>
      <c r="E5" s="2" t="s">
        <v>115</v>
      </c>
      <c r="F5" s="2" t="s">
        <v>31</v>
      </c>
      <c r="G5" s="216" t="s">
        <v>256</v>
      </c>
      <c r="H5" s="216" t="s">
        <v>256</v>
      </c>
      <c r="I5" s="215" t="s">
        <v>216</v>
      </c>
      <c r="J5" s="2" t="s">
        <v>206</v>
      </c>
      <c r="K5" s="216" t="s">
        <v>256</v>
      </c>
    </row>
    <row r="6" spans="1:11" ht="23.25" customHeight="1" x14ac:dyDescent="0.3">
      <c r="A6" s="2" t="s">
        <v>38</v>
      </c>
      <c r="B6" s="2" t="s">
        <v>119</v>
      </c>
      <c r="C6" s="2" t="s">
        <v>120</v>
      </c>
      <c r="D6" s="2" t="s">
        <v>121</v>
      </c>
      <c r="E6" s="2" t="s">
        <v>122</v>
      </c>
      <c r="F6" s="2" t="s">
        <v>32</v>
      </c>
      <c r="G6" s="216" t="s">
        <v>256</v>
      </c>
      <c r="H6" s="216" t="s">
        <v>256</v>
      </c>
      <c r="I6" s="215" t="s">
        <v>216</v>
      </c>
      <c r="J6" s="2" t="s">
        <v>206</v>
      </c>
      <c r="K6" s="216" t="s">
        <v>256</v>
      </c>
    </row>
    <row r="7" spans="1:11" ht="16.5" customHeight="1" x14ac:dyDescent="0.3">
      <c r="A7" s="2" t="s">
        <v>38</v>
      </c>
      <c r="B7" s="2" t="s">
        <v>124</v>
      </c>
      <c r="C7" s="2" t="s">
        <v>125</v>
      </c>
      <c r="D7" s="2" t="s">
        <v>126</v>
      </c>
      <c r="E7" s="2" t="s">
        <v>127</v>
      </c>
      <c r="F7" s="2" t="s">
        <v>33</v>
      </c>
      <c r="G7" s="216" t="s">
        <v>256</v>
      </c>
      <c r="H7" s="215" t="s">
        <v>216</v>
      </c>
      <c r="I7" s="215" t="s">
        <v>216</v>
      </c>
      <c r="J7" s="2" t="s">
        <v>206</v>
      </c>
      <c r="K7" s="216" t="s">
        <v>256</v>
      </c>
    </row>
    <row r="8" spans="1:11" ht="16.5" customHeight="1" x14ac:dyDescent="0.3">
      <c r="A8" s="2" t="s">
        <v>37</v>
      </c>
      <c r="B8" s="2" t="s">
        <v>130</v>
      </c>
      <c r="C8" s="2" t="s">
        <v>131</v>
      </c>
      <c r="D8" s="2" t="s">
        <v>132</v>
      </c>
      <c r="E8" s="2" t="s">
        <v>134</v>
      </c>
      <c r="F8" s="2" t="s">
        <v>30</v>
      </c>
      <c r="G8" s="214" t="s">
        <v>207</v>
      </c>
      <c r="H8" s="215" t="s">
        <v>216</v>
      </c>
      <c r="I8" s="215" t="s">
        <v>216</v>
      </c>
      <c r="J8" s="2" t="s">
        <v>206</v>
      </c>
      <c r="K8" s="214" t="s">
        <v>207</v>
      </c>
    </row>
    <row r="9" spans="1:11" ht="16.5" customHeight="1" x14ac:dyDescent="0.3">
      <c r="A9" s="2" t="s">
        <v>37</v>
      </c>
      <c r="B9" s="2" t="s">
        <v>138</v>
      </c>
      <c r="C9" s="2" t="s">
        <v>139</v>
      </c>
      <c r="D9" s="2" t="s">
        <v>140</v>
      </c>
      <c r="E9" s="2" t="s">
        <v>134</v>
      </c>
      <c r="F9" s="2" t="s">
        <v>30</v>
      </c>
      <c r="G9" s="214" t="s">
        <v>207</v>
      </c>
      <c r="H9" s="215" t="s">
        <v>216</v>
      </c>
      <c r="I9" s="216" t="s">
        <v>256</v>
      </c>
      <c r="J9" s="2" t="s">
        <v>206</v>
      </c>
      <c r="K9" s="214" t="s">
        <v>207</v>
      </c>
    </row>
    <row r="10" spans="1:11" ht="16.5" customHeight="1" x14ac:dyDescent="0.3">
      <c r="A10" s="2" t="s">
        <v>37</v>
      </c>
      <c r="B10" s="2" t="s">
        <v>143</v>
      </c>
      <c r="C10" s="2" t="s">
        <v>144</v>
      </c>
      <c r="D10" s="2" t="s">
        <v>145</v>
      </c>
      <c r="E10" s="2" t="s">
        <v>134</v>
      </c>
      <c r="F10" s="2" t="s">
        <v>30</v>
      </c>
      <c r="G10" s="216" t="s">
        <v>256</v>
      </c>
      <c r="H10" s="215" t="s">
        <v>216</v>
      </c>
      <c r="I10" s="216" t="s">
        <v>256</v>
      </c>
      <c r="J10" s="2" t="s">
        <v>206</v>
      </c>
      <c r="K10" s="216" t="s">
        <v>256</v>
      </c>
    </row>
    <row r="11" spans="1:11" ht="24" customHeight="1" x14ac:dyDescent="0.3">
      <c r="A11" s="2" t="s">
        <v>8</v>
      </c>
      <c r="B11" s="2" t="s">
        <v>147</v>
      </c>
      <c r="C11" s="2" t="s">
        <v>148</v>
      </c>
      <c r="D11" s="2" t="s">
        <v>149</v>
      </c>
      <c r="E11" s="2" t="s">
        <v>151</v>
      </c>
      <c r="F11" s="2" t="s">
        <v>28</v>
      </c>
      <c r="G11" s="215" t="s">
        <v>216</v>
      </c>
      <c r="H11" s="215" t="s">
        <v>216</v>
      </c>
      <c r="I11" s="215" t="s">
        <v>216</v>
      </c>
      <c r="J11" s="2" t="s">
        <v>206</v>
      </c>
      <c r="K11" s="215" t="s">
        <v>216</v>
      </c>
    </row>
    <row r="12" spans="1:11" ht="21.75" customHeight="1" x14ac:dyDescent="0.3">
      <c r="A12" s="2" t="s">
        <v>8</v>
      </c>
      <c r="B12" s="2" t="s">
        <v>157</v>
      </c>
      <c r="C12" s="2" t="s">
        <v>158</v>
      </c>
      <c r="D12" s="2" t="s">
        <v>159</v>
      </c>
      <c r="E12" s="2" t="s">
        <v>151</v>
      </c>
      <c r="F12" s="2" t="s">
        <v>28</v>
      </c>
      <c r="G12" s="215" t="s">
        <v>216</v>
      </c>
      <c r="H12" s="215" t="s">
        <v>216</v>
      </c>
      <c r="I12" s="215" t="s">
        <v>216</v>
      </c>
      <c r="J12" s="2" t="s">
        <v>206</v>
      </c>
      <c r="K12" s="215" t="s">
        <v>216</v>
      </c>
    </row>
    <row r="13" spans="1:11" ht="16.5" customHeight="1" x14ac:dyDescent="0.3">
      <c r="A13" s="2" t="s">
        <v>8</v>
      </c>
      <c r="B13" s="2" t="s">
        <v>162</v>
      </c>
      <c r="C13" s="2" t="s">
        <v>163</v>
      </c>
      <c r="D13" s="2" t="s">
        <v>164</v>
      </c>
      <c r="E13" s="2" t="s">
        <v>166</v>
      </c>
      <c r="F13" s="2" t="s">
        <v>29</v>
      </c>
      <c r="G13" s="214" t="s">
        <v>207</v>
      </c>
      <c r="H13" s="216" t="s">
        <v>256</v>
      </c>
      <c r="I13" s="215" t="s">
        <v>216</v>
      </c>
      <c r="J13" s="215" t="s">
        <v>216</v>
      </c>
      <c r="K13" s="214" t="s">
        <v>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5BD2F-C855-4DB1-96EA-7281165E245B}">
  <dimension ref="A1:X14"/>
  <sheetViews>
    <sheetView zoomScaleNormal="100" workbookViewId="0">
      <selection activeCell="D25" sqref="D25"/>
    </sheetView>
  </sheetViews>
  <sheetFormatPr defaultRowHeight="14.4" x14ac:dyDescent="0.3"/>
  <cols>
    <col min="1" max="1" width="8.88671875" customWidth="1"/>
    <col min="2" max="2" width="25.88671875" customWidth="1"/>
    <col min="3" max="3" width="14.5546875" customWidth="1"/>
    <col min="4" max="4" width="12.5546875" customWidth="1"/>
    <col min="5" max="5" width="27.33203125" customWidth="1"/>
    <col min="6" max="6" width="15.33203125" customWidth="1"/>
    <col min="7" max="7" width="19.6640625" customWidth="1"/>
    <col min="8" max="9" width="16.109375" customWidth="1"/>
    <col min="10" max="10" width="10.109375" customWidth="1"/>
    <col min="11" max="11" width="11.6640625" customWidth="1"/>
    <col min="12" max="14" width="8.44140625" customWidth="1"/>
    <col min="15" max="15" width="8.6640625" customWidth="1"/>
    <col min="16" max="17" width="9.5546875" customWidth="1"/>
    <col min="18" max="18" width="7.109375" customWidth="1"/>
    <col min="19" max="19" width="12.109375" customWidth="1"/>
  </cols>
  <sheetData>
    <row r="1" spans="1:24" ht="27.45" customHeight="1" x14ac:dyDescent="0.3">
      <c r="K1" s="257" t="s">
        <v>53</v>
      </c>
      <c r="L1" s="258"/>
      <c r="M1" s="261" t="s">
        <v>57</v>
      </c>
      <c r="N1" s="261"/>
      <c r="O1" s="257" t="s">
        <v>60</v>
      </c>
      <c r="P1" s="258"/>
      <c r="Q1" s="259" t="s">
        <v>61</v>
      </c>
      <c r="R1" s="260"/>
      <c r="S1" s="145"/>
      <c r="T1" s="257" t="s">
        <v>60</v>
      </c>
      <c r="U1" s="258"/>
      <c r="V1" s="259" t="s">
        <v>61</v>
      </c>
      <c r="W1" s="260"/>
      <c r="X1" s="145"/>
    </row>
    <row r="2" spans="1:24" ht="25.35" customHeight="1" x14ac:dyDescent="0.3">
      <c r="A2" s="139" t="s">
        <v>180</v>
      </c>
      <c r="B2" s="5" t="s">
        <v>69</v>
      </c>
      <c r="C2" s="5" t="s">
        <v>72</v>
      </c>
      <c r="D2" s="5" t="s">
        <v>181</v>
      </c>
      <c r="E2" s="5" t="s">
        <v>73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140" t="s">
        <v>55</v>
      </c>
      <c r="L2" s="141" t="s">
        <v>187</v>
      </c>
      <c r="M2" s="96" t="s">
        <v>55</v>
      </c>
      <c r="N2" s="96" t="s">
        <v>188</v>
      </c>
      <c r="O2" s="140" t="s">
        <v>55</v>
      </c>
      <c r="P2" s="141" t="s">
        <v>189</v>
      </c>
      <c r="Q2" s="143" t="s">
        <v>55</v>
      </c>
      <c r="R2" s="144" t="s">
        <v>190</v>
      </c>
      <c r="S2" s="146" t="s">
        <v>191</v>
      </c>
      <c r="T2" s="140" t="s">
        <v>55</v>
      </c>
      <c r="U2" s="141" t="s">
        <v>189</v>
      </c>
      <c r="V2" s="143" t="s">
        <v>55</v>
      </c>
      <c r="W2" s="144" t="s">
        <v>190</v>
      </c>
      <c r="X2" s="146" t="s">
        <v>191</v>
      </c>
    </row>
    <row r="3" spans="1:24" ht="18" customHeight="1" x14ac:dyDescent="0.3">
      <c r="A3" s="165" t="s">
        <v>81</v>
      </c>
      <c r="B3" s="166" t="s">
        <v>82</v>
      </c>
      <c r="C3" s="167" t="s">
        <v>85</v>
      </c>
      <c r="D3" s="165" t="s">
        <v>81</v>
      </c>
      <c r="E3" s="167" t="s">
        <v>86</v>
      </c>
      <c r="F3" s="167" t="s">
        <v>34</v>
      </c>
      <c r="G3" s="3"/>
      <c r="H3" s="3"/>
      <c r="I3" s="2" t="s">
        <v>83</v>
      </c>
      <c r="J3" s="2" t="s">
        <v>84</v>
      </c>
      <c r="K3" s="142"/>
      <c r="L3" s="142"/>
      <c r="M3" s="162"/>
      <c r="N3" s="162"/>
      <c r="O3" s="142"/>
      <c r="P3" s="142"/>
      <c r="Q3" s="7"/>
      <c r="R3" s="7"/>
      <c r="S3" s="147"/>
      <c r="T3" s="142"/>
      <c r="U3" s="142"/>
      <c r="V3" s="7"/>
      <c r="W3" s="7"/>
      <c r="X3" s="147"/>
    </row>
    <row r="4" spans="1:24" ht="18" customHeight="1" x14ac:dyDescent="0.3">
      <c r="A4" s="165" t="s">
        <v>92</v>
      </c>
      <c r="B4" s="166" t="s">
        <v>93</v>
      </c>
      <c r="C4" s="167" t="s">
        <v>96</v>
      </c>
      <c r="D4" s="165" t="s">
        <v>92</v>
      </c>
      <c r="E4" s="167" t="s">
        <v>97</v>
      </c>
      <c r="F4" s="167" t="s">
        <v>35</v>
      </c>
      <c r="G4" s="3"/>
      <c r="H4" s="3"/>
      <c r="I4" s="2" t="s">
        <v>94</v>
      </c>
      <c r="J4" s="163" t="s">
        <v>95</v>
      </c>
      <c r="K4" s="142"/>
      <c r="L4" s="142"/>
      <c r="M4" s="162"/>
      <c r="N4" s="162"/>
      <c r="O4" s="142"/>
      <c r="P4" s="142"/>
      <c r="Q4" s="7"/>
      <c r="R4" s="7"/>
      <c r="S4" s="147"/>
      <c r="T4" s="142"/>
      <c r="U4" s="142"/>
      <c r="V4" s="7"/>
      <c r="W4" s="7"/>
      <c r="X4" s="147"/>
    </row>
    <row r="5" spans="1:24" ht="18" customHeight="1" x14ac:dyDescent="0.3">
      <c r="A5" s="165" t="s">
        <v>101</v>
      </c>
      <c r="B5" s="166" t="s">
        <v>102</v>
      </c>
      <c r="C5" s="167" t="s">
        <v>105</v>
      </c>
      <c r="D5" s="165" t="s">
        <v>101</v>
      </c>
      <c r="E5" s="167" t="s">
        <v>106</v>
      </c>
      <c r="F5" s="167" t="s">
        <v>36</v>
      </c>
      <c r="G5" s="3"/>
      <c r="H5" s="3"/>
      <c r="I5" s="2" t="s">
        <v>103</v>
      </c>
      <c r="J5" s="2" t="s">
        <v>104</v>
      </c>
      <c r="K5" s="142"/>
      <c r="L5" s="142"/>
      <c r="M5" s="162"/>
      <c r="N5" s="162"/>
      <c r="O5" s="142"/>
      <c r="P5" s="142"/>
      <c r="Q5" s="7"/>
      <c r="R5" s="7"/>
      <c r="S5" s="147"/>
      <c r="T5" s="142"/>
      <c r="U5" s="142"/>
      <c r="V5" s="7"/>
      <c r="W5" s="7"/>
      <c r="X5" s="147"/>
    </row>
    <row r="6" spans="1:24" ht="18" customHeight="1" x14ac:dyDescent="0.3">
      <c r="A6" s="165" t="s">
        <v>110</v>
      </c>
      <c r="B6" s="166" t="s">
        <v>111</v>
      </c>
      <c r="C6" s="167" t="s">
        <v>114</v>
      </c>
      <c r="D6" s="165" t="s">
        <v>110</v>
      </c>
      <c r="E6" s="167" t="s">
        <v>115</v>
      </c>
      <c r="F6" s="167" t="s">
        <v>31</v>
      </c>
      <c r="G6" s="3"/>
      <c r="H6" s="3"/>
      <c r="I6" s="2" t="s">
        <v>112</v>
      </c>
      <c r="J6" s="163" t="s">
        <v>113</v>
      </c>
      <c r="K6" s="142"/>
      <c r="L6" s="142"/>
      <c r="M6" s="162"/>
      <c r="N6" s="162"/>
      <c r="O6" s="142"/>
      <c r="P6" s="142"/>
      <c r="Q6" s="7"/>
      <c r="R6" s="7"/>
      <c r="S6" s="147"/>
      <c r="T6" s="142"/>
      <c r="U6" s="142"/>
      <c r="V6" s="7"/>
      <c r="W6" s="7"/>
      <c r="X6" s="147"/>
    </row>
    <row r="7" spans="1:24" ht="18" customHeight="1" x14ac:dyDescent="0.3">
      <c r="A7" s="165" t="s">
        <v>118</v>
      </c>
      <c r="B7" s="166" t="s">
        <v>119</v>
      </c>
      <c r="C7" s="167" t="s">
        <v>105</v>
      </c>
      <c r="D7" s="165" t="s">
        <v>118</v>
      </c>
      <c r="E7" s="167" t="s">
        <v>122</v>
      </c>
      <c r="F7" s="167" t="s">
        <v>32</v>
      </c>
      <c r="G7" s="3"/>
      <c r="H7" s="3"/>
      <c r="I7" s="2" t="s">
        <v>120</v>
      </c>
      <c r="J7" s="2" t="s">
        <v>121</v>
      </c>
      <c r="K7" s="142"/>
      <c r="L7" s="142"/>
      <c r="M7" s="162"/>
      <c r="N7" s="162"/>
      <c r="O7" s="142"/>
      <c r="P7" s="142"/>
      <c r="Q7" s="7"/>
      <c r="R7" s="7"/>
      <c r="S7" s="147"/>
      <c r="T7" s="142"/>
      <c r="U7" s="142"/>
      <c r="V7" s="7"/>
      <c r="W7" s="7"/>
      <c r="X7" s="147"/>
    </row>
    <row r="8" spans="1:24" ht="18" customHeight="1" x14ac:dyDescent="0.3">
      <c r="A8" s="165" t="s">
        <v>123</v>
      </c>
      <c r="B8" s="166" t="s">
        <v>124</v>
      </c>
      <c r="C8" s="167" t="s">
        <v>105</v>
      </c>
      <c r="D8" s="165" t="s">
        <v>123</v>
      </c>
      <c r="E8" s="167" t="s">
        <v>127</v>
      </c>
      <c r="F8" s="167" t="s">
        <v>33</v>
      </c>
      <c r="G8" s="3"/>
      <c r="H8" s="3"/>
      <c r="I8" s="2" t="s">
        <v>125</v>
      </c>
      <c r="J8" s="2" t="s">
        <v>126</v>
      </c>
      <c r="K8" s="142"/>
      <c r="L8" s="142"/>
      <c r="M8" s="162"/>
      <c r="N8" s="162"/>
      <c r="O8" s="142"/>
      <c r="P8" s="142"/>
      <c r="Q8" s="7"/>
      <c r="R8" s="7"/>
      <c r="S8" s="147"/>
      <c r="T8" s="142"/>
      <c r="U8" s="142"/>
      <c r="V8" s="7"/>
      <c r="W8" s="7"/>
      <c r="X8" s="147"/>
    </row>
    <row r="9" spans="1:24" ht="18" customHeight="1" x14ac:dyDescent="0.3">
      <c r="A9" s="165" t="s">
        <v>129</v>
      </c>
      <c r="B9" s="166" t="s">
        <v>130</v>
      </c>
      <c r="C9" s="167" t="s">
        <v>133</v>
      </c>
      <c r="D9" s="165" t="s">
        <v>129</v>
      </c>
      <c r="E9" s="167" t="s">
        <v>134</v>
      </c>
      <c r="F9" s="167" t="s">
        <v>30</v>
      </c>
      <c r="G9" s="3"/>
      <c r="H9" s="3"/>
      <c r="I9" s="2" t="s">
        <v>131</v>
      </c>
      <c r="J9" s="163" t="s">
        <v>132</v>
      </c>
      <c r="K9" s="142"/>
      <c r="L9" s="142"/>
      <c r="M9" s="162"/>
      <c r="N9" s="162"/>
      <c r="O9" s="142"/>
      <c r="P9" s="142"/>
      <c r="Q9" s="7"/>
      <c r="R9" s="7"/>
      <c r="S9" s="147"/>
      <c r="T9" s="142"/>
      <c r="U9" s="142"/>
      <c r="V9" s="7"/>
      <c r="W9" s="7"/>
      <c r="X9" s="147"/>
    </row>
    <row r="10" spans="1:24" ht="18" customHeight="1" x14ac:dyDescent="0.3">
      <c r="A10" s="165" t="s">
        <v>137</v>
      </c>
      <c r="B10" s="166" t="s">
        <v>138</v>
      </c>
      <c r="C10" s="167" t="s">
        <v>141</v>
      </c>
      <c r="D10" s="165" t="s">
        <v>137</v>
      </c>
      <c r="E10" s="167" t="s">
        <v>134</v>
      </c>
      <c r="F10" s="167" t="s">
        <v>30</v>
      </c>
      <c r="G10" s="2"/>
      <c r="H10" s="2"/>
      <c r="I10" s="2" t="s">
        <v>139</v>
      </c>
      <c r="J10" s="163" t="s">
        <v>140</v>
      </c>
      <c r="K10" s="142"/>
      <c r="L10" s="142"/>
      <c r="M10" s="2"/>
      <c r="N10" s="2"/>
      <c r="O10" s="142"/>
      <c r="P10" s="142"/>
      <c r="Q10" s="2"/>
      <c r="R10" s="2"/>
      <c r="S10" s="142"/>
      <c r="T10" s="142"/>
      <c r="U10" s="142"/>
      <c r="V10" s="2"/>
      <c r="W10" s="2"/>
      <c r="X10" s="142"/>
    </row>
    <row r="11" spans="1:24" ht="18" customHeight="1" x14ac:dyDescent="0.3">
      <c r="A11" s="165" t="s">
        <v>142</v>
      </c>
      <c r="B11" s="166" t="s">
        <v>143</v>
      </c>
      <c r="C11" s="167" t="s">
        <v>105</v>
      </c>
      <c r="D11" s="165" t="s">
        <v>142</v>
      </c>
      <c r="E11" s="167" t="s">
        <v>134</v>
      </c>
      <c r="F11" s="167" t="s">
        <v>30</v>
      </c>
      <c r="G11" s="2"/>
      <c r="H11" s="2"/>
      <c r="I11" s="2" t="s">
        <v>144</v>
      </c>
      <c r="J11" s="2" t="s">
        <v>145</v>
      </c>
      <c r="K11" s="142"/>
      <c r="L11" s="142"/>
      <c r="M11" s="2"/>
      <c r="N11" s="2"/>
      <c r="O11" s="142"/>
      <c r="P11" s="142"/>
      <c r="Q11" s="2"/>
      <c r="R11" s="2"/>
      <c r="S11" s="142"/>
      <c r="T11" s="142"/>
      <c r="U11" s="142"/>
      <c r="V11" s="2"/>
      <c r="W11" s="2"/>
      <c r="X11" s="142"/>
    </row>
    <row r="12" spans="1:24" ht="18" customHeight="1" x14ac:dyDescent="0.3">
      <c r="A12" s="165" t="s">
        <v>146</v>
      </c>
      <c r="B12" s="166" t="s">
        <v>147</v>
      </c>
      <c r="C12" s="167" t="s">
        <v>150</v>
      </c>
      <c r="D12" s="165" t="s">
        <v>146</v>
      </c>
      <c r="E12" s="167" t="s">
        <v>151</v>
      </c>
      <c r="F12" s="167" t="s">
        <v>28</v>
      </c>
      <c r="G12" s="2"/>
      <c r="H12" s="2"/>
      <c r="I12" s="164" t="s">
        <v>148</v>
      </c>
      <c r="J12" s="2" t="s">
        <v>149</v>
      </c>
      <c r="K12" s="142"/>
      <c r="L12" s="142"/>
      <c r="M12" s="2"/>
      <c r="N12" s="2"/>
      <c r="O12" s="142"/>
      <c r="P12" s="142"/>
      <c r="Q12" s="2"/>
      <c r="R12" s="2"/>
      <c r="S12" s="142"/>
      <c r="T12" s="142"/>
      <c r="U12" s="142"/>
      <c r="V12" s="2"/>
      <c r="W12" s="2"/>
      <c r="X12" s="142"/>
    </row>
    <row r="13" spans="1:24" ht="18" customHeight="1" x14ac:dyDescent="0.3">
      <c r="A13" s="165" t="s">
        <v>156</v>
      </c>
      <c r="B13" s="166" t="s">
        <v>157</v>
      </c>
      <c r="C13" s="167" t="s">
        <v>160</v>
      </c>
      <c r="D13" s="165" t="s">
        <v>156</v>
      </c>
      <c r="E13" s="167" t="s">
        <v>151</v>
      </c>
      <c r="F13" s="167" t="s">
        <v>28</v>
      </c>
      <c r="G13" s="2"/>
      <c r="H13" s="2"/>
      <c r="I13" s="2" t="s">
        <v>158</v>
      </c>
      <c r="J13" s="2" t="s">
        <v>159</v>
      </c>
      <c r="K13" s="142"/>
      <c r="L13" s="142"/>
      <c r="M13" s="2"/>
      <c r="N13" s="2"/>
      <c r="O13" s="142"/>
      <c r="P13" s="142"/>
      <c r="Q13" s="2"/>
      <c r="R13" s="2"/>
      <c r="S13" s="142"/>
      <c r="T13" s="142"/>
      <c r="U13" s="142"/>
      <c r="V13" s="2"/>
      <c r="W13" s="2"/>
      <c r="X13" s="142"/>
    </row>
    <row r="14" spans="1:24" ht="18" customHeight="1" x14ac:dyDescent="0.3">
      <c r="A14" s="165" t="s">
        <v>161</v>
      </c>
      <c r="B14" s="166" t="s">
        <v>162</v>
      </c>
      <c r="C14" s="167" t="s">
        <v>165</v>
      </c>
      <c r="D14" s="165" t="s">
        <v>161</v>
      </c>
      <c r="E14" s="167" t="s">
        <v>166</v>
      </c>
      <c r="F14" s="168" t="s">
        <v>29</v>
      </c>
      <c r="G14" s="2"/>
      <c r="H14" s="2"/>
      <c r="I14" s="2" t="s">
        <v>163</v>
      </c>
      <c r="J14" s="2" t="s">
        <v>164</v>
      </c>
      <c r="K14" s="142"/>
      <c r="L14" s="142"/>
      <c r="M14" s="2"/>
      <c r="N14" s="2"/>
      <c r="O14" s="142"/>
      <c r="P14" s="142"/>
      <c r="Q14" s="2"/>
      <c r="R14" s="2"/>
      <c r="S14" s="142"/>
      <c r="T14" s="142"/>
      <c r="U14" s="142"/>
      <c r="V14" s="2"/>
      <c r="W14" s="2"/>
      <c r="X14" s="142"/>
    </row>
  </sheetData>
  <mergeCells count="6">
    <mergeCell ref="T1:U1"/>
    <mergeCell ref="V1:W1"/>
    <mergeCell ref="K1:L1"/>
    <mergeCell ref="M1:N1"/>
    <mergeCell ref="O1:P1"/>
    <mergeCell ref="Q1:R1"/>
  </mergeCells>
  <phoneticPr fontId="40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E72D3-2853-4547-8FE4-7C91FF61FF7D}">
  <dimension ref="A1:AA31"/>
  <sheetViews>
    <sheetView zoomScaleNormal="100" workbookViewId="0">
      <selection activeCell="B19" sqref="B19"/>
    </sheetView>
  </sheetViews>
  <sheetFormatPr defaultRowHeight="14.4" x14ac:dyDescent="0.3"/>
  <cols>
    <col min="1" max="1" width="5.5546875" customWidth="1"/>
    <col min="2" max="2" width="23.88671875" customWidth="1"/>
    <col min="3" max="3" width="13" customWidth="1"/>
    <col min="4" max="4" width="14.6640625" customWidth="1"/>
    <col min="5" max="5" width="18.5546875" customWidth="1"/>
    <col min="6" max="6" width="9.88671875" customWidth="1"/>
    <col min="7" max="8" width="8.6640625" customWidth="1"/>
    <col min="9" max="9" width="17.88671875" customWidth="1"/>
    <col min="10" max="10" width="24.33203125" customWidth="1"/>
    <col min="11" max="11" width="7" customWidth="1"/>
    <col min="12" max="12" width="6.109375" customWidth="1"/>
    <col min="13" max="13" width="6.33203125" customWidth="1"/>
    <col min="14" max="14" width="3.33203125" customWidth="1"/>
    <col min="15" max="15" width="11.5546875" customWidth="1"/>
    <col min="16" max="16" width="3.33203125" customWidth="1"/>
    <col min="17" max="17" width="5.5546875" customWidth="1"/>
    <col min="18" max="18" width="6.109375" customWidth="1"/>
    <col min="19" max="19" width="3.109375" customWidth="1"/>
    <col min="20" max="20" width="10.6640625" customWidth="1"/>
    <col min="21" max="21" width="2" customWidth="1"/>
    <col min="22" max="22" width="9" customWidth="1"/>
    <col min="23" max="23" width="3.5546875" customWidth="1"/>
    <col min="24" max="24" width="7.5546875" customWidth="1"/>
    <col min="25" max="25" width="4.33203125" customWidth="1"/>
    <col min="26" max="26" width="29.33203125" customWidth="1"/>
    <col min="27" max="27" width="46.33203125" customWidth="1"/>
    <col min="28" max="28" width="15.6640625" customWidth="1"/>
  </cols>
  <sheetData>
    <row r="1" spans="1:27" ht="32.25" customHeight="1" x14ac:dyDescent="0.3">
      <c r="A1" s="4"/>
      <c r="B1" s="1" t="s">
        <v>69</v>
      </c>
      <c r="C1" s="1" t="s">
        <v>72</v>
      </c>
      <c r="D1" s="1" t="s">
        <v>181</v>
      </c>
      <c r="E1" s="1" t="s">
        <v>73</v>
      </c>
      <c r="F1" s="1" t="s">
        <v>182</v>
      </c>
      <c r="G1" s="1" t="s">
        <v>185</v>
      </c>
      <c r="H1" s="1" t="s">
        <v>186</v>
      </c>
      <c r="I1" s="1" t="s">
        <v>192</v>
      </c>
      <c r="J1" s="1" t="s">
        <v>193</v>
      </c>
      <c r="K1" s="95"/>
      <c r="L1" s="94" t="s">
        <v>53</v>
      </c>
      <c r="M1" s="94" t="s">
        <v>57</v>
      </c>
      <c r="N1" s="94"/>
      <c r="O1" s="94" t="s">
        <v>194</v>
      </c>
      <c r="P1" s="94"/>
      <c r="Q1" s="94" t="s">
        <v>60</v>
      </c>
      <c r="R1" s="94" t="s">
        <v>61</v>
      </c>
      <c r="S1" s="94"/>
      <c r="T1" s="94" t="s">
        <v>59</v>
      </c>
      <c r="U1" s="94"/>
      <c r="V1" s="94" t="s">
        <v>195</v>
      </c>
      <c r="W1" s="94"/>
      <c r="X1" s="94" t="s">
        <v>196</v>
      </c>
      <c r="Y1" s="1"/>
      <c r="Z1" s="1"/>
      <c r="AA1" s="5" t="s">
        <v>197</v>
      </c>
    </row>
    <row r="2" spans="1:27" x14ac:dyDescent="0.3">
      <c r="A2" s="262" t="s">
        <v>14</v>
      </c>
      <c r="B2" s="262"/>
      <c r="C2" s="262"/>
      <c r="D2" s="262"/>
      <c r="E2" s="262"/>
      <c r="F2" s="262"/>
      <c r="G2" s="262"/>
      <c r="H2" s="262"/>
      <c r="I2" s="262"/>
      <c r="J2" s="262"/>
      <c r="K2" s="262"/>
      <c r="L2" s="26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</row>
    <row r="3" spans="1:27" ht="24" customHeight="1" x14ac:dyDescent="0.3">
      <c r="A3" s="2">
        <v>1</v>
      </c>
      <c r="B3" s="3" t="s">
        <v>198</v>
      </c>
      <c r="C3" s="3" t="s">
        <v>199</v>
      </c>
      <c r="D3" s="3" t="s">
        <v>200</v>
      </c>
      <c r="E3" s="3" t="s">
        <v>201</v>
      </c>
      <c r="F3" s="3" t="s">
        <v>202</v>
      </c>
      <c r="G3" s="3" t="s">
        <v>203</v>
      </c>
      <c r="H3" s="3" t="s">
        <v>204</v>
      </c>
      <c r="I3" s="3" t="s">
        <v>205</v>
      </c>
      <c r="J3" s="6" t="s">
        <v>205</v>
      </c>
      <c r="L3" s="79">
        <f>Påvekstalger!F8</f>
        <v>0.66635907512288339</v>
      </c>
      <c r="M3" s="78">
        <f>Påvekstalger!F17</f>
        <v>0.58569558885878115</v>
      </c>
      <c r="N3" s="1"/>
      <c r="O3" s="78">
        <f>MIN(L3,M3)</f>
        <v>0.58569558885878115</v>
      </c>
      <c r="P3" s="1"/>
      <c r="Q3" s="79">
        <v>1</v>
      </c>
      <c r="R3" s="85">
        <v>0.43</v>
      </c>
      <c r="T3" s="79">
        <f>Q3</f>
        <v>1</v>
      </c>
      <c r="U3" s="1"/>
      <c r="V3" s="7" t="s">
        <v>206</v>
      </c>
      <c r="W3" s="7"/>
      <c r="X3" s="86">
        <f>MIN(O3,T3)</f>
        <v>0.58569558885878115</v>
      </c>
      <c r="Y3" s="93" t="s">
        <v>207</v>
      </c>
      <c r="Z3" s="7" t="s">
        <v>208</v>
      </c>
      <c r="AA3" s="3" t="s">
        <v>209</v>
      </c>
    </row>
    <row r="4" spans="1:27" ht="24" customHeight="1" x14ac:dyDescent="0.3">
      <c r="A4" s="2">
        <v>2</v>
      </c>
      <c r="B4" s="3" t="s">
        <v>210</v>
      </c>
      <c r="C4" s="3" t="s">
        <v>211</v>
      </c>
      <c r="D4" s="3" t="s">
        <v>212</v>
      </c>
      <c r="E4" s="3" t="s">
        <v>201</v>
      </c>
      <c r="F4" s="3" t="s">
        <v>202</v>
      </c>
      <c r="G4" s="3" t="s">
        <v>213</v>
      </c>
      <c r="H4" s="3" t="s">
        <v>214</v>
      </c>
      <c r="I4" s="3" t="s">
        <v>205</v>
      </c>
      <c r="J4" s="6" t="s">
        <v>215</v>
      </c>
      <c r="L4" s="78">
        <f>Påvekstalger!G8</f>
        <v>0.59958440046411055</v>
      </c>
      <c r="M4" s="81">
        <f>Påvekstalger!G17</f>
        <v>0.80222418804499096</v>
      </c>
      <c r="N4" s="1"/>
      <c r="O4" s="78">
        <f>L4</f>
        <v>0.59958440046411055</v>
      </c>
      <c r="P4" s="1"/>
      <c r="Q4" s="79">
        <v>1</v>
      </c>
      <c r="R4" s="81" t="s">
        <v>216</v>
      </c>
      <c r="T4" s="79">
        <f t="shared" ref="T4:T5" si="0">Q4</f>
        <v>1</v>
      </c>
      <c r="U4" s="1"/>
      <c r="V4" s="7" t="s">
        <v>206</v>
      </c>
      <c r="W4" s="7"/>
      <c r="X4" s="86">
        <f t="shared" ref="X4:X5" si="1">MIN(O4,T4)</f>
        <v>0.59958440046411055</v>
      </c>
      <c r="Y4" s="93" t="s">
        <v>207</v>
      </c>
      <c r="Z4" s="7" t="s">
        <v>217</v>
      </c>
      <c r="AA4" s="3" t="s">
        <v>218</v>
      </c>
    </row>
    <row r="5" spans="1:27" ht="24" customHeight="1" x14ac:dyDescent="0.3">
      <c r="A5" s="2">
        <v>3</v>
      </c>
      <c r="B5" s="3" t="s">
        <v>219</v>
      </c>
      <c r="C5" s="3" t="s">
        <v>220</v>
      </c>
      <c r="D5" s="3" t="s">
        <v>221</v>
      </c>
      <c r="E5" s="3" t="s">
        <v>222</v>
      </c>
      <c r="F5" s="3" t="s">
        <v>223</v>
      </c>
      <c r="G5" s="3" t="s">
        <v>224</v>
      </c>
      <c r="H5" s="3" t="s">
        <v>225</v>
      </c>
      <c r="I5" s="3" t="s">
        <v>226</v>
      </c>
      <c r="J5" s="6" t="s">
        <v>226</v>
      </c>
      <c r="L5" s="78">
        <f>Påvekstalger!H8</f>
        <v>0.44118323878280924</v>
      </c>
      <c r="M5" s="81">
        <f>Påvekstalger!H17</f>
        <v>0.60794473229706369</v>
      </c>
      <c r="N5" s="1"/>
      <c r="O5" s="78">
        <f>L5</f>
        <v>0.44118323878280924</v>
      </c>
      <c r="P5" s="1"/>
      <c r="Q5" s="79">
        <f>Bunndyr!G8</f>
        <v>0.72499999999999976</v>
      </c>
      <c r="R5" s="81" t="s">
        <v>206</v>
      </c>
      <c r="T5" s="79">
        <f t="shared" si="0"/>
        <v>0.72499999999999976</v>
      </c>
      <c r="U5" s="1"/>
      <c r="V5" s="91">
        <f>'Vannkjemi 2020'!D7</f>
        <v>13.5</v>
      </c>
      <c r="W5" s="7"/>
      <c r="X5" s="86">
        <f t="shared" si="1"/>
        <v>0.44118323878280924</v>
      </c>
      <c r="Y5" s="93" t="s">
        <v>207</v>
      </c>
      <c r="Z5" s="7" t="s">
        <v>227</v>
      </c>
      <c r="AA5" s="3"/>
    </row>
    <row r="6" spans="1:27" ht="15" customHeight="1" x14ac:dyDescent="0.3">
      <c r="A6" s="263" t="s">
        <v>228</v>
      </c>
      <c r="B6" s="263"/>
      <c r="C6" s="263"/>
      <c r="D6" s="263"/>
      <c r="E6" s="263"/>
      <c r="F6" s="263"/>
      <c r="G6" s="263"/>
      <c r="H6" s="263"/>
      <c r="I6" s="263"/>
      <c r="J6" s="263"/>
      <c r="K6" s="263"/>
      <c r="L6" s="263"/>
      <c r="M6" s="263"/>
      <c r="N6" s="263"/>
      <c r="O6" s="263"/>
      <c r="P6" s="263"/>
      <c r="Q6" s="263"/>
      <c r="R6" s="263"/>
      <c r="S6" s="263"/>
      <c r="T6" s="263"/>
      <c r="U6" s="263"/>
      <c r="V6" s="263"/>
      <c r="W6" s="263"/>
      <c r="X6" s="263"/>
      <c r="Y6" s="263"/>
      <c r="Z6" s="263"/>
      <c r="AA6" s="263"/>
    </row>
    <row r="7" spans="1:27" ht="24" customHeight="1" x14ac:dyDescent="0.3">
      <c r="A7" s="2">
        <v>1</v>
      </c>
      <c r="B7" s="3" t="s">
        <v>229</v>
      </c>
      <c r="C7" s="3" t="s">
        <v>199</v>
      </c>
      <c r="D7" s="3" t="s">
        <v>230</v>
      </c>
      <c r="E7" s="3" t="s">
        <v>231</v>
      </c>
      <c r="F7" s="3" t="s">
        <v>232</v>
      </c>
      <c r="G7" s="3" t="s">
        <v>233</v>
      </c>
      <c r="H7" s="3" t="s">
        <v>234</v>
      </c>
      <c r="I7" s="3" t="s">
        <v>235</v>
      </c>
      <c r="J7" s="6" t="s">
        <v>236</v>
      </c>
      <c r="L7" s="78">
        <f>Påvekstalger!I8</f>
        <v>0.52706224627018594</v>
      </c>
      <c r="M7" s="81">
        <f>Påvekstalger!I17</f>
        <v>0.81802097813724317</v>
      </c>
      <c r="N7" s="1"/>
      <c r="O7" s="78">
        <f>L7</f>
        <v>0.52706224627018594</v>
      </c>
      <c r="P7" s="1"/>
      <c r="Q7" s="78">
        <f>Bunndyr!H8</f>
        <v>0.49285714285714322</v>
      </c>
      <c r="R7" s="81" t="s">
        <v>206</v>
      </c>
      <c r="T7" s="78">
        <f>Q7</f>
        <v>0.49285714285714322</v>
      </c>
      <c r="U7" s="1"/>
      <c r="V7" s="7" t="s">
        <v>206</v>
      </c>
      <c r="W7" s="7"/>
      <c r="X7" s="86">
        <f>MIN(O7,T7)</f>
        <v>0.49285714285714322</v>
      </c>
      <c r="Y7" s="93" t="s">
        <v>207</v>
      </c>
      <c r="Z7" s="7" t="s">
        <v>237</v>
      </c>
      <c r="AA7" s="3" t="s">
        <v>238</v>
      </c>
    </row>
    <row r="8" spans="1:27" ht="24" customHeight="1" x14ac:dyDescent="0.3">
      <c r="A8" s="2">
        <v>2</v>
      </c>
      <c r="B8" s="3" t="s">
        <v>239</v>
      </c>
      <c r="C8" s="3" t="s">
        <v>199</v>
      </c>
      <c r="D8" s="3" t="s">
        <v>240</v>
      </c>
      <c r="E8" s="3" t="s">
        <v>241</v>
      </c>
      <c r="F8" s="3" t="s">
        <v>242</v>
      </c>
      <c r="G8" s="3" t="s">
        <v>243</v>
      </c>
      <c r="H8" s="3" t="s">
        <v>244</v>
      </c>
      <c r="I8" s="3" t="s">
        <v>245</v>
      </c>
      <c r="J8" s="6" t="s">
        <v>246</v>
      </c>
      <c r="L8" s="79">
        <f>Påvekstalger!J8</f>
        <v>0.89583551366487724</v>
      </c>
      <c r="M8" s="81">
        <f>Påvekstalger!J17</f>
        <v>0.80222418804498996</v>
      </c>
      <c r="N8" s="1"/>
      <c r="O8" s="79">
        <f t="shared" ref="O8:O12" si="2">L8</f>
        <v>0.89583551366487724</v>
      </c>
      <c r="P8" s="1"/>
      <c r="Q8" s="79">
        <v>1</v>
      </c>
      <c r="R8" s="81" t="s">
        <v>216</v>
      </c>
      <c r="T8" s="79">
        <f t="shared" ref="T8:T12" si="3">Q8</f>
        <v>1</v>
      </c>
      <c r="U8" s="1"/>
      <c r="V8" s="7" t="s">
        <v>206</v>
      </c>
      <c r="W8" s="7"/>
      <c r="X8" s="92">
        <f t="shared" ref="X8:X12" si="4">MIN(O8,T8)</f>
        <v>0.89583551366487724</v>
      </c>
      <c r="Y8" s="93" t="s">
        <v>216</v>
      </c>
      <c r="Z8" s="7" t="s">
        <v>216</v>
      </c>
      <c r="AA8" s="3" t="s">
        <v>247</v>
      </c>
    </row>
    <row r="9" spans="1:27" ht="24" customHeight="1" x14ac:dyDescent="0.3">
      <c r="A9" s="2">
        <v>3</v>
      </c>
      <c r="B9" s="3" t="s">
        <v>248</v>
      </c>
      <c r="C9" s="3" t="s">
        <v>249</v>
      </c>
      <c r="D9" s="3" t="s">
        <v>250</v>
      </c>
      <c r="E9" s="3" t="s">
        <v>251</v>
      </c>
      <c r="F9" s="3" t="s">
        <v>252</v>
      </c>
      <c r="G9" s="3" t="s">
        <v>253</v>
      </c>
      <c r="H9" s="3" t="s">
        <v>254</v>
      </c>
      <c r="I9" s="3" t="s">
        <v>91</v>
      </c>
      <c r="J9" s="6" t="s">
        <v>255</v>
      </c>
      <c r="L9" s="79">
        <f>Påvekstalger!K8</f>
        <v>0.76560875066765499</v>
      </c>
      <c r="M9" s="98">
        <f>Påvekstalger!K17</f>
        <v>0.31489219455122808</v>
      </c>
      <c r="N9" s="1"/>
      <c r="O9" s="79">
        <f t="shared" si="2"/>
        <v>0.76560875066765499</v>
      </c>
      <c r="P9" s="1"/>
      <c r="Q9" s="79">
        <v>1</v>
      </c>
      <c r="R9" s="81" t="s">
        <v>216</v>
      </c>
      <c r="T9" s="79">
        <f t="shared" si="3"/>
        <v>1</v>
      </c>
      <c r="U9" s="1"/>
      <c r="V9" s="7" t="s">
        <v>206</v>
      </c>
      <c r="W9" s="7"/>
      <c r="X9" s="92">
        <f t="shared" si="4"/>
        <v>0.76560875066765499</v>
      </c>
      <c r="Y9" s="93" t="s">
        <v>256</v>
      </c>
      <c r="Z9" s="7" t="s">
        <v>257</v>
      </c>
      <c r="AA9" s="3" t="s">
        <v>258</v>
      </c>
    </row>
    <row r="10" spans="1:27" ht="24" customHeight="1" x14ac:dyDescent="0.3">
      <c r="A10" s="2">
        <v>4</v>
      </c>
      <c r="B10" s="3" t="s">
        <v>259</v>
      </c>
      <c r="C10" s="3" t="s">
        <v>260</v>
      </c>
      <c r="D10" s="3" t="s">
        <v>261</v>
      </c>
      <c r="E10" s="3" t="s">
        <v>262</v>
      </c>
      <c r="F10" s="3" t="s">
        <v>263</v>
      </c>
      <c r="G10" s="3" t="s">
        <v>264</v>
      </c>
      <c r="H10" s="3" t="s">
        <v>265</v>
      </c>
      <c r="I10" s="3" t="s">
        <v>91</v>
      </c>
      <c r="J10" s="6" t="s">
        <v>255</v>
      </c>
      <c r="L10" s="79">
        <f>Påvekstalger!L8</f>
        <v>0.77693631205098646</v>
      </c>
      <c r="M10" s="81">
        <f>Påvekstalger!L17</f>
        <v>0.82907873120182185</v>
      </c>
      <c r="N10" s="1"/>
      <c r="O10" s="79">
        <f t="shared" si="2"/>
        <v>0.77693631205098646</v>
      </c>
      <c r="P10" s="1"/>
      <c r="Q10" s="79">
        <v>1</v>
      </c>
      <c r="R10" s="81" t="s">
        <v>206</v>
      </c>
      <c r="T10" s="79">
        <f t="shared" si="3"/>
        <v>1</v>
      </c>
      <c r="U10" s="1"/>
      <c r="V10" s="7" t="s">
        <v>206</v>
      </c>
      <c r="W10" s="7"/>
      <c r="X10" s="92">
        <f t="shared" si="4"/>
        <v>0.77693631205098646</v>
      </c>
      <c r="Y10" s="93" t="s">
        <v>256</v>
      </c>
      <c r="Z10" s="7" t="s">
        <v>257</v>
      </c>
      <c r="AA10" s="3" t="s">
        <v>266</v>
      </c>
    </row>
    <row r="11" spans="1:27" ht="24" customHeight="1" x14ac:dyDescent="0.3">
      <c r="A11" s="2">
        <v>5</v>
      </c>
      <c r="B11" s="3" t="s">
        <v>267</v>
      </c>
      <c r="C11" s="3" t="s">
        <v>199</v>
      </c>
      <c r="D11" s="3" t="s">
        <v>268</v>
      </c>
      <c r="E11" s="3" t="s">
        <v>262</v>
      </c>
      <c r="F11" s="3" t="s">
        <v>263</v>
      </c>
      <c r="G11" s="3" t="s">
        <v>269</v>
      </c>
      <c r="H11" s="3" t="s">
        <v>270</v>
      </c>
      <c r="I11" s="3" t="s">
        <v>91</v>
      </c>
      <c r="J11" s="6" t="s">
        <v>255</v>
      </c>
      <c r="L11" s="79">
        <f>Påvekstalger!M8</f>
        <v>0.68089095908115205</v>
      </c>
      <c r="M11" s="81">
        <f>Påvekstalger!M17</f>
        <v>0.89911116727747686</v>
      </c>
      <c r="N11" s="1"/>
      <c r="O11" s="79">
        <f t="shared" si="2"/>
        <v>0.68089095908115205</v>
      </c>
      <c r="P11" s="1"/>
      <c r="Q11" s="79">
        <v>1</v>
      </c>
      <c r="R11" s="81" t="s">
        <v>206</v>
      </c>
      <c r="T11" s="79">
        <f t="shared" si="3"/>
        <v>1</v>
      </c>
      <c r="U11" s="1"/>
      <c r="V11" s="7" t="s">
        <v>206</v>
      </c>
      <c r="W11" s="7"/>
      <c r="X11" s="92">
        <f t="shared" si="4"/>
        <v>0.68089095908115205</v>
      </c>
      <c r="Y11" s="93" t="s">
        <v>256</v>
      </c>
      <c r="Z11" s="7" t="s">
        <v>257</v>
      </c>
      <c r="AA11" s="3" t="s">
        <v>266</v>
      </c>
    </row>
    <row r="12" spans="1:27" ht="24" customHeight="1" x14ac:dyDescent="0.3">
      <c r="A12" s="2">
        <v>6</v>
      </c>
      <c r="B12" s="3" t="s">
        <v>271</v>
      </c>
      <c r="C12" s="3" t="s">
        <v>272</v>
      </c>
      <c r="D12" s="3" t="s">
        <v>273</v>
      </c>
      <c r="E12" s="3" t="s">
        <v>262</v>
      </c>
      <c r="F12" s="3" t="s">
        <v>263</v>
      </c>
      <c r="G12" s="3" t="s">
        <v>274</v>
      </c>
      <c r="H12" s="3" t="s">
        <v>275</v>
      </c>
      <c r="I12" s="3" t="s">
        <v>91</v>
      </c>
      <c r="J12" s="6" t="s">
        <v>255</v>
      </c>
      <c r="L12" s="79">
        <f>Påvekstalger!N8</f>
        <v>0.83072547065998326</v>
      </c>
      <c r="M12" s="81">
        <f>Påvekstalger!N17</f>
        <v>0.93175786680146666</v>
      </c>
      <c r="N12" s="1"/>
      <c r="O12" s="79">
        <f t="shared" si="2"/>
        <v>0.83072547065998326</v>
      </c>
      <c r="P12" s="1"/>
      <c r="Q12" s="79">
        <v>1</v>
      </c>
      <c r="R12" s="81" t="s">
        <v>206</v>
      </c>
      <c r="T12" s="79">
        <f t="shared" si="3"/>
        <v>1</v>
      </c>
      <c r="U12" s="1"/>
      <c r="V12" s="91" t="e">
        <f>'Vannkjemi 2020'!#REF!</f>
        <v>#REF!</v>
      </c>
      <c r="W12" s="7"/>
      <c r="X12" s="92">
        <f t="shared" si="4"/>
        <v>0.83072547065998326</v>
      </c>
      <c r="Y12" s="93" t="s">
        <v>216</v>
      </c>
      <c r="Z12" s="7" t="s">
        <v>216</v>
      </c>
      <c r="AA12" s="3" t="s">
        <v>266</v>
      </c>
    </row>
    <row r="13" spans="1:27" ht="15" customHeight="1" x14ac:dyDescent="0.3">
      <c r="A13" s="264" t="s">
        <v>16</v>
      </c>
      <c r="B13" s="264"/>
      <c r="C13" s="264"/>
      <c r="D13" s="264"/>
      <c r="E13" s="264"/>
      <c r="F13" s="264"/>
      <c r="G13" s="264"/>
      <c r="H13" s="264"/>
      <c r="I13" s="264"/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  <c r="X13" s="264"/>
      <c r="Y13" s="264"/>
      <c r="Z13" s="264"/>
      <c r="AA13" s="264"/>
    </row>
    <row r="14" spans="1:27" ht="24" customHeight="1" x14ac:dyDescent="0.3">
      <c r="A14" s="2">
        <v>1</v>
      </c>
      <c r="B14" s="3" t="s">
        <v>276</v>
      </c>
      <c r="C14" s="3" t="s">
        <v>199</v>
      </c>
      <c r="D14" s="3" t="s">
        <v>277</v>
      </c>
      <c r="E14" s="3" t="s">
        <v>278</v>
      </c>
      <c r="F14" s="3" t="s">
        <v>279</v>
      </c>
      <c r="G14" s="3" t="s">
        <v>280</v>
      </c>
      <c r="H14" s="3" t="s">
        <v>281</v>
      </c>
      <c r="I14" s="3" t="s">
        <v>282</v>
      </c>
      <c r="J14" s="6" t="s">
        <v>283</v>
      </c>
      <c r="L14" s="79">
        <f>Påvekstalger!C8</f>
        <v>0.81644262717286165</v>
      </c>
      <c r="M14" s="81">
        <f>Påvekstalger!C17</f>
        <v>0.88226125784574094</v>
      </c>
      <c r="N14" s="1"/>
      <c r="O14" s="79">
        <f>L14</f>
        <v>0.81644262717286165</v>
      </c>
      <c r="P14" s="1"/>
      <c r="Q14" s="78">
        <f>Bunndyr!B8</f>
        <v>0.44722222222222258</v>
      </c>
      <c r="R14" s="81" t="s">
        <v>206</v>
      </c>
      <c r="T14" s="78">
        <f>Q14</f>
        <v>0.44722222222222258</v>
      </c>
      <c r="U14" s="1"/>
      <c r="V14" s="91">
        <f>'Vannkjemi 2020'!D9</f>
        <v>6</v>
      </c>
      <c r="W14" s="7"/>
      <c r="X14" s="86">
        <f>MIN(O14,T14)</f>
        <v>0.44722222222222258</v>
      </c>
      <c r="Y14" s="93" t="s">
        <v>207</v>
      </c>
      <c r="Z14" s="7" t="s">
        <v>284</v>
      </c>
      <c r="AA14" s="3" t="s">
        <v>285</v>
      </c>
    </row>
    <row r="15" spans="1:27" ht="24" customHeight="1" x14ac:dyDescent="0.3">
      <c r="A15" s="2">
        <v>2</v>
      </c>
      <c r="B15" s="3" t="s">
        <v>286</v>
      </c>
      <c r="C15" s="3" t="s">
        <v>199</v>
      </c>
      <c r="D15" s="3" t="s">
        <v>287</v>
      </c>
      <c r="E15" s="3" t="s">
        <v>278</v>
      </c>
      <c r="F15" s="3" t="s">
        <v>279</v>
      </c>
      <c r="G15" s="3" t="s">
        <v>288</v>
      </c>
      <c r="H15" s="3" t="s">
        <v>289</v>
      </c>
      <c r="I15" s="3" t="s">
        <v>282</v>
      </c>
      <c r="J15" s="6" t="s">
        <v>283</v>
      </c>
      <c r="L15" s="79">
        <f>Påvekstalger!D8</f>
        <v>0.88105627849029755</v>
      </c>
      <c r="M15" s="81">
        <f>Påvekstalger!D17</f>
        <v>0.59401637974260324</v>
      </c>
      <c r="N15" s="1"/>
      <c r="O15" s="79">
        <f t="shared" ref="O15:O16" si="5">L15</f>
        <v>0.88105627849029755</v>
      </c>
      <c r="P15" s="1"/>
      <c r="Q15" s="89">
        <f>Bunndyr!C8</f>
        <v>0.60000000000000053</v>
      </c>
      <c r="R15" s="81" t="s">
        <v>206</v>
      </c>
      <c r="T15" s="89">
        <f t="shared" ref="T15:T16" si="6">Q15</f>
        <v>0.60000000000000053</v>
      </c>
      <c r="U15" s="1"/>
      <c r="V15" s="88" t="s">
        <v>206</v>
      </c>
      <c r="W15" s="87"/>
      <c r="X15" s="90">
        <f t="shared" ref="X15:X16" si="7">MIN(O15,T15)</f>
        <v>0.60000000000000053</v>
      </c>
      <c r="Y15" s="93" t="s">
        <v>207</v>
      </c>
      <c r="Z15" s="88" t="s">
        <v>290</v>
      </c>
      <c r="AA15" s="3" t="s">
        <v>285</v>
      </c>
    </row>
    <row r="16" spans="1:27" ht="24" customHeight="1" x14ac:dyDescent="0.3">
      <c r="A16" s="2">
        <v>3</v>
      </c>
      <c r="B16" s="3" t="s">
        <v>291</v>
      </c>
      <c r="C16" s="3" t="s">
        <v>199</v>
      </c>
      <c r="D16" s="3" t="s">
        <v>292</v>
      </c>
      <c r="E16" s="3" t="s">
        <v>16</v>
      </c>
      <c r="F16" s="3" t="s">
        <v>293</v>
      </c>
      <c r="G16" s="3" t="s">
        <v>294</v>
      </c>
      <c r="H16" s="3" t="s">
        <v>295</v>
      </c>
      <c r="I16" s="3" t="s">
        <v>282</v>
      </c>
      <c r="J16" s="6" t="s">
        <v>283</v>
      </c>
      <c r="L16" s="79">
        <f>Påvekstalger!E8</f>
        <v>0.76000212309794013</v>
      </c>
      <c r="M16" s="81">
        <f>Påvekstalger!E17</f>
        <v>0.59308782290564033</v>
      </c>
      <c r="N16" s="1"/>
      <c r="O16" s="83">
        <f t="shared" si="5"/>
        <v>0.76000212309794013</v>
      </c>
      <c r="P16" s="1"/>
      <c r="Q16" s="78">
        <f>Bunndyr!D8</f>
        <v>0.54230769230769282</v>
      </c>
      <c r="R16" s="81" t="s">
        <v>206</v>
      </c>
      <c r="T16" s="78">
        <f t="shared" si="6"/>
        <v>0.54230769230769282</v>
      </c>
      <c r="U16" s="1"/>
      <c r="V16" s="7" t="s">
        <v>206</v>
      </c>
      <c r="W16" s="7"/>
      <c r="X16" s="86">
        <f t="shared" si="7"/>
        <v>0.54230769230769282</v>
      </c>
      <c r="Y16" s="93" t="s">
        <v>207</v>
      </c>
      <c r="Z16" s="7" t="s">
        <v>284</v>
      </c>
      <c r="AA16" s="3" t="s">
        <v>285</v>
      </c>
    </row>
    <row r="17" spans="2:18" x14ac:dyDescent="0.3">
      <c r="O17" s="84"/>
      <c r="P17" s="80"/>
      <c r="R17" s="82"/>
    </row>
    <row r="19" spans="2:18" x14ac:dyDescent="0.3">
      <c r="B19" s="96" t="s">
        <v>296</v>
      </c>
      <c r="C19" s="96" t="s">
        <v>53</v>
      </c>
      <c r="D19" s="96" t="s">
        <v>60</v>
      </c>
    </row>
    <row r="20" spans="2:18" x14ac:dyDescent="0.3">
      <c r="B20" s="3" t="s">
        <v>297</v>
      </c>
      <c r="C20">
        <v>0.66635907512288339</v>
      </c>
      <c r="D20">
        <v>1</v>
      </c>
    </row>
    <row r="21" spans="2:18" x14ac:dyDescent="0.3">
      <c r="B21" s="3" t="s">
        <v>298</v>
      </c>
      <c r="C21">
        <v>0.59958440046411055</v>
      </c>
      <c r="D21">
        <v>1</v>
      </c>
      <c r="M21" t="s">
        <v>299</v>
      </c>
    </row>
    <row r="22" spans="2:18" x14ac:dyDescent="0.3">
      <c r="B22" s="3" t="s">
        <v>300</v>
      </c>
      <c r="C22">
        <v>0.44118323878280924</v>
      </c>
      <c r="D22">
        <v>0.72499999999999976</v>
      </c>
      <c r="M22" t="s">
        <v>301</v>
      </c>
    </row>
    <row r="23" spans="2:18" x14ac:dyDescent="0.3">
      <c r="B23" s="3" t="s">
        <v>302</v>
      </c>
      <c r="C23">
        <v>0.52706224627018594</v>
      </c>
      <c r="D23">
        <v>0.49285714285714322</v>
      </c>
      <c r="M23" t="s">
        <v>303</v>
      </c>
    </row>
    <row r="24" spans="2:18" x14ac:dyDescent="0.3">
      <c r="B24" s="3" t="s">
        <v>304</v>
      </c>
      <c r="C24">
        <v>0.89583551366487724</v>
      </c>
      <c r="D24">
        <v>1</v>
      </c>
      <c r="M24" t="s">
        <v>305</v>
      </c>
    </row>
    <row r="25" spans="2:18" x14ac:dyDescent="0.3">
      <c r="B25" s="3" t="s">
        <v>306</v>
      </c>
      <c r="C25">
        <v>0.76560875066765499</v>
      </c>
      <c r="D25">
        <v>1</v>
      </c>
      <c r="M25" t="s">
        <v>307</v>
      </c>
    </row>
    <row r="26" spans="2:18" x14ac:dyDescent="0.3">
      <c r="B26" s="3" t="s">
        <v>308</v>
      </c>
      <c r="C26">
        <v>0.77693631205098646</v>
      </c>
      <c r="D26">
        <v>1</v>
      </c>
    </row>
    <row r="27" spans="2:18" x14ac:dyDescent="0.3">
      <c r="B27" s="3" t="s">
        <v>309</v>
      </c>
      <c r="C27">
        <v>0.68089095908115205</v>
      </c>
      <c r="D27">
        <v>1</v>
      </c>
    </row>
    <row r="28" spans="2:18" x14ac:dyDescent="0.3">
      <c r="B28" s="3" t="s">
        <v>310</v>
      </c>
      <c r="C28">
        <v>0.83072547065998326</v>
      </c>
      <c r="D28">
        <v>1</v>
      </c>
    </row>
    <row r="29" spans="2:18" x14ac:dyDescent="0.3">
      <c r="B29" s="3" t="s">
        <v>311</v>
      </c>
      <c r="C29">
        <v>0.81644262717286165</v>
      </c>
      <c r="D29">
        <v>0.44722222222222258</v>
      </c>
    </row>
    <row r="30" spans="2:18" x14ac:dyDescent="0.3">
      <c r="B30" s="3" t="s">
        <v>312</v>
      </c>
      <c r="C30">
        <v>0.88105627849029755</v>
      </c>
      <c r="D30">
        <v>0.60000000000000053</v>
      </c>
    </row>
    <row r="31" spans="2:18" x14ac:dyDescent="0.3">
      <c r="B31" s="3" t="s">
        <v>313</v>
      </c>
      <c r="C31">
        <v>0.76000212309794013</v>
      </c>
      <c r="D31">
        <v>0.54230769230769282</v>
      </c>
    </row>
  </sheetData>
  <mergeCells count="3">
    <mergeCell ref="A2:AA2"/>
    <mergeCell ref="A6:AA6"/>
    <mergeCell ref="A13:AA13"/>
  </mergeCells>
  <phoneticPr fontId="40" type="noConversion"/>
  <conditionalFormatting sqref="L3:M3 T3:T5 L4:L5 Q3:Q5 O3:O5">
    <cfRule type="cellIs" dxfId="29" priority="30" operator="between">
      <formula>0</formula>
      <formula>0.2</formula>
    </cfRule>
  </conditionalFormatting>
  <conditionalFormatting sqref="L3:M3 T3:T5 L4:L5 Q3:Q5 O3:O5">
    <cfRule type="cellIs" dxfId="28" priority="26" operator="between">
      <formula>0.8</formula>
      <formula>1</formula>
    </cfRule>
    <cfRule type="cellIs" dxfId="27" priority="27" operator="between">
      <formula>0.6</formula>
      <formula>0.8</formula>
    </cfRule>
    <cfRule type="cellIs" dxfId="26" priority="28" operator="between">
      <formula>0.4</formula>
      <formula>0.6</formula>
    </cfRule>
    <cfRule type="cellIs" dxfId="25" priority="29" operator="between">
      <formula>0.2</formula>
      <formula>0.4</formula>
    </cfRule>
  </conditionalFormatting>
  <conditionalFormatting sqref="L7:L12 O7:O12 T7:T12 Q7:Q12">
    <cfRule type="cellIs" dxfId="24" priority="25" operator="between">
      <formula>0</formula>
      <formula>0.2</formula>
    </cfRule>
  </conditionalFormatting>
  <conditionalFormatting sqref="L7:L12 O7:O12 T7:T12 Q7:Q12">
    <cfRule type="cellIs" dxfId="23" priority="21" operator="between">
      <formula>0.8</formula>
      <formula>1</formula>
    </cfRule>
    <cfRule type="cellIs" dxfId="22" priority="22" operator="between">
      <formula>0.6</formula>
      <formula>0.8</formula>
    </cfRule>
    <cfRule type="cellIs" dxfId="21" priority="23" operator="between">
      <formula>0.4</formula>
      <formula>0.6</formula>
    </cfRule>
    <cfRule type="cellIs" dxfId="20" priority="24" operator="between">
      <formula>0.2</formula>
      <formula>0.4</formula>
    </cfRule>
  </conditionalFormatting>
  <conditionalFormatting sqref="L14:L16 O14:O16 T14 Q14 T16 Q16">
    <cfRule type="cellIs" dxfId="19" priority="20" operator="between">
      <formula>0</formula>
      <formula>0.2</formula>
    </cfRule>
  </conditionalFormatting>
  <conditionalFormatting sqref="L14:L16 O14:O16 T14 Q14 T16 Q16">
    <cfRule type="cellIs" dxfId="18" priority="16" operator="between">
      <formula>0.8</formula>
      <formula>1</formula>
    </cfRule>
    <cfRule type="cellIs" dxfId="17" priority="17" operator="between">
      <formula>0.6</formula>
      <formula>0.8</formula>
    </cfRule>
    <cfRule type="cellIs" dxfId="16" priority="18" operator="between">
      <formula>0.4</formula>
      <formula>0.6</formula>
    </cfRule>
    <cfRule type="cellIs" dxfId="15" priority="19" operator="between">
      <formula>0.2</formula>
      <formula>0.4</formula>
    </cfRule>
  </conditionalFormatting>
  <conditionalFormatting sqref="X3:X5">
    <cfRule type="cellIs" dxfId="14" priority="15" operator="between">
      <formula>0</formula>
      <formula>0.2</formula>
    </cfRule>
  </conditionalFormatting>
  <conditionalFormatting sqref="X3:X5">
    <cfRule type="cellIs" dxfId="13" priority="11" operator="between">
      <formula>0.8</formula>
      <formula>1</formula>
    </cfRule>
    <cfRule type="cellIs" dxfId="12" priority="12" operator="between">
      <formula>0.6</formula>
      <formula>0.8</formula>
    </cfRule>
    <cfRule type="cellIs" dxfId="11" priority="13" operator="between">
      <formula>0.4</formula>
      <formula>0.6</formula>
    </cfRule>
    <cfRule type="cellIs" dxfId="10" priority="14" operator="between">
      <formula>0.2</formula>
      <formula>0.4</formula>
    </cfRule>
  </conditionalFormatting>
  <conditionalFormatting sqref="X7:X12">
    <cfRule type="cellIs" dxfId="9" priority="10" operator="between">
      <formula>0</formula>
      <formula>0.2</formula>
    </cfRule>
  </conditionalFormatting>
  <conditionalFormatting sqref="X7:X12">
    <cfRule type="cellIs" dxfId="8" priority="6" operator="between">
      <formula>0.8</formula>
      <formula>1</formula>
    </cfRule>
    <cfRule type="cellIs" dxfId="7" priority="7" operator="between">
      <formula>0.6</formula>
      <formula>0.8</formula>
    </cfRule>
    <cfRule type="cellIs" dxfId="6" priority="8" operator="between">
      <formula>0.4</formula>
      <formula>0.6</formula>
    </cfRule>
    <cfRule type="cellIs" dxfId="5" priority="9" operator="between">
      <formula>0.2</formula>
      <formula>0.4</formula>
    </cfRule>
  </conditionalFormatting>
  <conditionalFormatting sqref="X14 X16">
    <cfRule type="cellIs" dxfId="4" priority="5" operator="between">
      <formula>0</formula>
      <formula>0.2</formula>
    </cfRule>
  </conditionalFormatting>
  <conditionalFormatting sqref="X14 X16">
    <cfRule type="cellIs" dxfId="3" priority="1" operator="between">
      <formula>0.8</formula>
      <formula>1</formula>
    </cfRule>
    <cfRule type="cellIs" dxfId="2" priority="2" operator="between">
      <formula>0.6</formula>
      <formula>0.8</formula>
    </cfRule>
    <cfRule type="cellIs" dxfId="1" priority="3" operator="between">
      <formula>0.4</formula>
      <formula>0.6</formula>
    </cfRule>
    <cfRule type="cellIs" dxfId="0" priority="4" operator="between">
      <formula>0.2</formula>
      <formula>0.4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1AFA0-CD1B-49E7-B94E-58C9EEB1F237}">
  <dimension ref="A1:N24"/>
  <sheetViews>
    <sheetView workbookViewId="0">
      <selection activeCell="F17" sqref="F17"/>
    </sheetView>
  </sheetViews>
  <sheetFormatPr defaultRowHeight="14.4" x14ac:dyDescent="0.3"/>
  <sheetData>
    <row r="1" spans="1:14" ht="129.6" x14ac:dyDescent="0.3">
      <c r="B1" s="8"/>
      <c r="C1" s="9" t="s">
        <v>317</v>
      </c>
      <c r="D1" s="10" t="s">
        <v>318</v>
      </c>
      <c r="E1" s="11" t="s">
        <v>319</v>
      </c>
      <c r="F1" s="12" t="s">
        <v>320</v>
      </c>
      <c r="G1" s="13" t="s">
        <v>321</v>
      </c>
      <c r="H1" s="14" t="s">
        <v>322</v>
      </c>
      <c r="I1" s="9" t="s">
        <v>323</v>
      </c>
      <c r="J1" s="10" t="s">
        <v>324</v>
      </c>
      <c r="K1" s="10" t="s">
        <v>325</v>
      </c>
      <c r="L1" s="10" t="s">
        <v>326</v>
      </c>
      <c r="M1" s="10" t="s">
        <v>327</v>
      </c>
      <c r="N1" s="11" t="s">
        <v>328</v>
      </c>
    </row>
    <row r="2" spans="1:14" x14ac:dyDescent="0.3">
      <c r="A2" s="15"/>
      <c r="B2" s="16"/>
      <c r="C2" s="268" t="s">
        <v>16</v>
      </c>
      <c r="D2" s="269"/>
      <c r="E2" s="270"/>
      <c r="F2" s="269" t="s">
        <v>14</v>
      </c>
      <c r="G2" s="269"/>
      <c r="H2" s="269"/>
      <c r="I2" s="268" t="s">
        <v>228</v>
      </c>
      <c r="J2" s="269"/>
      <c r="K2" s="269"/>
      <c r="L2" s="269"/>
      <c r="M2" s="269"/>
      <c r="N2" s="270"/>
    </row>
    <row r="3" spans="1:14" x14ac:dyDescent="0.3">
      <c r="A3" s="17"/>
      <c r="B3" s="18"/>
      <c r="C3" s="19" t="s">
        <v>329</v>
      </c>
      <c r="D3" s="20" t="s">
        <v>330</v>
      </c>
      <c r="E3" s="21" t="s">
        <v>331</v>
      </c>
      <c r="F3" s="20" t="s">
        <v>332</v>
      </c>
      <c r="G3" s="20" t="s">
        <v>329</v>
      </c>
      <c r="H3" s="20" t="s">
        <v>330</v>
      </c>
      <c r="I3" s="19" t="s">
        <v>332</v>
      </c>
      <c r="J3" s="20" t="s">
        <v>329</v>
      </c>
      <c r="K3" s="20" t="s">
        <v>330</v>
      </c>
      <c r="L3" s="20" t="s">
        <v>331</v>
      </c>
      <c r="M3" s="20" t="s">
        <v>333</v>
      </c>
      <c r="N3" s="21" t="s">
        <v>334</v>
      </c>
    </row>
    <row r="4" spans="1:14" x14ac:dyDescent="0.3">
      <c r="A4" s="22"/>
      <c r="B4" s="23" t="s">
        <v>335</v>
      </c>
      <c r="C4" s="23">
        <v>3</v>
      </c>
      <c r="D4" s="23">
        <v>3</v>
      </c>
      <c r="E4" s="23">
        <v>3</v>
      </c>
      <c r="F4" s="23">
        <v>2</v>
      </c>
      <c r="G4" s="23">
        <v>3</v>
      </c>
      <c r="H4" s="23">
        <v>3</v>
      </c>
      <c r="I4" s="23">
        <v>3</v>
      </c>
      <c r="J4" s="23">
        <v>3</v>
      </c>
      <c r="K4" s="23">
        <v>3</v>
      </c>
      <c r="L4" s="23">
        <v>3</v>
      </c>
      <c r="M4" s="23">
        <v>3</v>
      </c>
      <c r="N4" s="24">
        <v>3</v>
      </c>
    </row>
    <row r="5" spans="1:14" x14ac:dyDescent="0.3">
      <c r="A5" s="265" t="s">
        <v>53</v>
      </c>
      <c r="B5" s="23" t="s">
        <v>336</v>
      </c>
      <c r="C5" s="23">
        <v>10</v>
      </c>
      <c r="D5" s="23">
        <v>10</v>
      </c>
      <c r="E5" s="23">
        <v>15</v>
      </c>
      <c r="F5" s="23">
        <v>8</v>
      </c>
      <c r="G5" s="23">
        <v>12</v>
      </c>
      <c r="H5" s="23">
        <v>7</v>
      </c>
      <c r="I5" s="23">
        <v>17</v>
      </c>
      <c r="J5" s="23">
        <v>10</v>
      </c>
      <c r="K5" s="23">
        <v>8</v>
      </c>
      <c r="L5" s="23">
        <v>11</v>
      </c>
      <c r="M5" s="23">
        <v>5</v>
      </c>
      <c r="N5" s="24">
        <v>11</v>
      </c>
    </row>
    <row r="6" spans="1:14" x14ac:dyDescent="0.3">
      <c r="A6" s="266"/>
      <c r="B6" t="s">
        <v>53</v>
      </c>
      <c r="C6" s="25">
        <v>9.0460000000000012</v>
      </c>
      <c r="D6" s="25">
        <v>7.270999999999999</v>
      </c>
      <c r="E6" s="25">
        <v>10.791333333333334</v>
      </c>
      <c r="F6" s="25">
        <v>13.82</v>
      </c>
      <c r="G6" s="25">
        <v>15.997500000000002</v>
      </c>
      <c r="H6" s="25">
        <v>27.915714285714284</v>
      </c>
      <c r="I6" s="25">
        <v>21.454117647058826</v>
      </c>
      <c r="J6" s="25">
        <v>6.8650000000000002</v>
      </c>
      <c r="K6" s="25">
        <v>10.61</v>
      </c>
      <c r="L6" s="25">
        <v>10.243636363636364</v>
      </c>
      <c r="M6" s="25">
        <v>13.35</v>
      </c>
      <c r="N6" s="26">
        <v>8.6536363636363642</v>
      </c>
    </row>
    <row r="7" spans="1:14" x14ac:dyDescent="0.3">
      <c r="A7" s="266"/>
      <c r="B7" t="s">
        <v>337</v>
      </c>
      <c r="C7" s="25">
        <v>0.95684463329022729</v>
      </c>
      <c r="D7" s="25">
        <v>0.98963606133382598</v>
      </c>
      <c r="E7" s="25">
        <v>0.92460126855101921</v>
      </c>
      <c r="F7" s="25">
        <v>0.86864954738592282</v>
      </c>
      <c r="G7" s="25">
        <v>0.82842231664511357</v>
      </c>
      <c r="H7" s="25">
        <v>0.60824470190810487</v>
      </c>
      <c r="I7" s="25">
        <v>0.7276165223155584</v>
      </c>
      <c r="J7" s="25">
        <v>0.99713652318492518</v>
      </c>
      <c r="K7" s="25">
        <v>0.92795122852392387</v>
      </c>
      <c r="L7" s="25">
        <v>0.93471944645046445</v>
      </c>
      <c r="M7" s="25">
        <v>0.87733234805098836</v>
      </c>
      <c r="N7" s="26">
        <v>0.96409317635994152</v>
      </c>
    </row>
    <row r="8" spans="1:14" x14ac:dyDescent="0.3">
      <c r="A8" s="266"/>
      <c r="B8" t="s">
        <v>55</v>
      </c>
      <c r="C8" s="25">
        <v>0.81644262717286165</v>
      </c>
      <c r="D8" s="25">
        <v>0.88105627849029755</v>
      </c>
      <c r="E8" s="25">
        <v>0.76000212309794013</v>
      </c>
      <c r="F8" s="25">
        <v>0.66635907512288339</v>
      </c>
      <c r="G8" s="27">
        <v>0.59958440046411055</v>
      </c>
      <c r="H8" s="25">
        <v>0.44118323878280924</v>
      </c>
      <c r="I8" s="25">
        <v>0.52706224627018594</v>
      </c>
      <c r="J8" s="25">
        <v>0.89583551366487724</v>
      </c>
      <c r="K8" s="25">
        <v>0.76560875066765499</v>
      </c>
      <c r="L8" s="25">
        <v>0.77693631205098646</v>
      </c>
      <c r="M8" s="25">
        <v>0.68089095908115205</v>
      </c>
      <c r="N8" s="26">
        <v>0.83072547065998326</v>
      </c>
    </row>
    <row r="9" spans="1:14" x14ac:dyDescent="0.3">
      <c r="A9" s="267"/>
      <c r="B9" s="28" t="s">
        <v>338</v>
      </c>
      <c r="C9" s="29" t="s">
        <v>216</v>
      </c>
      <c r="D9" s="29" t="s">
        <v>216</v>
      </c>
      <c r="E9" s="30" t="s">
        <v>256</v>
      </c>
      <c r="F9" s="30" t="s">
        <v>256</v>
      </c>
      <c r="G9" s="31" t="s">
        <v>207</v>
      </c>
      <c r="H9" s="31" t="s">
        <v>207</v>
      </c>
      <c r="I9" s="31" t="s">
        <v>207</v>
      </c>
      <c r="J9" s="29" t="s">
        <v>216</v>
      </c>
      <c r="K9" s="30" t="s">
        <v>256</v>
      </c>
      <c r="L9" s="30" t="s">
        <v>256</v>
      </c>
      <c r="M9" s="30" t="s">
        <v>256</v>
      </c>
      <c r="N9" s="32" t="s">
        <v>216</v>
      </c>
    </row>
    <row r="10" spans="1:14" x14ac:dyDescent="0.3">
      <c r="A10" s="266" t="s">
        <v>58</v>
      </c>
      <c r="B10" t="s">
        <v>58</v>
      </c>
      <c r="C10">
        <v>0</v>
      </c>
      <c r="D10">
        <v>0</v>
      </c>
      <c r="E10">
        <v>0</v>
      </c>
      <c r="F10">
        <v>0</v>
      </c>
      <c r="G10">
        <v>0</v>
      </c>
      <c r="H10">
        <v>0.01</v>
      </c>
      <c r="I10">
        <v>0</v>
      </c>
      <c r="J10">
        <v>0</v>
      </c>
      <c r="K10">
        <v>0</v>
      </c>
      <c r="L10">
        <v>0</v>
      </c>
      <c r="M10">
        <v>0</v>
      </c>
      <c r="N10" s="33">
        <v>0</v>
      </c>
    </row>
    <row r="11" spans="1:14" x14ac:dyDescent="0.3">
      <c r="A11" s="266"/>
      <c r="B11" t="s">
        <v>337</v>
      </c>
      <c r="C11">
        <v>1</v>
      </c>
      <c r="D11">
        <v>1</v>
      </c>
      <c r="E11">
        <v>1</v>
      </c>
      <c r="F11">
        <v>1</v>
      </c>
      <c r="G11">
        <v>1</v>
      </c>
      <c r="H11" s="25">
        <v>0.99997500000000006</v>
      </c>
      <c r="I11">
        <v>1</v>
      </c>
      <c r="J11">
        <v>1</v>
      </c>
      <c r="K11">
        <v>1</v>
      </c>
      <c r="L11">
        <v>1</v>
      </c>
      <c r="M11">
        <v>1</v>
      </c>
      <c r="N11" s="33">
        <v>1</v>
      </c>
    </row>
    <row r="12" spans="1:14" x14ac:dyDescent="0.3">
      <c r="A12" s="266"/>
      <c r="B12" t="s">
        <v>55</v>
      </c>
      <c r="C12">
        <v>1</v>
      </c>
      <c r="D12">
        <v>1</v>
      </c>
      <c r="E12">
        <v>1</v>
      </c>
      <c r="F12">
        <v>1</v>
      </c>
      <c r="G12">
        <v>1</v>
      </c>
      <c r="H12" s="34">
        <v>0.79800552685329851</v>
      </c>
      <c r="I12">
        <v>1</v>
      </c>
      <c r="J12">
        <v>1</v>
      </c>
      <c r="K12">
        <v>1</v>
      </c>
      <c r="L12">
        <v>1</v>
      </c>
      <c r="M12">
        <v>1</v>
      </c>
      <c r="N12" s="33">
        <v>1</v>
      </c>
    </row>
    <row r="13" spans="1:14" x14ac:dyDescent="0.3">
      <c r="A13" s="267"/>
      <c r="B13" s="28" t="s">
        <v>338</v>
      </c>
      <c r="C13" s="29" t="s">
        <v>216</v>
      </c>
      <c r="D13" s="29" t="s">
        <v>216</v>
      </c>
      <c r="E13" s="29" t="s">
        <v>216</v>
      </c>
      <c r="F13" s="29" t="s">
        <v>216</v>
      </c>
      <c r="G13" s="29" t="s">
        <v>216</v>
      </c>
      <c r="H13" s="30" t="s">
        <v>256</v>
      </c>
      <c r="I13" s="29" t="s">
        <v>216</v>
      </c>
      <c r="J13" s="29" t="s">
        <v>216</v>
      </c>
      <c r="K13" s="29" t="s">
        <v>216</v>
      </c>
      <c r="L13" s="29" t="s">
        <v>216</v>
      </c>
      <c r="M13" s="29" t="s">
        <v>216</v>
      </c>
      <c r="N13" s="32" t="s">
        <v>216</v>
      </c>
    </row>
    <row r="14" spans="1:14" x14ac:dyDescent="0.3">
      <c r="A14" s="265" t="s">
        <v>57</v>
      </c>
      <c r="B14" s="23" t="s">
        <v>336</v>
      </c>
      <c r="C14" s="23">
        <v>6</v>
      </c>
      <c r="D14" s="23">
        <v>8</v>
      </c>
      <c r="E14" s="23">
        <v>9</v>
      </c>
      <c r="F14" s="23">
        <v>3</v>
      </c>
      <c r="G14" s="23">
        <v>4</v>
      </c>
      <c r="H14" s="23">
        <v>3</v>
      </c>
      <c r="I14" s="23">
        <v>8</v>
      </c>
      <c r="J14" s="23">
        <v>8</v>
      </c>
      <c r="K14" s="23">
        <v>5</v>
      </c>
      <c r="L14" s="23">
        <v>8</v>
      </c>
      <c r="M14" s="23">
        <v>3</v>
      </c>
      <c r="N14" s="24">
        <v>8</v>
      </c>
    </row>
    <row r="15" spans="1:14" x14ac:dyDescent="0.3">
      <c r="A15" s="266"/>
      <c r="B15" t="s">
        <v>57</v>
      </c>
      <c r="C15" s="35">
        <v>7.1033333333333344</v>
      </c>
      <c r="D15" s="35">
        <v>6.9149999999999991</v>
      </c>
      <c r="E15" s="35">
        <v>6.9144444444444444</v>
      </c>
      <c r="F15" s="25">
        <v>6.5766666666666671</v>
      </c>
      <c r="G15" s="35">
        <v>7.0400000000000009</v>
      </c>
      <c r="H15" s="35">
        <v>6.9233333333333329</v>
      </c>
      <c r="I15" s="35">
        <v>7.0525000000000002</v>
      </c>
      <c r="J15" s="35">
        <v>7.04</v>
      </c>
      <c r="K15" s="35">
        <v>6.7479999999999993</v>
      </c>
      <c r="L15" s="35">
        <v>7.0612500000000011</v>
      </c>
      <c r="M15" s="35">
        <v>7.1166666666666671</v>
      </c>
      <c r="N15" s="36">
        <v>7.1425000000000001</v>
      </c>
    </row>
    <row r="16" spans="1:14" x14ac:dyDescent="0.3">
      <c r="A16" s="266"/>
      <c r="B16" t="s">
        <v>337</v>
      </c>
      <c r="C16" s="35">
        <v>1.0017271157167538</v>
      </c>
      <c r="D16" s="35">
        <v>0.90414507772020702</v>
      </c>
      <c r="E16" s="35">
        <v>0.90385722510074851</v>
      </c>
      <c r="F16" s="25">
        <v>0.83234714003944787</v>
      </c>
      <c r="G16" s="35">
        <v>0.96891191709844626</v>
      </c>
      <c r="H16" s="35">
        <v>0.90846286701208978</v>
      </c>
      <c r="I16" s="35">
        <v>0.97538860103626968</v>
      </c>
      <c r="J16" s="35">
        <v>0.96891191709844582</v>
      </c>
      <c r="K16" s="35">
        <v>0.81761658031088069</v>
      </c>
      <c r="L16" s="35">
        <v>0.97992227979274693</v>
      </c>
      <c r="M16" s="35">
        <v>1.0086355785837655</v>
      </c>
      <c r="N16" s="36">
        <v>1.0220207253886013</v>
      </c>
    </row>
    <row r="17" spans="1:14" x14ac:dyDescent="0.3">
      <c r="A17" s="266"/>
      <c r="B17" t="s">
        <v>55</v>
      </c>
      <c r="C17" s="35">
        <v>0.88226125784574094</v>
      </c>
      <c r="D17" s="35">
        <v>0.59401637974260324</v>
      </c>
      <c r="E17" s="35">
        <v>0.59308782290564033</v>
      </c>
      <c r="F17" s="25">
        <v>0.58569558885878115</v>
      </c>
      <c r="G17" s="35">
        <v>0.80222418804499096</v>
      </c>
      <c r="H17" s="35">
        <v>0.60794473229706369</v>
      </c>
      <c r="I17" s="35">
        <v>0.81802097813724317</v>
      </c>
      <c r="J17" s="35">
        <v>0.80222418804498996</v>
      </c>
      <c r="K17" s="35">
        <v>0.31489219455122808</v>
      </c>
      <c r="L17" s="35">
        <v>0.82907873120182185</v>
      </c>
      <c r="M17" s="35">
        <v>0.89911116727747686</v>
      </c>
      <c r="N17" s="36">
        <v>0.93175786680146666</v>
      </c>
    </row>
    <row r="18" spans="1:14" x14ac:dyDescent="0.3">
      <c r="A18" s="267"/>
      <c r="B18" s="28" t="s">
        <v>338</v>
      </c>
      <c r="C18" s="37" t="s">
        <v>216</v>
      </c>
      <c r="D18" s="37" t="s">
        <v>207</v>
      </c>
      <c r="E18" s="37" t="s">
        <v>207</v>
      </c>
      <c r="F18" s="31" t="s">
        <v>207</v>
      </c>
      <c r="G18" s="37" t="s">
        <v>216</v>
      </c>
      <c r="H18" s="37" t="s">
        <v>256</v>
      </c>
      <c r="I18" s="37" t="s">
        <v>216</v>
      </c>
      <c r="J18" s="37" t="s">
        <v>216</v>
      </c>
      <c r="K18" s="37" t="s">
        <v>339</v>
      </c>
      <c r="L18" s="37" t="s">
        <v>216</v>
      </c>
      <c r="M18" s="37" t="s">
        <v>216</v>
      </c>
      <c r="N18" s="38" t="s">
        <v>216</v>
      </c>
    </row>
    <row r="19" spans="1:14" x14ac:dyDescent="0.3">
      <c r="K19" t="s">
        <v>340</v>
      </c>
    </row>
    <row r="20" spans="1:14" x14ac:dyDescent="0.3">
      <c r="B20" s="39" t="s">
        <v>341</v>
      </c>
      <c r="J20" t="s">
        <v>337</v>
      </c>
      <c r="K20">
        <v>0.93372781065088706</v>
      </c>
    </row>
    <row r="21" spans="1:14" x14ac:dyDescent="0.3">
      <c r="J21" t="s">
        <v>55</v>
      </c>
      <c r="K21">
        <v>0.77684492575639075</v>
      </c>
    </row>
    <row r="22" spans="1:14" x14ac:dyDescent="0.3">
      <c r="J22" t="s">
        <v>338</v>
      </c>
      <c r="K22" s="30" t="s">
        <v>256</v>
      </c>
    </row>
    <row r="24" spans="1:14" x14ac:dyDescent="0.3">
      <c r="K24" s="40" t="s">
        <v>342</v>
      </c>
    </row>
  </sheetData>
  <mergeCells count="6">
    <mergeCell ref="A14:A18"/>
    <mergeCell ref="C2:E2"/>
    <mergeCell ref="F2:H2"/>
    <mergeCell ref="I2:N2"/>
    <mergeCell ref="A5:A9"/>
    <mergeCell ref="A10:A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54EB3-507C-4CC9-979D-FE199B16E703}">
  <dimension ref="A1:M11"/>
  <sheetViews>
    <sheetView workbookViewId="0">
      <selection activeCell="M20" sqref="M20"/>
    </sheetView>
  </sheetViews>
  <sheetFormatPr defaultRowHeight="14.4" x14ac:dyDescent="0.3"/>
  <sheetData>
    <row r="1" spans="1:13" x14ac:dyDescent="0.3">
      <c r="A1" t="s">
        <v>59</v>
      </c>
    </row>
    <row r="4" spans="1:13" x14ac:dyDescent="0.3">
      <c r="A4" s="41" t="s">
        <v>343</v>
      </c>
      <c r="B4" s="42">
        <v>43766</v>
      </c>
      <c r="C4" s="42">
        <v>43766</v>
      </c>
      <c r="D4" s="42">
        <v>43766</v>
      </c>
      <c r="E4" s="42">
        <v>43766</v>
      </c>
      <c r="F4" s="42">
        <v>43767</v>
      </c>
      <c r="G4" s="42">
        <v>43767</v>
      </c>
      <c r="H4" s="42">
        <v>43768</v>
      </c>
      <c r="I4" s="42">
        <v>43768</v>
      </c>
      <c r="J4" s="42">
        <v>43768</v>
      </c>
      <c r="K4" s="42">
        <v>43768</v>
      </c>
      <c r="L4" s="42">
        <v>43768</v>
      </c>
      <c r="M4" s="42">
        <v>43768</v>
      </c>
    </row>
    <row r="5" spans="1:13" x14ac:dyDescent="0.3">
      <c r="A5" s="43" t="s">
        <v>296</v>
      </c>
      <c r="B5" s="44" t="s">
        <v>344</v>
      </c>
      <c r="C5" s="44" t="s">
        <v>345</v>
      </c>
      <c r="D5" s="44" t="s">
        <v>346</v>
      </c>
      <c r="E5" s="44" t="s">
        <v>297</v>
      </c>
      <c r="F5" s="44" t="s">
        <v>298</v>
      </c>
      <c r="G5" s="44" t="s">
        <v>300</v>
      </c>
      <c r="H5" s="44" t="s">
        <v>302</v>
      </c>
      <c r="I5" s="44" t="s">
        <v>304</v>
      </c>
      <c r="J5" s="44" t="s">
        <v>306</v>
      </c>
      <c r="K5" s="44" t="s">
        <v>308</v>
      </c>
      <c r="L5" s="44" t="s">
        <v>309</v>
      </c>
      <c r="M5" s="44" t="s">
        <v>310</v>
      </c>
    </row>
    <row r="6" spans="1:13" x14ac:dyDescent="0.3">
      <c r="A6" s="45" t="s">
        <v>60</v>
      </c>
      <c r="B6" s="46">
        <v>5.3888888888888902</v>
      </c>
      <c r="C6" s="46">
        <v>6</v>
      </c>
      <c r="D6" s="46">
        <v>5.7692307692307692</v>
      </c>
      <c r="E6" s="46">
        <v>7.2142857142857144</v>
      </c>
      <c r="F6" s="46">
        <v>7.1428571428571432</v>
      </c>
      <c r="G6" s="46">
        <v>6.5</v>
      </c>
      <c r="H6" s="46">
        <v>5.5714285714285712</v>
      </c>
      <c r="I6" s="46">
        <v>7.1578947368421053</v>
      </c>
      <c r="J6" s="46">
        <v>7.0526315789473681</v>
      </c>
      <c r="K6" s="46">
        <v>6.9090909090909092</v>
      </c>
      <c r="L6" s="46">
        <v>7.3478260869565215</v>
      </c>
      <c r="M6" s="46">
        <v>7.15</v>
      </c>
    </row>
    <row r="7" spans="1:13" x14ac:dyDescent="0.3">
      <c r="A7" s="47" t="s">
        <v>347</v>
      </c>
      <c r="B7" s="46">
        <f t="shared" ref="B7:M7" si="0">B6/6.9</f>
        <v>0.78099838969404201</v>
      </c>
      <c r="C7" s="46">
        <f t="shared" si="0"/>
        <v>0.86956521739130432</v>
      </c>
      <c r="D7" s="46">
        <f t="shared" si="0"/>
        <v>0.83612040133779264</v>
      </c>
      <c r="E7" s="46">
        <f t="shared" si="0"/>
        <v>1.0455486542443064</v>
      </c>
      <c r="F7" s="46">
        <f t="shared" si="0"/>
        <v>1.0351966873706004</v>
      </c>
      <c r="G7" s="46">
        <f t="shared" si="0"/>
        <v>0.94202898550724634</v>
      </c>
      <c r="H7" s="46">
        <f t="shared" si="0"/>
        <v>0.80745341614906829</v>
      </c>
      <c r="I7" s="46">
        <f t="shared" si="0"/>
        <v>1.0373760488176964</v>
      </c>
      <c r="J7" s="46">
        <f t="shared" si="0"/>
        <v>1.0221205186880242</v>
      </c>
      <c r="K7" s="46">
        <f t="shared" si="0"/>
        <v>1.0013175230566536</v>
      </c>
      <c r="L7" s="46">
        <f t="shared" si="0"/>
        <v>1.064902331442974</v>
      </c>
      <c r="M7" s="46">
        <f t="shared" si="0"/>
        <v>1.036231884057971</v>
      </c>
    </row>
    <row r="8" spans="1:13" x14ac:dyDescent="0.3">
      <c r="A8" s="47" t="s">
        <v>55</v>
      </c>
      <c r="B8" s="46">
        <v>0.44722222222222258</v>
      </c>
      <c r="C8" s="46">
        <v>0.60000000000000053</v>
      </c>
      <c r="D8" s="46">
        <v>0.54230769230769282</v>
      </c>
      <c r="E8" s="46">
        <v>1.6285714285714452</v>
      </c>
      <c r="F8" s="46">
        <v>1.4857142857142989</v>
      </c>
      <c r="G8" s="46">
        <v>0.72499999999999976</v>
      </c>
      <c r="H8" s="46">
        <v>0.49285714285714322</v>
      </c>
      <c r="I8" s="46">
        <v>1.5157894736842241</v>
      </c>
      <c r="J8" s="46">
        <v>1.3052631578947422</v>
      </c>
      <c r="K8" s="46">
        <v>1.0181818181818196</v>
      </c>
      <c r="L8" s="46">
        <v>1.8956521739130645</v>
      </c>
      <c r="M8" s="46">
        <v>1.5000000000000124</v>
      </c>
    </row>
    <row r="9" spans="1:13" x14ac:dyDescent="0.3">
      <c r="A9" s="47" t="s">
        <v>348</v>
      </c>
      <c r="B9" s="48">
        <v>28</v>
      </c>
      <c r="C9" s="48">
        <v>26</v>
      </c>
      <c r="D9" s="48">
        <v>17</v>
      </c>
      <c r="E9" s="48">
        <v>27</v>
      </c>
      <c r="F9" s="48">
        <v>30</v>
      </c>
      <c r="G9" s="48">
        <v>51</v>
      </c>
      <c r="H9" s="48">
        <v>41</v>
      </c>
      <c r="I9" s="48">
        <v>42</v>
      </c>
      <c r="J9" s="48">
        <v>45</v>
      </c>
      <c r="K9" s="49">
        <v>44</v>
      </c>
      <c r="L9" s="49">
        <v>50</v>
      </c>
      <c r="M9" s="49">
        <v>42</v>
      </c>
    </row>
    <row r="10" spans="1:13" x14ac:dyDescent="0.3">
      <c r="A10" s="47" t="s">
        <v>349</v>
      </c>
      <c r="B10" s="49">
        <v>18</v>
      </c>
      <c r="C10" s="49">
        <v>14</v>
      </c>
      <c r="D10" s="49">
        <v>13</v>
      </c>
      <c r="E10" s="49">
        <v>14</v>
      </c>
      <c r="F10" s="49">
        <v>14</v>
      </c>
      <c r="G10" s="49">
        <v>24</v>
      </c>
      <c r="H10" s="49">
        <v>21</v>
      </c>
      <c r="I10" s="49">
        <v>19</v>
      </c>
      <c r="J10" s="49">
        <v>19</v>
      </c>
      <c r="K10" s="49">
        <v>22</v>
      </c>
      <c r="L10" s="49">
        <v>23</v>
      </c>
      <c r="M10" s="49">
        <v>20</v>
      </c>
    </row>
    <row r="11" spans="1:13" x14ac:dyDescent="0.3">
      <c r="A11" s="50" t="s">
        <v>338</v>
      </c>
      <c r="B11" s="51" t="s">
        <v>25</v>
      </c>
      <c r="C11" s="52" t="s">
        <v>25</v>
      </c>
      <c r="D11" s="52" t="s">
        <v>25</v>
      </c>
      <c r="E11" s="53" t="s">
        <v>23</v>
      </c>
      <c r="F11" s="53" t="s">
        <v>23</v>
      </c>
      <c r="G11" s="54" t="s">
        <v>24</v>
      </c>
      <c r="H11" s="52" t="s">
        <v>25</v>
      </c>
      <c r="I11" s="53" t="s">
        <v>23</v>
      </c>
      <c r="J11" s="53" t="s">
        <v>23</v>
      </c>
      <c r="K11" s="53" t="s">
        <v>23</v>
      </c>
      <c r="L11" s="53" t="s">
        <v>23</v>
      </c>
      <c r="M11" s="53" t="s">
        <v>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ACF38-3D00-406C-9CDA-616B5AB85C95}">
  <dimension ref="A1:O38"/>
  <sheetViews>
    <sheetView workbookViewId="0"/>
  </sheetViews>
  <sheetFormatPr defaultRowHeight="14.4" x14ac:dyDescent="0.3"/>
  <cols>
    <col min="1" max="1" width="21.33203125" customWidth="1"/>
  </cols>
  <sheetData>
    <row r="1" spans="1:15" ht="45" x14ac:dyDescent="0.3">
      <c r="C1" s="99"/>
      <c r="D1" s="301" t="s">
        <v>202</v>
      </c>
      <c r="E1" s="302"/>
      <c r="F1" s="125" t="s">
        <v>223</v>
      </c>
      <c r="G1" s="107" t="s">
        <v>232</v>
      </c>
      <c r="H1" s="123" t="s">
        <v>242</v>
      </c>
      <c r="I1" s="107" t="s">
        <v>252</v>
      </c>
      <c r="J1" s="303" t="s">
        <v>350</v>
      </c>
      <c r="K1" s="303"/>
      <c r="L1" s="106" t="s">
        <v>351</v>
      </c>
      <c r="M1" s="295" t="s">
        <v>352</v>
      </c>
      <c r="N1" s="296"/>
      <c r="O1" s="124" t="s">
        <v>353</v>
      </c>
    </row>
    <row r="2" spans="1:15" ht="52.95" customHeight="1" x14ac:dyDescent="0.3">
      <c r="A2" s="100" t="s">
        <v>354</v>
      </c>
      <c r="B2" s="297" t="s">
        <v>355</v>
      </c>
      <c r="C2" s="298"/>
      <c r="D2" s="290" t="s">
        <v>8</v>
      </c>
      <c r="E2" s="291"/>
      <c r="F2" s="292"/>
      <c r="G2" s="172" t="s">
        <v>228</v>
      </c>
      <c r="H2" s="173"/>
      <c r="I2" s="173"/>
      <c r="J2" s="173"/>
      <c r="K2" s="173"/>
      <c r="L2" s="174"/>
      <c r="M2" s="290" t="s">
        <v>16</v>
      </c>
      <c r="N2" s="291"/>
      <c r="O2" s="292"/>
    </row>
    <row r="3" spans="1:15" x14ac:dyDescent="0.3">
      <c r="A3" s="133"/>
      <c r="B3" s="134"/>
      <c r="C3" s="135"/>
      <c r="D3" s="136" t="s">
        <v>297</v>
      </c>
      <c r="E3" s="137" t="s">
        <v>298</v>
      </c>
      <c r="F3" s="137" t="s">
        <v>300</v>
      </c>
      <c r="G3" s="136" t="s">
        <v>302</v>
      </c>
      <c r="H3" s="137" t="s">
        <v>304</v>
      </c>
      <c r="I3" s="137" t="s">
        <v>306</v>
      </c>
      <c r="J3" s="137" t="s">
        <v>308</v>
      </c>
      <c r="K3" s="137" t="s">
        <v>309</v>
      </c>
      <c r="L3" s="137" t="s">
        <v>310</v>
      </c>
      <c r="M3" s="136" t="s">
        <v>311</v>
      </c>
      <c r="N3" s="137" t="s">
        <v>312</v>
      </c>
      <c r="O3" s="138" t="s">
        <v>313</v>
      </c>
    </row>
    <row r="4" spans="1:15" x14ac:dyDescent="0.3">
      <c r="A4" s="318" t="s">
        <v>52</v>
      </c>
      <c r="B4" s="315" t="s">
        <v>53</v>
      </c>
      <c r="C4" s="101" t="s">
        <v>54</v>
      </c>
      <c r="D4" s="102">
        <f>Påvekstalger!F6</f>
        <v>13.82</v>
      </c>
      <c r="E4" s="199">
        <f>Påvekstalger!G6</f>
        <v>15.997500000000002</v>
      </c>
      <c r="F4" s="199">
        <f>Påvekstalger!H6</f>
        <v>27.915714285714284</v>
      </c>
      <c r="G4" s="199">
        <f>Påvekstalger!I6</f>
        <v>21.454117647058826</v>
      </c>
      <c r="H4" s="199">
        <f>Påvekstalger!J6</f>
        <v>6.8650000000000002</v>
      </c>
      <c r="I4" s="199">
        <f>Påvekstalger!K6</f>
        <v>10.61</v>
      </c>
      <c r="J4" s="199">
        <f>Påvekstalger!L6</f>
        <v>10.243636363636364</v>
      </c>
      <c r="K4" s="199">
        <f>Påvekstalger!M6</f>
        <v>13.35</v>
      </c>
      <c r="L4" s="199">
        <f>Påvekstalger!N6</f>
        <v>8.6536363636363642</v>
      </c>
      <c r="M4" s="102">
        <f>Påvekstalger!C6</f>
        <v>9.0460000000000012</v>
      </c>
      <c r="N4" s="102">
        <f>Påvekstalger!D6</f>
        <v>7.270999999999999</v>
      </c>
      <c r="O4" s="102">
        <f>Påvekstalger!E6</f>
        <v>10.791333333333334</v>
      </c>
    </row>
    <row r="5" spans="1:15" x14ac:dyDescent="0.3">
      <c r="A5" s="319"/>
      <c r="B5" s="316"/>
      <c r="C5" s="103" t="s">
        <v>55</v>
      </c>
      <c r="D5" s="108">
        <f>Påvekstalger!F8</f>
        <v>0.66635907512288339</v>
      </c>
      <c r="E5" s="109">
        <f>Påvekstalger!G8</f>
        <v>0.59958440046411055</v>
      </c>
      <c r="F5" s="198">
        <f>Påvekstalger!H8</f>
        <v>0.44118323878280924</v>
      </c>
      <c r="G5" s="198">
        <f>Påvekstalger!I8</f>
        <v>0.52706224627018594</v>
      </c>
      <c r="H5" s="198">
        <f>Påvekstalger!J8</f>
        <v>0.89583551366487724</v>
      </c>
      <c r="I5" s="198">
        <f>Påvekstalger!K8</f>
        <v>0.76560875066765499</v>
      </c>
      <c r="J5" s="198">
        <f>Påvekstalger!L8</f>
        <v>0.77693631205098646</v>
      </c>
      <c r="K5" s="198">
        <f>Påvekstalger!M8</f>
        <v>0.68089095908115205</v>
      </c>
      <c r="L5" s="198">
        <f>Påvekstalger!N8</f>
        <v>0.83072547065998326</v>
      </c>
      <c r="M5" s="108">
        <f>Påvekstalger!C8</f>
        <v>0.81644262717286165</v>
      </c>
      <c r="N5" s="108">
        <f>Påvekstalger!D8</f>
        <v>0.88105627849029755</v>
      </c>
      <c r="O5" s="108">
        <f>Påvekstalger!E8</f>
        <v>0.76000212309794013</v>
      </c>
    </row>
    <row r="6" spans="1:15" x14ac:dyDescent="0.3">
      <c r="A6" s="319"/>
      <c r="B6" s="317"/>
      <c r="C6" s="104" t="s">
        <v>56</v>
      </c>
      <c r="D6" s="122" t="s">
        <v>256</v>
      </c>
      <c r="E6" s="207" t="s">
        <v>207</v>
      </c>
      <c r="F6" s="120" t="s">
        <v>207</v>
      </c>
      <c r="G6" s="207" t="s">
        <v>207</v>
      </c>
      <c r="H6" s="202" t="s">
        <v>216</v>
      </c>
      <c r="I6" s="196" t="s">
        <v>256</v>
      </c>
      <c r="J6" s="196" t="s">
        <v>256</v>
      </c>
      <c r="K6" s="196" t="s">
        <v>256</v>
      </c>
      <c r="L6" s="202" t="s">
        <v>216</v>
      </c>
      <c r="M6" s="121" t="s">
        <v>216</v>
      </c>
      <c r="N6" s="121" t="s">
        <v>216</v>
      </c>
      <c r="O6" s="197" t="s">
        <v>256</v>
      </c>
    </row>
    <row r="7" spans="1:15" x14ac:dyDescent="0.3">
      <c r="A7" s="319"/>
      <c r="B7" s="315" t="s">
        <v>57</v>
      </c>
      <c r="C7" s="101" t="s">
        <v>54</v>
      </c>
      <c r="D7" s="112">
        <f>Påvekstalger!F15</f>
        <v>6.5766666666666671</v>
      </c>
      <c r="E7" s="112">
        <f>Påvekstalger!G15</f>
        <v>7.0400000000000009</v>
      </c>
      <c r="F7" s="113" t="s">
        <v>17</v>
      </c>
      <c r="G7" s="205" t="s">
        <v>17</v>
      </c>
      <c r="H7" s="117">
        <f>Påvekstalger!J15</f>
        <v>7.04</v>
      </c>
      <c r="I7" s="117">
        <f>Påvekstalger!K15</f>
        <v>6.7479999999999993</v>
      </c>
      <c r="J7" s="205" t="s">
        <v>17</v>
      </c>
      <c r="K7" s="205" t="s">
        <v>17</v>
      </c>
      <c r="L7" s="205" t="s">
        <v>17</v>
      </c>
      <c r="M7" s="205" t="s">
        <v>17</v>
      </c>
      <c r="N7" s="205" t="s">
        <v>17</v>
      </c>
      <c r="O7" s="205" t="s">
        <v>17</v>
      </c>
    </row>
    <row r="8" spans="1:15" x14ac:dyDescent="0.3">
      <c r="A8" s="319"/>
      <c r="B8" s="316"/>
      <c r="C8" s="103" t="s">
        <v>55</v>
      </c>
      <c r="D8" s="111">
        <f>Påvekstalger!F17</f>
        <v>0.58569558885878115</v>
      </c>
      <c r="E8" s="111">
        <v>1</v>
      </c>
      <c r="F8" s="111" t="s">
        <v>17</v>
      </c>
      <c r="G8" s="204" t="s">
        <v>17</v>
      </c>
      <c r="H8" s="118">
        <f>Påvekstalger!J17</f>
        <v>0.80222418804498996</v>
      </c>
      <c r="I8" s="118">
        <f>Påvekstalger!K17</f>
        <v>0.31489219455122808</v>
      </c>
      <c r="J8" s="204" t="s">
        <v>17</v>
      </c>
      <c r="K8" s="204" t="s">
        <v>17</v>
      </c>
      <c r="L8" s="204" t="s">
        <v>17</v>
      </c>
      <c r="M8" s="204" t="s">
        <v>17</v>
      </c>
      <c r="N8" s="204" t="s">
        <v>17</v>
      </c>
      <c r="O8" s="204" t="s">
        <v>17</v>
      </c>
    </row>
    <row r="9" spans="1:15" x14ac:dyDescent="0.3">
      <c r="A9" s="320"/>
      <c r="B9" s="317"/>
      <c r="C9" s="103" t="s">
        <v>56</v>
      </c>
      <c r="D9" s="119" t="s">
        <v>207</v>
      </c>
      <c r="E9" s="202" t="s">
        <v>216</v>
      </c>
      <c r="F9" s="110" t="s">
        <v>17</v>
      </c>
      <c r="G9" s="206" t="s">
        <v>17</v>
      </c>
      <c r="H9" s="206" t="s">
        <v>17</v>
      </c>
      <c r="I9" s="206" t="s">
        <v>17</v>
      </c>
      <c r="J9" s="206" t="s">
        <v>17</v>
      </c>
      <c r="K9" s="206" t="s">
        <v>17</v>
      </c>
      <c r="L9" s="206" t="s">
        <v>17</v>
      </c>
      <c r="M9" s="206" t="s">
        <v>17</v>
      </c>
      <c r="N9" s="206" t="s">
        <v>17</v>
      </c>
      <c r="O9" s="206" t="s">
        <v>17</v>
      </c>
    </row>
    <row r="10" spans="1:15" x14ac:dyDescent="0.3">
      <c r="A10" s="318" t="s">
        <v>59</v>
      </c>
      <c r="B10" s="315" t="s">
        <v>60</v>
      </c>
      <c r="C10" s="101" t="s">
        <v>54</v>
      </c>
      <c r="D10" s="114">
        <f>Bunndyr!E6</f>
        <v>7.2142857142857144</v>
      </c>
      <c r="E10" s="114">
        <f>Bunndyr!F6</f>
        <v>7.1428571428571432</v>
      </c>
      <c r="F10" s="114">
        <f>Bunndyr!G6</f>
        <v>6.5</v>
      </c>
      <c r="G10" s="201">
        <f>Bunndyr!H6</f>
        <v>5.5714285714285712</v>
      </c>
      <c r="H10" s="201">
        <f>Bunndyr!I6</f>
        <v>7.1578947368421053</v>
      </c>
      <c r="I10" s="201">
        <f>Bunndyr!J6</f>
        <v>7.0526315789473681</v>
      </c>
      <c r="J10" s="201">
        <f>Bunndyr!K6</f>
        <v>6.9090909090909092</v>
      </c>
      <c r="K10" s="201">
        <f>Bunndyr!L6</f>
        <v>7.3478260869565215</v>
      </c>
      <c r="L10" s="201">
        <f>Bunndyr!M6</f>
        <v>7.15</v>
      </c>
      <c r="M10" s="114">
        <f>Bunndyr!B6</f>
        <v>5.3888888888888902</v>
      </c>
      <c r="N10" s="114">
        <f>Bunndyr!C6</f>
        <v>6</v>
      </c>
      <c r="O10" s="114">
        <f>Bunndyr!D6</f>
        <v>5.7692307692307692</v>
      </c>
    </row>
    <row r="11" spans="1:15" x14ac:dyDescent="0.3">
      <c r="A11" s="319"/>
      <c r="B11" s="316"/>
      <c r="C11" s="103" t="s">
        <v>55</v>
      </c>
      <c r="D11" s="115">
        <v>1</v>
      </c>
      <c r="E11" s="115">
        <v>1</v>
      </c>
      <c r="F11" s="115">
        <f>Bunndyr!G8</f>
        <v>0.72499999999999976</v>
      </c>
      <c r="G11" s="200">
        <f>Bunndyr!H8</f>
        <v>0.49285714285714322</v>
      </c>
      <c r="H11" s="200">
        <v>1</v>
      </c>
      <c r="I11" s="200">
        <v>1</v>
      </c>
      <c r="J11" s="200">
        <v>1</v>
      </c>
      <c r="K11" s="200">
        <v>1</v>
      </c>
      <c r="L11" s="200">
        <v>1</v>
      </c>
      <c r="M11" s="115">
        <f>Bunndyr!B8</f>
        <v>0.44722222222222258</v>
      </c>
      <c r="N11" s="115">
        <f>Bunndyr!C8</f>
        <v>0.60000000000000053</v>
      </c>
      <c r="O11" s="115">
        <f>Bunndyr!D8</f>
        <v>0.54230769230769282</v>
      </c>
    </row>
    <row r="12" spans="1:15" x14ac:dyDescent="0.3">
      <c r="A12" s="319"/>
      <c r="B12" s="316"/>
      <c r="C12" s="103" t="s">
        <v>56</v>
      </c>
      <c r="D12" s="121" t="s">
        <v>216</v>
      </c>
      <c r="E12" s="202" t="s">
        <v>216</v>
      </c>
      <c r="F12" s="196" t="s">
        <v>256</v>
      </c>
      <c r="G12" s="207" t="s">
        <v>207</v>
      </c>
      <c r="H12" s="202" t="s">
        <v>216</v>
      </c>
      <c r="I12" s="202" t="s">
        <v>216</v>
      </c>
      <c r="J12" s="202" t="s">
        <v>216</v>
      </c>
      <c r="K12" s="202" t="s">
        <v>216</v>
      </c>
      <c r="L12" s="202" t="s">
        <v>216</v>
      </c>
      <c r="M12" s="119" t="s">
        <v>207</v>
      </c>
      <c r="N12" s="119" t="s">
        <v>207</v>
      </c>
      <c r="O12" s="208" t="s">
        <v>207</v>
      </c>
    </row>
    <row r="13" spans="1:15" x14ac:dyDescent="0.3">
      <c r="A13" s="319"/>
      <c r="B13" s="316" t="s">
        <v>61</v>
      </c>
      <c r="C13" s="101" t="s">
        <v>54</v>
      </c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116"/>
      <c r="O13" s="204"/>
    </row>
    <row r="14" spans="1:15" x14ac:dyDescent="0.3">
      <c r="A14" s="319"/>
      <c r="B14" s="316"/>
      <c r="C14" s="103" t="s">
        <v>55</v>
      </c>
      <c r="D14" s="203"/>
      <c r="E14" s="203"/>
      <c r="F14" s="203"/>
      <c r="G14" s="203"/>
      <c r="H14" s="203"/>
      <c r="I14" s="203"/>
      <c r="J14" s="203"/>
      <c r="K14" s="203"/>
      <c r="L14" s="203"/>
      <c r="M14" s="203"/>
      <c r="N14" s="111"/>
      <c r="O14" s="204"/>
    </row>
    <row r="15" spans="1:15" x14ac:dyDescent="0.3">
      <c r="A15" s="319"/>
      <c r="B15" s="317"/>
      <c r="C15" s="103" t="s">
        <v>56</v>
      </c>
      <c r="D15" s="203"/>
      <c r="E15" s="203"/>
      <c r="F15" s="203"/>
      <c r="G15" s="203"/>
      <c r="H15" s="203"/>
      <c r="I15" s="203"/>
      <c r="J15" s="203"/>
      <c r="K15" s="203"/>
      <c r="L15" s="203"/>
      <c r="M15" s="203"/>
      <c r="N15" s="110"/>
      <c r="O15" s="204"/>
    </row>
    <row r="16" spans="1:15" x14ac:dyDescent="0.3">
      <c r="A16" s="314" t="s">
        <v>356</v>
      </c>
      <c r="B16" s="315" t="s">
        <v>63</v>
      </c>
      <c r="C16" s="101" t="s">
        <v>54</v>
      </c>
      <c r="D16" s="201"/>
      <c r="E16" s="201"/>
      <c r="F16" s="114">
        <f>'Vannkjemi 2020'!D7</f>
        <v>13.5</v>
      </c>
      <c r="G16" s="201"/>
      <c r="H16" s="201"/>
      <c r="I16" s="201"/>
      <c r="J16" s="201"/>
      <c r="K16" s="201"/>
      <c r="L16" s="201" t="e">
        <f>'Vannkjemi 2020'!#REF!</f>
        <v>#REF!</v>
      </c>
      <c r="M16" s="201">
        <f>'Vannkjemi 2020'!D9</f>
        <v>6</v>
      </c>
      <c r="N16" s="201"/>
      <c r="O16" s="114"/>
    </row>
    <row r="17" spans="1:15" x14ac:dyDescent="0.3">
      <c r="A17" s="314"/>
      <c r="B17" s="316"/>
      <c r="C17" s="103" t="s">
        <v>55</v>
      </c>
      <c r="D17" s="200"/>
      <c r="E17" s="200"/>
      <c r="F17" s="115"/>
      <c r="G17" s="200"/>
      <c r="H17" s="200"/>
      <c r="I17" s="200"/>
      <c r="J17" s="200"/>
      <c r="K17" s="200"/>
      <c r="L17" s="200"/>
      <c r="M17" s="200"/>
      <c r="N17" s="200"/>
      <c r="O17" s="115"/>
    </row>
    <row r="18" spans="1:15" x14ac:dyDescent="0.3">
      <c r="A18" s="314"/>
      <c r="B18" s="317"/>
      <c r="C18" s="103" t="s">
        <v>56</v>
      </c>
      <c r="D18" s="213"/>
      <c r="E18" s="213"/>
      <c r="F18" s="121" t="s">
        <v>216</v>
      </c>
      <c r="G18" s="213"/>
      <c r="H18" s="213"/>
      <c r="I18" s="213"/>
      <c r="J18" s="213"/>
      <c r="K18" s="213"/>
      <c r="L18" s="202" t="s">
        <v>216</v>
      </c>
      <c r="M18" s="202" t="s">
        <v>216</v>
      </c>
      <c r="N18" s="213"/>
      <c r="O18" s="110"/>
    </row>
    <row r="19" spans="1:15" x14ac:dyDescent="0.3">
      <c r="A19" s="236" t="s">
        <v>357</v>
      </c>
      <c r="B19" s="237"/>
      <c r="C19" s="238"/>
      <c r="D19" s="126" t="s">
        <v>358</v>
      </c>
      <c r="E19" s="126" t="s">
        <v>207</v>
      </c>
      <c r="F19" s="126" t="s">
        <v>207</v>
      </c>
      <c r="G19" s="126" t="s">
        <v>207</v>
      </c>
      <c r="H19" s="127" t="s">
        <v>216</v>
      </c>
      <c r="I19" s="105" t="s">
        <v>256</v>
      </c>
      <c r="J19" s="105" t="s">
        <v>256</v>
      </c>
      <c r="K19" s="105" t="s">
        <v>256</v>
      </c>
      <c r="L19" s="127" t="s">
        <v>216</v>
      </c>
      <c r="M19" s="126" t="s">
        <v>207</v>
      </c>
      <c r="N19" s="126" t="s">
        <v>207</v>
      </c>
      <c r="O19" s="126" t="s">
        <v>207</v>
      </c>
    </row>
    <row r="20" spans="1:15" ht="69.900000000000006" customHeight="1" x14ac:dyDescent="0.3"/>
    <row r="21" spans="1:15" ht="45" x14ac:dyDescent="0.3">
      <c r="C21" s="99"/>
      <c r="D21" s="301" t="s">
        <v>202</v>
      </c>
      <c r="E21" s="302"/>
      <c r="F21" s="125" t="s">
        <v>223</v>
      </c>
      <c r="G21" s="107" t="s">
        <v>232</v>
      </c>
      <c r="H21" s="123" t="s">
        <v>242</v>
      </c>
      <c r="I21" s="107" t="s">
        <v>252</v>
      </c>
      <c r="J21" s="303" t="s">
        <v>350</v>
      </c>
      <c r="K21" s="303"/>
      <c r="L21" s="106" t="s">
        <v>351</v>
      </c>
      <c r="M21" s="295" t="s">
        <v>352</v>
      </c>
      <c r="N21" s="296"/>
      <c r="O21" s="124" t="s">
        <v>353</v>
      </c>
    </row>
    <row r="22" spans="1:15" x14ac:dyDescent="0.3">
      <c r="A22" s="100" t="s">
        <v>354</v>
      </c>
      <c r="B22" s="297" t="s">
        <v>355</v>
      </c>
      <c r="C22" s="298"/>
      <c r="D22" s="290" t="s">
        <v>14</v>
      </c>
      <c r="E22" s="291"/>
      <c r="F22" s="292"/>
      <c r="G22" s="290" t="s">
        <v>228</v>
      </c>
      <c r="H22" s="291"/>
      <c r="I22" s="291"/>
      <c r="J22" s="291"/>
      <c r="K22" s="291"/>
      <c r="L22" s="292"/>
      <c r="M22" s="290" t="s">
        <v>16</v>
      </c>
      <c r="N22" s="291"/>
      <c r="O22" s="292"/>
    </row>
    <row r="23" spans="1:15" x14ac:dyDescent="0.3">
      <c r="A23" s="318" t="s">
        <v>52</v>
      </c>
      <c r="B23" s="315" t="s">
        <v>53</v>
      </c>
      <c r="C23" s="101" t="s">
        <v>54</v>
      </c>
      <c r="D23" s="299">
        <f>AVERAGE(D4:E4)</f>
        <v>14.908750000000001</v>
      </c>
      <c r="E23" s="300"/>
      <c r="F23" s="199">
        <f t="shared" ref="F23:I24" si="0">F4</f>
        <v>27.915714285714284</v>
      </c>
      <c r="G23" s="199">
        <f t="shared" si="0"/>
        <v>21.454117647058826</v>
      </c>
      <c r="H23" s="199">
        <f t="shared" si="0"/>
        <v>6.8650000000000002</v>
      </c>
      <c r="I23" s="199">
        <f t="shared" si="0"/>
        <v>10.61</v>
      </c>
      <c r="J23" s="299">
        <f>AVERAGE(J4:K4)</f>
        <v>11.796818181818182</v>
      </c>
      <c r="K23" s="300"/>
      <c r="L23" s="199">
        <f>L4</f>
        <v>8.6536363636363642</v>
      </c>
      <c r="M23" s="299">
        <f>AVERAGE(M4:N4)</f>
        <v>8.1585000000000001</v>
      </c>
      <c r="N23" s="300"/>
      <c r="O23" s="102">
        <f>O4</f>
        <v>10.791333333333334</v>
      </c>
    </row>
    <row r="24" spans="1:15" x14ac:dyDescent="0.3">
      <c r="A24" s="319"/>
      <c r="B24" s="316"/>
      <c r="C24" s="103" t="s">
        <v>55</v>
      </c>
      <c r="D24" s="304">
        <v>0.63</v>
      </c>
      <c r="E24" s="305"/>
      <c r="F24" s="198">
        <f t="shared" si="0"/>
        <v>0.44118323878280924</v>
      </c>
      <c r="G24" s="198">
        <f t="shared" si="0"/>
        <v>0.52706224627018594</v>
      </c>
      <c r="H24" s="198">
        <f t="shared" si="0"/>
        <v>0.89583551366487724</v>
      </c>
      <c r="I24" s="198">
        <f t="shared" si="0"/>
        <v>0.76560875066765499</v>
      </c>
      <c r="J24" s="304">
        <v>0.73</v>
      </c>
      <c r="K24" s="305"/>
      <c r="L24" s="198">
        <f>L5</f>
        <v>0.83072547065998326</v>
      </c>
      <c r="M24" s="304">
        <v>0.85</v>
      </c>
      <c r="N24" s="305"/>
      <c r="O24" s="108">
        <f>O5</f>
        <v>0.76000212309794013</v>
      </c>
    </row>
    <row r="25" spans="1:15" x14ac:dyDescent="0.3">
      <c r="A25" s="319"/>
      <c r="B25" s="317"/>
      <c r="C25" s="104" t="s">
        <v>56</v>
      </c>
      <c r="D25" s="310" t="s">
        <v>256</v>
      </c>
      <c r="E25" s="311"/>
      <c r="F25" s="120" t="s">
        <v>207</v>
      </c>
      <c r="G25" s="207" t="s">
        <v>207</v>
      </c>
      <c r="H25" s="202" t="s">
        <v>216</v>
      </c>
      <c r="I25" s="196" t="s">
        <v>256</v>
      </c>
      <c r="J25" s="310" t="s">
        <v>256</v>
      </c>
      <c r="K25" s="311"/>
      <c r="L25" s="202" t="s">
        <v>216</v>
      </c>
      <c r="M25" s="306" t="s">
        <v>216</v>
      </c>
      <c r="N25" s="307"/>
      <c r="O25" s="197" t="s">
        <v>256</v>
      </c>
    </row>
    <row r="26" spans="1:15" x14ac:dyDescent="0.3">
      <c r="A26" s="319"/>
      <c r="B26" s="315" t="s">
        <v>57</v>
      </c>
      <c r="C26" s="101" t="s">
        <v>54</v>
      </c>
      <c r="D26" s="312">
        <f>AVERAGE(D7:E7)</f>
        <v>6.8083333333333336</v>
      </c>
      <c r="E26" s="313"/>
      <c r="F26" s="113" t="s">
        <v>17</v>
      </c>
      <c r="G26" s="205" t="s">
        <v>17</v>
      </c>
      <c r="H26" s="117">
        <f>H7</f>
        <v>7.04</v>
      </c>
      <c r="I26" s="117">
        <f>I7</f>
        <v>6.7479999999999993</v>
      </c>
      <c r="J26" s="308" t="s">
        <v>17</v>
      </c>
      <c r="K26" s="309"/>
      <c r="L26" s="205" t="s">
        <v>17</v>
      </c>
      <c r="M26" s="308" t="s">
        <v>17</v>
      </c>
      <c r="N26" s="309"/>
      <c r="O26" s="205" t="s">
        <v>17</v>
      </c>
    </row>
    <row r="27" spans="1:15" x14ac:dyDescent="0.3">
      <c r="A27" s="319"/>
      <c r="B27" s="316"/>
      <c r="C27" s="103" t="s">
        <v>55</v>
      </c>
      <c r="D27" s="282">
        <v>0.85</v>
      </c>
      <c r="E27" s="283"/>
      <c r="F27" s="111" t="s">
        <v>17</v>
      </c>
      <c r="G27" s="204" t="s">
        <v>17</v>
      </c>
      <c r="H27" s="118">
        <f>H8</f>
        <v>0.80222418804498996</v>
      </c>
      <c r="I27" s="118">
        <f>I8</f>
        <v>0.31489219455122808</v>
      </c>
      <c r="J27" s="282" t="s">
        <v>17</v>
      </c>
      <c r="K27" s="283"/>
      <c r="L27" s="204" t="s">
        <v>17</v>
      </c>
      <c r="M27" s="282" t="s">
        <v>17</v>
      </c>
      <c r="N27" s="283"/>
      <c r="O27" s="204" t="s">
        <v>17</v>
      </c>
    </row>
    <row r="28" spans="1:15" x14ac:dyDescent="0.3">
      <c r="A28" s="320"/>
      <c r="B28" s="317"/>
      <c r="C28" s="103" t="s">
        <v>56</v>
      </c>
      <c r="D28" s="293" t="s">
        <v>216</v>
      </c>
      <c r="E28" s="294"/>
      <c r="F28" s="110" t="s">
        <v>17</v>
      </c>
      <c r="G28" s="206" t="s">
        <v>17</v>
      </c>
      <c r="H28" s="206" t="s">
        <v>17</v>
      </c>
      <c r="I28" s="206" t="s">
        <v>17</v>
      </c>
      <c r="J28" s="284" t="s">
        <v>359</v>
      </c>
      <c r="K28" s="285"/>
      <c r="L28" s="206" t="s">
        <v>17</v>
      </c>
      <c r="M28" s="284" t="s">
        <v>17</v>
      </c>
      <c r="N28" s="285"/>
      <c r="O28" s="206" t="s">
        <v>17</v>
      </c>
    </row>
    <row r="29" spans="1:15" x14ac:dyDescent="0.3">
      <c r="A29" s="318" t="s">
        <v>59</v>
      </c>
      <c r="B29" s="315" t="s">
        <v>60</v>
      </c>
      <c r="C29" s="101" t="s">
        <v>54</v>
      </c>
      <c r="D29" s="271">
        <f>AVERAGE(D10:E10)</f>
        <v>7.1785714285714288</v>
      </c>
      <c r="E29" s="272"/>
      <c r="F29" s="114">
        <f t="shared" ref="F29:I30" si="1">F10</f>
        <v>6.5</v>
      </c>
      <c r="G29" s="201">
        <f t="shared" si="1"/>
        <v>5.5714285714285712</v>
      </c>
      <c r="H29" s="201">
        <f t="shared" si="1"/>
        <v>7.1578947368421053</v>
      </c>
      <c r="I29" s="201">
        <f t="shared" si="1"/>
        <v>7.0526315789473681</v>
      </c>
      <c r="J29" s="271">
        <f>AVERAGE(J10:K10)</f>
        <v>7.1284584980237149</v>
      </c>
      <c r="K29" s="272"/>
      <c r="L29" s="201">
        <f>L10</f>
        <v>7.15</v>
      </c>
      <c r="M29" s="271">
        <f>AVERAGE(M10:N10)</f>
        <v>5.6944444444444446</v>
      </c>
      <c r="N29" s="272"/>
      <c r="O29" s="114">
        <f>O10</f>
        <v>5.7692307692307692</v>
      </c>
    </row>
    <row r="30" spans="1:15" x14ac:dyDescent="0.3">
      <c r="A30" s="319"/>
      <c r="B30" s="316"/>
      <c r="C30" s="103" t="s">
        <v>55</v>
      </c>
      <c r="D30" s="273">
        <v>1</v>
      </c>
      <c r="E30" s="274"/>
      <c r="F30" s="115">
        <f t="shared" si="1"/>
        <v>0.72499999999999976</v>
      </c>
      <c r="G30" s="200">
        <f t="shared" si="1"/>
        <v>0.49285714285714322</v>
      </c>
      <c r="H30" s="200">
        <f t="shared" si="1"/>
        <v>1</v>
      </c>
      <c r="I30" s="200">
        <f t="shared" si="1"/>
        <v>1</v>
      </c>
      <c r="J30" s="273">
        <v>1</v>
      </c>
      <c r="K30" s="274"/>
      <c r="L30" s="200">
        <v>1</v>
      </c>
      <c r="M30" s="273">
        <v>0.52</v>
      </c>
      <c r="N30" s="274"/>
      <c r="O30" s="115">
        <f>O11</f>
        <v>0.54230769230769282</v>
      </c>
    </row>
    <row r="31" spans="1:15" x14ac:dyDescent="0.3">
      <c r="A31" s="319"/>
      <c r="B31" s="316"/>
      <c r="C31" s="103" t="s">
        <v>56</v>
      </c>
      <c r="D31" s="306" t="s">
        <v>216</v>
      </c>
      <c r="E31" s="307"/>
      <c r="F31" s="196" t="s">
        <v>256</v>
      </c>
      <c r="G31" s="207" t="s">
        <v>207</v>
      </c>
      <c r="H31" s="202" t="s">
        <v>216</v>
      </c>
      <c r="I31" s="202" t="s">
        <v>216</v>
      </c>
      <c r="J31" s="306" t="s">
        <v>216</v>
      </c>
      <c r="K31" s="307"/>
      <c r="L31" s="202" t="s">
        <v>216</v>
      </c>
      <c r="M31" s="275" t="s">
        <v>207</v>
      </c>
      <c r="N31" s="276"/>
      <c r="O31" s="208" t="s">
        <v>207</v>
      </c>
    </row>
    <row r="32" spans="1:15" x14ac:dyDescent="0.3">
      <c r="A32" s="319"/>
      <c r="B32" s="316" t="s">
        <v>61</v>
      </c>
      <c r="C32" s="101" t="s">
        <v>54</v>
      </c>
      <c r="D32" s="280"/>
      <c r="E32" s="281"/>
      <c r="F32" s="203"/>
      <c r="G32" s="203"/>
      <c r="H32" s="203"/>
      <c r="I32" s="203"/>
      <c r="J32" s="280" t="s">
        <v>359</v>
      </c>
      <c r="K32" s="281"/>
      <c r="L32" s="203"/>
      <c r="M32" s="280" t="s">
        <v>359</v>
      </c>
      <c r="N32" s="281"/>
      <c r="O32" s="204"/>
    </row>
    <row r="33" spans="1:15" x14ac:dyDescent="0.3">
      <c r="A33" s="319"/>
      <c r="B33" s="316"/>
      <c r="C33" s="103" t="s">
        <v>55</v>
      </c>
      <c r="D33" s="282"/>
      <c r="E33" s="283"/>
      <c r="F33" s="203"/>
      <c r="G33" s="203"/>
      <c r="H33" s="203"/>
      <c r="I33" s="203"/>
      <c r="J33" s="282" t="s">
        <v>359</v>
      </c>
      <c r="K33" s="283"/>
      <c r="L33" s="203"/>
      <c r="M33" s="282"/>
      <c r="N33" s="283"/>
      <c r="O33" s="204"/>
    </row>
    <row r="34" spans="1:15" x14ac:dyDescent="0.3">
      <c r="A34" s="319"/>
      <c r="B34" s="317"/>
      <c r="C34" s="103" t="s">
        <v>56</v>
      </c>
      <c r="D34" s="284"/>
      <c r="E34" s="285"/>
      <c r="F34" s="203"/>
      <c r="G34" s="203"/>
      <c r="H34" s="203"/>
      <c r="I34" s="203"/>
      <c r="J34" s="284"/>
      <c r="K34" s="285"/>
      <c r="L34" s="203"/>
      <c r="M34" s="284"/>
      <c r="N34" s="285"/>
      <c r="O34" s="204"/>
    </row>
    <row r="35" spans="1:15" x14ac:dyDescent="0.3">
      <c r="A35" s="314" t="s">
        <v>356</v>
      </c>
      <c r="B35" s="315" t="s">
        <v>63</v>
      </c>
      <c r="C35" s="101" t="s">
        <v>54</v>
      </c>
      <c r="D35" s="271"/>
      <c r="E35" s="272"/>
      <c r="F35" s="114">
        <v>15.5</v>
      </c>
      <c r="G35" s="201"/>
      <c r="H35" s="201"/>
      <c r="I35" s="201"/>
      <c r="J35" s="271"/>
      <c r="K35" s="272"/>
      <c r="L35" s="201">
        <v>5</v>
      </c>
      <c r="M35" s="271">
        <v>5.5</v>
      </c>
      <c r="N35" s="272"/>
      <c r="O35" s="114"/>
    </row>
    <row r="36" spans="1:15" x14ac:dyDescent="0.3">
      <c r="A36" s="314"/>
      <c r="B36" s="316"/>
      <c r="C36" s="103" t="s">
        <v>55</v>
      </c>
      <c r="D36" s="273"/>
      <c r="E36" s="274"/>
      <c r="F36" s="115"/>
      <c r="G36" s="200"/>
      <c r="H36" s="200"/>
      <c r="I36" s="200"/>
      <c r="J36" s="273"/>
      <c r="K36" s="274"/>
      <c r="L36" s="200"/>
      <c r="M36" s="273"/>
      <c r="N36" s="274"/>
      <c r="O36" s="115"/>
    </row>
    <row r="37" spans="1:15" x14ac:dyDescent="0.3">
      <c r="A37" s="314"/>
      <c r="B37" s="316"/>
      <c r="C37" s="103" t="s">
        <v>56</v>
      </c>
      <c r="D37" s="273"/>
      <c r="E37" s="274"/>
      <c r="F37" s="128" t="s">
        <v>216</v>
      </c>
      <c r="G37" s="200"/>
      <c r="H37" s="200"/>
      <c r="I37" s="200"/>
      <c r="J37" s="288"/>
      <c r="K37" s="289"/>
      <c r="L37" s="212" t="s">
        <v>216</v>
      </c>
      <c r="M37" s="286" t="s">
        <v>216</v>
      </c>
      <c r="N37" s="287"/>
      <c r="O37" s="111"/>
    </row>
    <row r="38" spans="1:15" x14ac:dyDescent="0.3">
      <c r="A38" s="131" t="s">
        <v>360</v>
      </c>
      <c r="B38" s="129"/>
      <c r="C38" s="130"/>
      <c r="D38" s="277" t="s">
        <v>216</v>
      </c>
      <c r="E38" s="277"/>
      <c r="F38" s="210" t="s">
        <v>207</v>
      </c>
      <c r="G38" s="210" t="s">
        <v>207</v>
      </c>
      <c r="H38" s="209" t="s">
        <v>216</v>
      </c>
      <c r="I38" s="211" t="s">
        <v>256</v>
      </c>
      <c r="J38" s="279" t="s">
        <v>256</v>
      </c>
      <c r="K38" s="279"/>
      <c r="L38" s="209" t="s">
        <v>216</v>
      </c>
      <c r="M38" s="278" t="s">
        <v>207</v>
      </c>
      <c r="N38" s="278"/>
      <c r="O38" s="132" t="s">
        <v>207</v>
      </c>
    </row>
  </sheetData>
  <mergeCells count="78">
    <mergeCell ref="J25:K25"/>
    <mergeCell ref="J24:K24"/>
    <mergeCell ref="J23:K23"/>
    <mergeCell ref="J36:K36"/>
    <mergeCell ref="J35:K35"/>
    <mergeCell ref="J31:K31"/>
    <mergeCell ref="J30:K30"/>
    <mergeCell ref="J29:K29"/>
    <mergeCell ref="J27:K27"/>
    <mergeCell ref="J26:K26"/>
    <mergeCell ref="B2:C2"/>
    <mergeCell ref="D2:F2"/>
    <mergeCell ref="M2:O2"/>
    <mergeCell ref="M1:N1"/>
    <mergeCell ref="D1:E1"/>
    <mergeCell ref="J1:K1"/>
    <mergeCell ref="A19:C19"/>
    <mergeCell ref="A4:A9"/>
    <mergeCell ref="B4:B6"/>
    <mergeCell ref="B7:B9"/>
    <mergeCell ref="A10:A15"/>
    <mergeCell ref="B10:B12"/>
    <mergeCell ref="B13:B15"/>
    <mergeCell ref="A16:A18"/>
    <mergeCell ref="B16:B18"/>
    <mergeCell ref="A35:A37"/>
    <mergeCell ref="B35:B37"/>
    <mergeCell ref="B26:B28"/>
    <mergeCell ref="A29:A34"/>
    <mergeCell ref="B29:B31"/>
    <mergeCell ref="B32:B34"/>
    <mergeCell ref="A23:A28"/>
    <mergeCell ref="B23:B25"/>
    <mergeCell ref="D32:E32"/>
    <mergeCell ref="D33:E33"/>
    <mergeCell ref="D24:E24"/>
    <mergeCell ref="D25:E25"/>
    <mergeCell ref="D37:E37"/>
    <mergeCell ref="D29:E29"/>
    <mergeCell ref="D30:E30"/>
    <mergeCell ref="D31:E31"/>
    <mergeCell ref="D26:E26"/>
    <mergeCell ref="D27:E27"/>
    <mergeCell ref="D34:E34"/>
    <mergeCell ref="D35:E35"/>
    <mergeCell ref="D36:E36"/>
    <mergeCell ref="M22:O22"/>
    <mergeCell ref="J28:K28"/>
    <mergeCell ref="D28:E28"/>
    <mergeCell ref="M21:N21"/>
    <mergeCell ref="B22:C22"/>
    <mergeCell ref="D22:F22"/>
    <mergeCell ref="G22:L22"/>
    <mergeCell ref="D23:E23"/>
    <mergeCell ref="D21:E21"/>
    <mergeCell ref="J21:K21"/>
    <mergeCell ref="M28:N28"/>
    <mergeCell ref="M23:N23"/>
    <mergeCell ref="M24:N24"/>
    <mergeCell ref="M25:N25"/>
    <mergeCell ref="M26:N26"/>
    <mergeCell ref="M27:N27"/>
    <mergeCell ref="M29:N29"/>
    <mergeCell ref="M30:N30"/>
    <mergeCell ref="M31:N31"/>
    <mergeCell ref="D38:E38"/>
    <mergeCell ref="M38:N38"/>
    <mergeCell ref="J38:K38"/>
    <mergeCell ref="M32:N32"/>
    <mergeCell ref="M33:N33"/>
    <mergeCell ref="M34:N34"/>
    <mergeCell ref="M35:N35"/>
    <mergeCell ref="M36:N36"/>
    <mergeCell ref="M37:N37"/>
    <mergeCell ref="J37:K37"/>
    <mergeCell ref="J32:K32"/>
    <mergeCell ref="J33:K33"/>
    <mergeCell ref="J34:K3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8BA4535D180489858A4B5567D8E10" ma:contentTypeVersion="13" ma:contentTypeDescription="Create a new document." ma:contentTypeScope="" ma:versionID="4c4ee6a4a209d407e71d31bfe086c4d7">
  <xsd:schema xmlns:xsd="http://www.w3.org/2001/XMLSchema" xmlns:xs="http://www.w3.org/2001/XMLSchema" xmlns:p="http://schemas.microsoft.com/office/2006/metadata/properties" xmlns:ns3="e7b8c45b-7940-4fa7-ae79-46f1d3bf54ce" xmlns:ns4="8d59c9d2-880c-48de-b1d1-cb45cd65ee8d" targetNamespace="http://schemas.microsoft.com/office/2006/metadata/properties" ma:root="true" ma:fieldsID="739113d80861eaa043460c727cdabdcc" ns3:_="" ns4:_="">
    <xsd:import namespace="e7b8c45b-7940-4fa7-ae79-46f1d3bf54ce"/>
    <xsd:import namespace="8d59c9d2-880c-48de-b1d1-cb45cd65ee8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Locatio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b8c45b-7940-4fa7-ae79-46f1d3bf54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59c9d2-880c-48de-b1d1-cb45cd65ee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7E913C-4C0F-4BBE-BFE4-0B7D5F621F5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F1019C-B163-4558-85BF-9E681BD658DD}">
  <ds:schemaRefs>
    <ds:schemaRef ds:uri="http://purl.org/dc/terms/"/>
    <ds:schemaRef ds:uri="e7b8c45b-7940-4fa7-ae79-46f1d3bf54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8d59c9d2-880c-48de-b1d1-cb45cd65ee8d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6145542-A341-41A9-936B-D479690551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b8c45b-7940-4fa7-ae79-46f1d3bf54ce"/>
    <ds:schemaRef ds:uri="8d59c9d2-880c-48de-b1d1-cb45cd65ee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Vannkjemi 2020</vt:lpstr>
      <vt:lpstr>Tabell økotilstand 2020</vt:lpstr>
      <vt:lpstr>Stasjonsoversikt og vanntyper</vt:lpstr>
      <vt:lpstr>Til Dag </vt:lpstr>
      <vt:lpstr>Til Vannmiljø</vt:lpstr>
      <vt:lpstr>Klassifisering av BKE</vt:lpstr>
      <vt:lpstr>Påvekstalger</vt:lpstr>
      <vt:lpstr>Bunndyr</vt:lpstr>
      <vt:lpstr>Tabell økotilstand rapport</vt:lpstr>
      <vt:lpstr>'Stasjonsoversikt og vanntyper'!_GoBack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Jan-Erik Thrane</dc:creator>
  <cp:keywords/>
  <dc:description/>
  <cp:lastModifiedBy>Jan-Erik Thrane</cp:lastModifiedBy>
  <cp:revision/>
  <dcterms:created xsi:type="dcterms:W3CDTF">2020-02-07T09:41:10Z</dcterms:created>
  <dcterms:modified xsi:type="dcterms:W3CDTF">2021-03-04T08:27:02Z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0x0101006EA8BA4535D180489858A4B5567D8E10</vt:lpwstr>
  </property>
</Properties>
</file>