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gem\OneDrive\Documents\Spring board - Data analytics\Projects\Southern Water corp case study\"/>
    </mc:Choice>
  </mc:AlternateContent>
  <xr:revisionPtr revIDLastSave="0" documentId="13_ncr:1_{598FD5A4-C0B5-4D68-AA6F-0406B0C8059A}" xr6:coauthVersionLast="47" xr6:coauthVersionMax="47" xr10:uidLastSave="{00000000-0000-0000-0000-000000000000}"/>
  <bookViews>
    <workbookView xWindow="-110" yWindow="-110" windowWidth="19420" windowHeight="12220" tabRatio="837" firstSheet="1"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56" i="18" l="1"/>
  <c r="G56" i="18"/>
  <c r="H56" i="18"/>
  <c r="I56" i="18"/>
  <c r="J56" i="18"/>
  <c r="K56" i="18"/>
  <c r="L56" i="18"/>
  <c r="M56" i="18"/>
  <c r="N56" i="18"/>
  <c r="O56" i="18"/>
  <c r="P56" i="18"/>
  <c r="F57" i="18"/>
  <c r="G57" i="18"/>
  <c r="H57" i="18"/>
  <c r="I57" i="18"/>
  <c r="J57" i="18"/>
  <c r="K57" i="18"/>
  <c r="L57" i="18"/>
  <c r="M57" i="18"/>
  <c r="N57" i="18"/>
  <c r="O57" i="18"/>
  <c r="P57" i="18"/>
  <c r="F58" i="18"/>
  <c r="G58" i="18"/>
  <c r="H58" i="18"/>
  <c r="I58" i="18"/>
  <c r="J58" i="18"/>
  <c r="K58" i="18"/>
  <c r="L58" i="18"/>
  <c r="M58" i="18"/>
  <c r="N58" i="18"/>
  <c r="O58" i="18"/>
  <c r="P58" i="18"/>
  <c r="E57" i="18"/>
  <c r="E58" i="18"/>
  <c r="E56" i="18"/>
  <c r="S51" i="16"/>
  <c r="Q16" i="18"/>
  <c r="Q17" i="18"/>
  <c r="Q15" i="18"/>
  <c r="Q56" i="18" s="1"/>
  <c r="Q57" i="18"/>
  <c r="Q58" i="18"/>
  <c r="Q24" i="18"/>
  <c r="Q25" i="18"/>
  <c r="Q23" i="18"/>
  <c r="F25" i="18"/>
  <c r="G25" i="18"/>
  <c r="H25" i="18"/>
  <c r="I25" i="18"/>
  <c r="J25" i="18"/>
  <c r="K25" i="18"/>
  <c r="L25" i="18"/>
  <c r="M25" i="18"/>
  <c r="N25" i="18"/>
  <c r="O25" i="18"/>
  <c r="P25" i="18"/>
  <c r="E25" i="18"/>
  <c r="F24" i="18"/>
  <c r="G24" i="18"/>
  <c r="H24" i="18"/>
  <c r="I24" i="18"/>
  <c r="J24" i="18"/>
  <c r="K24" i="18"/>
  <c r="L24" i="18"/>
  <c r="M24" i="18"/>
  <c r="N24" i="18"/>
  <c r="O24" i="18"/>
  <c r="P24" i="18"/>
  <c r="E24" i="18"/>
  <c r="F23" i="18"/>
  <c r="G23" i="18"/>
  <c r="H23" i="18"/>
  <c r="I23" i="18"/>
  <c r="J23" i="18"/>
  <c r="K23" i="18"/>
  <c r="L23" i="18"/>
  <c r="M23" i="18"/>
  <c r="N23" i="18"/>
  <c r="O23" i="18"/>
  <c r="P23" i="18"/>
  <c r="E23" i="18"/>
  <c r="Q20" i="18"/>
  <c r="Q21" i="18"/>
  <c r="F21" i="18"/>
  <c r="G21" i="18"/>
  <c r="H21" i="18"/>
  <c r="I21" i="18"/>
  <c r="J21" i="18"/>
  <c r="K21" i="18"/>
  <c r="L21" i="18"/>
  <c r="M21" i="18"/>
  <c r="N21" i="18"/>
  <c r="O21" i="18"/>
  <c r="P21" i="18"/>
  <c r="F20" i="18"/>
  <c r="G20" i="18"/>
  <c r="H20" i="18"/>
  <c r="I20" i="18"/>
  <c r="J20" i="18"/>
  <c r="K20" i="18"/>
  <c r="L20" i="18"/>
  <c r="M20" i="18"/>
  <c r="N20" i="18"/>
  <c r="O20" i="18"/>
  <c r="P20" i="18"/>
  <c r="E21" i="18"/>
  <c r="E20" i="18"/>
  <c r="Q19" i="18"/>
  <c r="F19" i="18"/>
  <c r="G19" i="18"/>
  <c r="H19" i="18"/>
  <c r="I19" i="18"/>
  <c r="J19" i="18"/>
  <c r="K19" i="18"/>
  <c r="L19" i="18"/>
  <c r="M19" i="18"/>
  <c r="N19" i="18"/>
  <c r="O19" i="18"/>
  <c r="P19" i="18"/>
  <c r="E19" i="18"/>
  <c r="F17" i="18"/>
  <c r="G17" i="18"/>
  <c r="H17" i="18"/>
  <c r="I17" i="18"/>
  <c r="J17" i="18"/>
  <c r="K17" i="18"/>
  <c r="L17" i="18"/>
  <c r="M17" i="18"/>
  <c r="N17" i="18"/>
  <c r="O17" i="18"/>
  <c r="P17" i="18"/>
  <c r="E17" i="18"/>
  <c r="F16" i="18"/>
  <c r="G16" i="18"/>
  <c r="H16" i="18"/>
  <c r="I16" i="18"/>
  <c r="J16" i="18"/>
  <c r="K16" i="18"/>
  <c r="L16" i="18"/>
  <c r="M16" i="18"/>
  <c r="N16" i="18"/>
  <c r="O16" i="18"/>
  <c r="P16" i="18"/>
  <c r="E16" i="18"/>
  <c r="F15" i="18"/>
  <c r="G15" i="18"/>
  <c r="H15" i="18"/>
  <c r="I15" i="18"/>
  <c r="J15" i="18"/>
  <c r="K15" i="18"/>
  <c r="L15" i="18"/>
  <c r="M15" i="18"/>
  <c r="N15" i="18"/>
  <c r="O15" i="18"/>
  <c r="P15" i="18"/>
  <c r="E15" i="18"/>
  <c r="G105" i="16"/>
  <c r="H105" i="16"/>
  <c r="I105" i="16"/>
  <c r="J105" i="16"/>
  <c r="K105" i="16"/>
  <c r="L105" i="16"/>
  <c r="M105" i="16"/>
  <c r="N105" i="16"/>
  <c r="O105" i="16"/>
  <c r="P105" i="16"/>
  <c r="Q105" i="16"/>
  <c r="G106" i="16"/>
  <c r="H106" i="16"/>
  <c r="I106" i="16"/>
  <c r="J106" i="16"/>
  <c r="K106" i="16"/>
  <c r="L106" i="16"/>
  <c r="M106" i="16"/>
  <c r="N106" i="16"/>
  <c r="O106" i="16"/>
  <c r="P106" i="16"/>
  <c r="Q106" i="16"/>
  <c r="G107" i="16"/>
  <c r="H107" i="16"/>
  <c r="I107" i="16"/>
  <c r="J107" i="16"/>
  <c r="K107" i="16"/>
  <c r="L107" i="16"/>
  <c r="M107" i="16"/>
  <c r="N107" i="16"/>
  <c r="O107" i="16"/>
  <c r="P107" i="16"/>
  <c r="Q107" i="16"/>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G111" i="16"/>
  <c r="H111" i="16"/>
  <c r="I111" i="16"/>
  <c r="J111" i="16"/>
  <c r="K111" i="16"/>
  <c r="L111" i="16"/>
  <c r="M111" i="16"/>
  <c r="N111" i="16"/>
  <c r="O111" i="16"/>
  <c r="P111" i="16"/>
  <c r="Q111" i="16"/>
  <c r="G112" i="16"/>
  <c r="H112" i="16"/>
  <c r="I112" i="16"/>
  <c r="J112" i="16"/>
  <c r="K112" i="16"/>
  <c r="L112" i="16"/>
  <c r="M112" i="16"/>
  <c r="N112" i="16"/>
  <c r="O112" i="16"/>
  <c r="P112" i="16"/>
  <c r="Q112" i="16"/>
  <c r="G113" i="16"/>
  <c r="H113" i="16"/>
  <c r="I113" i="16"/>
  <c r="J113" i="16"/>
  <c r="K113" i="16"/>
  <c r="L113" i="16"/>
  <c r="M113" i="16"/>
  <c r="N113" i="16"/>
  <c r="O113" i="16"/>
  <c r="P113" i="16"/>
  <c r="Q113" i="16"/>
  <c r="F106" i="16"/>
  <c r="F107" i="16"/>
  <c r="F108" i="16"/>
  <c r="F109" i="16"/>
  <c r="F110" i="16"/>
  <c r="F111" i="16"/>
  <c r="F112" i="16"/>
  <c r="F113" i="16"/>
  <c r="F105" i="16"/>
  <c r="Q57" i="16"/>
  <c r="G49" i="16"/>
  <c r="G57" i="16" s="1"/>
  <c r="H49" i="16"/>
  <c r="H57" i="16" s="1"/>
  <c r="I49" i="16"/>
  <c r="I57" i="16" s="1"/>
  <c r="J49" i="16"/>
  <c r="K49" i="16"/>
  <c r="L49" i="16"/>
  <c r="M49" i="16"/>
  <c r="N49" i="16"/>
  <c r="O49" i="16"/>
  <c r="P49" i="16"/>
  <c r="Q49" i="16"/>
  <c r="G50" i="16"/>
  <c r="H50" i="16"/>
  <c r="I50" i="16"/>
  <c r="J50" i="16"/>
  <c r="J57" i="16" s="1"/>
  <c r="K50" i="16"/>
  <c r="L50" i="16"/>
  <c r="M50" i="16"/>
  <c r="N50" i="16"/>
  <c r="O50" i="16"/>
  <c r="P50" i="16"/>
  <c r="Q50" i="16"/>
  <c r="G51" i="16"/>
  <c r="H51" i="16"/>
  <c r="I51" i="16"/>
  <c r="J51" i="16"/>
  <c r="K51" i="16"/>
  <c r="K57" i="16" s="1"/>
  <c r="L51" i="16"/>
  <c r="M51" i="16"/>
  <c r="N51" i="16"/>
  <c r="O51" i="16"/>
  <c r="P51" i="16"/>
  <c r="Q51" i="16"/>
  <c r="G52" i="16"/>
  <c r="H52" i="16"/>
  <c r="I52" i="16"/>
  <c r="J52" i="16"/>
  <c r="K52" i="16"/>
  <c r="L52" i="16"/>
  <c r="L57" i="16" s="1"/>
  <c r="M52" i="16"/>
  <c r="N52" i="16"/>
  <c r="O52" i="16"/>
  <c r="P52" i="16"/>
  <c r="Q52" i="16"/>
  <c r="G53" i="16"/>
  <c r="H53" i="16"/>
  <c r="I53" i="16"/>
  <c r="J53" i="16"/>
  <c r="K53" i="16"/>
  <c r="L53" i="16"/>
  <c r="M53" i="16"/>
  <c r="M57" i="16" s="1"/>
  <c r="N53" i="16"/>
  <c r="O53" i="16"/>
  <c r="P53" i="16"/>
  <c r="Q53" i="16"/>
  <c r="G54" i="16"/>
  <c r="H54" i="16"/>
  <c r="I54" i="16"/>
  <c r="J54" i="16"/>
  <c r="K54" i="16"/>
  <c r="L54" i="16"/>
  <c r="M54" i="16"/>
  <c r="N54" i="16"/>
  <c r="N57" i="16" s="1"/>
  <c r="O54" i="16"/>
  <c r="P54" i="16"/>
  <c r="Q54" i="16"/>
  <c r="G55" i="16"/>
  <c r="H55" i="16"/>
  <c r="I55" i="16"/>
  <c r="J55" i="16"/>
  <c r="K55" i="16"/>
  <c r="L55" i="16"/>
  <c r="M55" i="16"/>
  <c r="N55" i="16"/>
  <c r="O55" i="16"/>
  <c r="O57" i="16" s="1"/>
  <c r="P55" i="16"/>
  <c r="Q55" i="16"/>
  <c r="G56" i="16"/>
  <c r="H56" i="16"/>
  <c r="I56" i="16"/>
  <c r="J56" i="16"/>
  <c r="K56" i="16"/>
  <c r="L56" i="16"/>
  <c r="M56" i="16"/>
  <c r="N56" i="16"/>
  <c r="O56" i="16"/>
  <c r="P56" i="16"/>
  <c r="P57" i="16" s="1"/>
  <c r="Q56" i="16"/>
  <c r="F50" i="16"/>
  <c r="R50" i="16" s="1"/>
  <c r="F51" i="16"/>
  <c r="R51" i="16" s="1"/>
  <c r="F52" i="16"/>
  <c r="R52" i="16" s="1"/>
  <c r="F53" i="16"/>
  <c r="R53" i="16" s="1"/>
  <c r="F54" i="16"/>
  <c r="R54" i="16" s="1"/>
  <c r="F55" i="16"/>
  <c r="R55" i="16" s="1"/>
  <c r="F56" i="16"/>
  <c r="R56" i="16" s="1"/>
  <c r="F49" i="16"/>
  <c r="F57" i="16" s="1"/>
  <c r="G35" i="16"/>
  <c r="H35" i="16"/>
  <c r="I35" i="16"/>
  <c r="J35" i="16"/>
  <c r="K35" i="16"/>
  <c r="L35" i="16"/>
  <c r="M35" i="16"/>
  <c r="N35" i="16"/>
  <c r="O35" i="16"/>
  <c r="P35" i="16"/>
  <c r="Q35" i="16"/>
  <c r="Q43" i="16" s="1"/>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F35" i="16"/>
  <c r="G25" i="16"/>
  <c r="H25" i="16"/>
  <c r="I25" i="16"/>
  <c r="J25" i="16"/>
  <c r="K25" i="16"/>
  <c r="L25" i="16"/>
  <c r="M25" i="16"/>
  <c r="N25" i="16"/>
  <c r="O25" i="16"/>
  <c r="P25" i="16"/>
  <c r="Q25" i="16"/>
  <c r="Q33" i="16" s="1"/>
  <c r="G26" i="16"/>
  <c r="H26" i="16"/>
  <c r="I26" i="16"/>
  <c r="J26" i="16"/>
  <c r="K26" i="16"/>
  <c r="L26" i="16"/>
  <c r="M26" i="16"/>
  <c r="N26" i="16"/>
  <c r="O26" i="16"/>
  <c r="P26" i="16"/>
  <c r="Q26" i="16"/>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F26" i="16"/>
  <c r="F27" i="16"/>
  <c r="F28" i="16"/>
  <c r="F29" i="16"/>
  <c r="F30" i="16"/>
  <c r="F31" i="16"/>
  <c r="F32" i="16"/>
  <c r="F25" i="16"/>
  <c r="F33" i="16" s="1"/>
  <c r="G15" i="16"/>
  <c r="H15" i="16"/>
  <c r="I15" i="16"/>
  <c r="J15" i="16"/>
  <c r="K15" i="16"/>
  <c r="L15" i="16"/>
  <c r="M15" i="16"/>
  <c r="N15" i="16"/>
  <c r="O15" i="16"/>
  <c r="P15" i="16"/>
  <c r="Q15" i="16"/>
  <c r="Q23" i="16" s="1"/>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16" i="16"/>
  <c r="F17" i="16"/>
  <c r="F18" i="16"/>
  <c r="F19" i="16"/>
  <c r="F20" i="16"/>
  <c r="F21" i="16"/>
  <c r="F22" i="16"/>
  <c r="F15" i="16"/>
  <c r="F34" i="15"/>
  <c r="G34" i="15"/>
  <c r="H34" i="15"/>
  <c r="I34" i="15"/>
  <c r="J34" i="15"/>
  <c r="K34" i="15"/>
  <c r="L34" i="15"/>
  <c r="M34" i="15"/>
  <c r="N34" i="15"/>
  <c r="O34" i="15"/>
  <c r="P34"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E35" i="15"/>
  <c r="E36" i="15"/>
  <c r="E37" i="15"/>
  <c r="E38" i="15"/>
  <c r="E39" i="15"/>
  <c r="E40" i="15"/>
  <c r="E41" i="15"/>
  <c r="E42" i="15"/>
  <c r="E34" i="15"/>
  <c r="F24" i="15"/>
  <c r="G24" i="15"/>
  <c r="H24" i="15"/>
  <c r="I24" i="15"/>
  <c r="J24" i="15"/>
  <c r="K24" i="15"/>
  <c r="L24" i="15"/>
  <c r="M24" i="15"/>
  <c r="N24" i="15"/>
  <c r="O24" i="15"/>
  <c r="P24"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E25" i="15"/>
  <c r="E26" i="15"/>
  <c r="E27" i="15"/>
  <c r="E28" i="15"/>
  <c r="E24" i="15"/>
  <c r="F18" i="15"/>
  <c r="G18" i="15"/>
  <c r="H18" i="15"/>
  <c r="I18" i="15"/>
  <c r="J18" i="15"/>
  <c r="K18" i="15"/>
  <c r="L18" i="15"/>
  <c r="M18" i="15"/>
  <c r="N18" i="15"/>
  <c r="O18" i="15"/>
  <c r="P18"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E19" i="15"/>
  <c r="E20" i="15"/>
  <c r="E21" i="15"/>
  <c r="E22" i="15"/>
  <c r="E18" i="15"/>
  <c r="F16" i="15"/>
  <c r="G16" i="15"/>
  <c r="H16" i="15"/>
  <c r="I16" i="15"/>
  <c r="J16" i="15"/>
  <c r="K16" i="15"/>
  <c r="L16" i="15"/>
  <c r="M16" i="15"/>
  <c r="N16" i="15"/>
  <c r="O16" i="15"/>
  <c r="P16" i="15"/>
  <c r="F12" i="15"/>
  <c r="G12" i="15"/>
  <c r="H12" i="15"/>
  <c r="I12" i="15"/>
  <c r="J12" i="15"/>
  <c r="K12" i="15"/>
  <c r="L12" i="15"/>
  <c r="M12" i="15"/>
  <c r="N12" i="15"/>
  <c r="O12" i="15"/>
  <c r="P12"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E13" i="15"/>
  <c r="E14" i="15"/>
  <c r="E15" i="15"/>
  <c r="E16" i="15"/>
  <c r="E12" i="15"/>
  <c r="P23" i="16" l="1"/>
  <c r="R49" i="16"/>
  <c r="R57" i="16" s="1"/>
  <c r="P43" i="16"/>
  <c r="P33" i="16"/>
  <c r="R35" i="16"/>
  <c r="R36" i="16"/>
  <c r="R27" i="16"/>
  <c r="O23" i="16"/>
  <c r="O33" i="16"/>
  <c r="O43" i="16"/>
  <c r="R15" i="16"/>
  <c r="R28" i="16"/>
  <c r="R16" i="16"/>
  <c r="R26" i="16"/>
  <c r="B59" i="15"/>
  <c r="N23" i="16"/>
  <c r="N33" i="16"/>
  <c r="N43" i="16"/>
  <c r="B58" i="15"/>
  <c r="M23" i="16"/>
  <c r="M33" i="16"/>
  <c r="M43" i="16"/>
  <c r="D57" i="15"/>
  <c r="K33" i="16"/>
  <c r="J43" i="16"/>
  <c r="D58" i="15"/>
  <c r="K23" i="16"/>
  <c r="I23" i="16"/>
  <c r="I33" i="16"/>
  <c r="I43" i="16"/>
  <c r="L33" i="16"/>
  <c r="C57" i="15"/>
  <c r="K43" i="16"/>
  <c r="J23" i="16"/>
  <c r="H23" i="16"/>
  <c r="H33" i="16"/>
  <c r="H43" i="16"/>
  <c r="C59" i="15"/>
  <c r="L23" i="16"/>
  <c r="L43" i="16"/>
  <c r="E23" i="15"/>
  <c r="E29" i="15"/>
  <c r="C58" i="15"/>
  <c r="G23" i="16"/>
  <c r="G33" i="16"/>
  <c r="G43" i="16"/>
  <c r="F23" i="15"/>
  <c r="P23" i="15"/>
  <c r="P29" i="15"/>
  <c r="P43" i="15"/>
  <c r="R38" i="16"/>
  <c r="E43" i="15"/>
  <c r="O29" i="15"/>
  <c r="O43" i="15"/>
  <c r="R25" i="16"/>
  <c r="J33" i="16"/>
  <c r="R37" i="16"/>
  <c r="D59" i="15"/>
  <c r="R18" i="16"/>
  <c r="R39" i="16"/>
  <c r="N23" i="15"/>
  <c r="N29" i="15"/>
  <c r="N43" i="15"/>
  <c r="F43" i="16"/>
  <c r="R20" i="16"/>
  <c r="F23" i="16"/>
  <c r="R19" i="16"/>
  <c r="B57" i="15"/>
  <c r="R32" i="16"/>
  <c r="R42" i="16"/>
  <c r="R41" i="16"/>
  <c r="R40" i="16"/>
  <c r="R31" i="16"/>
  <c r="R29" i="16"/>
  <c r="R30" i="16"/>
  <c r="R22" i="16"/>
  <c r="R17" i="16"/>
  <c r="R21" i="16"/>
  <c r="M23" i="15"/>
  <c r="M29" i="15"/>
  <c r="L23" i="15"/>
  <c r="L29" i="15"/>
  <c r="K29" i="15"/>
  <c r="J23" i="15"/>
  <c r="J29" i="15"/>
  <c r="K23" i="15"/>
  <c r="M17" i="15"/>
  <c r="J17" i="15"/>
  <c r="I17" i="15"/>
  <c r="L17" i="15"/>
  <c r="H17" i="15"/>
  <c r="K17" i="15"/>
  <c r="G17" i="15"/>
  <c r="L43" i="15"/>
  <c r="J43" i="15"/>
  <c r="F17" i="15"/>
  <c r="P17" i="15"/>
  <c r="O17" i="15"/>
  <c r="I23" i="15"/>
  <c r="I29" i="15"/>
  <c r="I43" i="15"/>
  <c r="O23" i="15"/>
  <c r="K43" i="15"/>
  <c r="N17" i="15"/>
  <c r="H23" i="15"/>
  <c r="H29" i="15"/>
  <c r="H43" i="15"/>
  <c r="G23" i="15"/>
  <c r="G29" i="15"/>
  <c r="G43" i="15"/>
  <c r="M43" i="15"/>
  <c r="F29" i="15"/>
  <c r="F43" i="15"/>
  <c r="E17" i="15"/>
  <c r="R23" i="16" l="1"/>
  <c r="R33" i="16"/>
  <c r="R4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Q29" i="15" l="1"/>
  <c r="Q17" i="15"/>
  <c r="Q23" i="15"/>
  <c r="Q43" i="15"/>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C64" i="15" l="1"/>
  <c r="B64" i="15"/>
  <c r="D64" i="15"/>
  <c r="D63" i="15"/>
  <c r="B63" i="15"/>
  <c r="C63" i="15"/>
  <c r="D62" i="15"/>
  <c r="C62" i="15"/>
  <c r="B62" i="15"/>
  <c r="K44" i="8"/>
  <c r="L14" i="8"/>
  <c r="D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L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L16" i="4"/>
  <c r="L44" i="8" s="1"/>
  <c r="M16" i="4"/>
  <c r="M44" i="8" s="1"/>
  <c r="N16" i="4"/>
  <c r="N44" i="8" s="1"/>
  <c r="C16" i="4"/>
  <c r="C44" i="8" s="1"/>
  <c r="E41" i="4"/>
  <c r="E21" i="8" s="1"/>
  <c r="F41" i="4"/>
  <c r="F21" i="8" s="1"/>
  <c r="G41" i="4"/>
  <c r="G21" i="8" s="1"/>
  <c r="H41" i="4"/>
  <c r="I41" i="4"/>
  <c r="I21" i="8" s="1"/>
  <c r="J41" i="4"/>
  <c r="J21" i="8" s="1"/>
  <c r="K41" i="4"/>
  <c r="K21" i="8" s="1"/>
  <c r="L41" i="4"/>
  <c r="L21" i="8"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62" i="4" l="1"/>
  <c r="H83" i="4" s="1"/>
  <c r="H7" i="8"/>
  <c r="H16" i="7"/>
  <c r="D16" i="7"/>
  <c r="L24" i="7"/>
  <c r="L62" i="4"/>
  <c r="L83" i="4" s="1"/>
  <c r="H24" i="7"/>
  <c r="H21" i="8"/>
  <c r="D24" i="7"/>
  <c r="C52" i="8"/>
  <c r="C50" i="7"/>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J122" i="4" s="1"/>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K122" i="4"/>
  <c r="G122" i="4"/>
  <c r="M124" i="4"/>
  <c r="C124" i="4"/>
  <c r="H124" i="4"/>
  <c r="L11" i="8"/>
  <c r="K125" i="4" s="1"/>
  <c r="B124" i="4"/>
  <c r="I125" i="4" l="1"/>
  <c r="L124" i="4"/>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<sst xmlns="http://schemas.openxmlformats.org/spreadsheetml/2006/main" count="8086" uniqueCount="190">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</sst>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6"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9C5700"/>
      <name val="Calibri"/>
      <family val="2"/>
      <scheme val="minor"/>
    </font>
    <font>
      <b/>
      <sz val="12"/>
      <name val="Calibri"/>
      <family val="2"/>
      <scheme val="minor"/>
    </font>
    <font>
      <b/>
      <sz val="8"/>
      <color rgb="FF00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EB9C"/>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0" fontId="43" fillId="14" borderId="0" applyNumberFormat="0" applyBorder="0" applyAlignment="0" applyProtection="0"/>
  </cellStyleXfs>
  <cellXfs count="171">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164" fontId="5" fillId="10" borderId="0" xfId="0" applyNumberFormat="1" applyFont="1" applyFill="1"/>
    <xf numFmtId="164" fontId="5" fillId="0" borderId="0" xfId="0" applyNumberFormat="1" applyFont="1"/>
    <xf numFmtId="164" fontId="44" fillId="14" borderId="0" xfId="2" applyNumberFormat="1" applyFont="1"/>
    <xf numFmtId="164" fontId="2" fillId="0" borderId="16" xfId="0" applyNumberFormat="1" applyFont="1" applyBorder="1"/>
    <xf numFmtId="164" fontId="2" fillId="0" borderId="0" xfId="0" applyNumberFormat="1" applyFont="1"/>
    <xf numFmtId="164" fontId="45" fillId="0" borderId="0" xfId="0" applyNumberFormat="1" applyFont="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Neutral" xfId="2" builtinId="28"/>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Monthly Revenue for all Profit Centres at </a:t>
            </a:r>
            <a:r>
              <a:rPr lang="en-US" sz="1400" b="1" i="0" u="none" strike="noStrike" kern="1200" spc="0" baseline="0">
                <a:solidFill>
                  <a:sysClr val="windowText" lastClr="000000">
                    <a:lumMod val="65000"/>
                    <a:lumOff val="35000"/>
                  </a:sysClr>
                </a:solidFill>
                <a:latin typeface="+mn-lt"/>
                <a:ea typeface="+mn-ea"/>
                <a:cs typeface="+mn-cs"/>
              </a:rPr>
              <a:t>Surjek</a:t>
            </a:r>
            <a:r>
              <a:rPr lang="en-US" sz="1400" b="0" i="0" u="none" strike="noStrike" kern="1200" spc="0" baseline="0">
                <a:solidFill>
                  <a:sysClr val="windowText" lastClr="000000">
                    <a:lumMod val="65000"/>
                    <a:lumOff val="35000"/>
                  </a:sysClr>
                </a:solidFill>
                <a:latin typeface="+mn-lt"/>
                <a:ea typeface="+mn-ea"/>
                <a:cs typeface="+mn-cs"/>
              </a:rPr>
              <a:t> (Jul-13 upto Jun-14)</a:t>
            </a:r>
          </a:p>
        </c:rich>
      </c:tx>
      <c:layout>
        <c:manualLayout>
          <c:xMode val="edge"/>
          <c:yMode val="edge"/>
          <c:x val="0.12060754905142473"/>
          <c:y val="3.282677493928749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Analysis'!$D$37:$P$37</c15:sqref>
                  </c15:fullRef>
                </c:ext>
              </c:extLst>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3A8D-4AEF-A93E-D16C8EECD431}"/>
            </c:ext>
          </c:extLst>
        </c:ser>
        <c:ser>
          <c:idx val="1"/>
          <c:order val="1"/>
          <c:tx>
            <c:strRef>
              <c:f>'Revenue Analysis'!$C$38</c:f>
              <c:strCache>
                <c:ptCount val="1"/>
                <c:pt idx="0">
                  <c:v>002 Public Sales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Analysis'!$D$38:$P$38</c15:sqref>
                  </c15:fullRef>
                </c:ext>
              </c:extLst>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0-3A8D-4AEF-A93E-D16C8EECD431}"/>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Analysis'!$D$39:$P$39</c15:sqref>
                  </c15:fullRef>
                </c:ext>
              </c:extLst>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1-3A8D-4AEF-A93E-D16C8EECD431}"/>
            </c:ext>
          </c:extLst>
        </c:ser>
        <c:dLbls>
          <c:showLegendKey val="0"/>
          <c:showVal val="0"/>
          <c:showCatName val="0"/>
          <c:showSerName val="0"/>
          <c:showPercent val="0"/>
          <c:showBubbleSize val="0"/>
        </c:dLbls>
        <c:smooth val="0"/>
        <c:axId val="709395376"/>
        <c:axId val="715536368"/>
        <c:extLst/>
      </c:lineChart>
      <c:dateAx>
        <c:axId val="70939537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Month</a:t>
                </a:r>
              </a:p>
            </c:rich>
          </c:tx>
          <c:layout>
            <c:manualLayout>
              <c:xMode val="edge"/>
              <c:yMode val="edge"/>
              <c:x val="0.51314379879484107"/>
              <c:y val="0.7887553487493418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lang="en-US" sz="1000" b="0" i="0" u="none" strike="noStrike" kern="1200" baseline="0">
                <a:solidFill>
                  <a:schemeClr val="tx1"/>
                </a:solidFill>
                <a:latin typeface="+mn-lt"/>
                <a:ea typeface="+mn-ea"/>
                <a:cs typeface="+mn-cs"/>
              </a:defRPr>
            </a:pPr>
            <a:endParaRPr lang="en-US"/>
          </a:p>
        </c:txPr>
        <c:crossAx val="715536368"/>
        <c:crosses val="autoZero"/>
        <c:auto val="0"/>
        <c:lblOffset val="100"/>
        <c:baseTimeUnit val="months"/>
      </c:dateAx>
      <c:valAx>
        <c:axId val="715536368"/>
        <c:scaling>
          <c:orientation val="minMax"/>
          <c:min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0939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the three units from (</a:t>
            </a:r>
            <a:r>
              <a:rPr lang="en-US" sz="1400" b="0" i="0" u="none" strike="noStrike" kern="1200" spc="0" baseline="0">
                <a:solidFill>
                  <a:sysClr val="windowText" lastClr="000000">
                    <a:lumMod val="65000"/>
                    <a:lumOff val="35000"/>
                  </a:sysClr>
                </a:solidFill>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'EBIT Analysis'!$A$15:$B$15</c:f>
              <c:strCache>
                <c:ptCount val="2"/>
                <c:pt idx="0">
                  <c:v>Kootha</c:v>
                </c:pt>
                <c:pt idx="1">
                  <c:v>Revenue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Analysis'!$C$15:$P$15</c15:sqref>
                  </c15:fullRef>
                </c:ext>
              </c:extLst>
              <c:f>'EBIT Analysis'!$E$15:$P$15</c:f>
              <c:numCache>
                <c:formatCode>General</c:formatCode>
                <c:ptCount val="12"/>
                <c:pt idx="0" formatCode="&quot;$&quot;#,##0.00;[Red]\-&quot;$&quot;#,##0.00">
                  <c:v>5914581.1976700742</c:v>
                </c:pt>
                <c:pt idx="1" formatCode="&quot;$&quot;#,##0.00;[Red]\-&quot;$&quot;#,##0.00">
                  <c:v>5696664.2399759311</c:v>
                </c:pt>
                <c:pt idx="2" formatCode="&quot;$&quot;#,##0.00;[Red]\-&quot;$&quot;#,##0.00">
                  <c:v>5260681.8298072498</c:v>
                </c:pt>
                <c:pt idx="3" formatCode="&quot;$&quot;#,##0.00;[Red]\-&quot;$&quot;#,##0.00">
                  <c:v>5221955.4924466992</c:v>
                </c:pt>
                <c:pt idx="4" formatCode="&quot;$&quot;#,##0.00;[Red]\-&quot;$&quot;#,##0.00">
                  <c:v>5514147.1707946751</c:v>
                </c:pt>
                <c:pt idx="5" formatCode="&quot;$&quot;#,##0.00;[Red]\-&quot;$&quot;#,##0.00">
                  <c:v>5380892.2001862573</c:v>
                </c:pt>
                <c:pt idx="6" formatCode="&quot;$&quot;#,##0.00;[Red]\-&quot;$&quot;#,##0.00">
                  <c:v>7822599.7200296307</c:v>
                </c:pt>
                <c:pt idx="7" formatCode="&quot;$&quot;#,##0.00;[Red]\-&quot;$&quot;#,##0.00">
                  <c:v>6924324.6322913244</c:v>
                </c:pt>
                <c:pt idx="8" formatCode="&quot;$&quot;#,##0.00;[Red]\-&quot;$&quot;#,##0.00">
                  <c:v>7297789.3913026378</c:v>
                </c:pt>
                <c:pt idx="9" formatCode="&quot;$&quot;#,##0.00;[Red]\-&quot;$&quot;#,##0.00">
                  <c:v>5332240.4186026063</c:v>
                </c:pt>
                <c:pt idx="10" formatCode="&quot;$&quot;#,##0.00;[Red]\-&quot;$&quot;#,##0.00">
                  <c:v>5394917.135688588</c:v>
                </c:pt>
                <c:pt idx="11" formatCode="&quot;$&quot;#,##0.00;[Red]\-&quot;$&quot;#,##0.00">
                  <c:v>5184163.8693572879</c:v>
                </c:pt>
              </c:numCache>
            </c:numRef>
          </c:val>
          <c:smooth val="0"/>
          <c:extLst>
            <c:ext xmlns:c16="http://schemas.microsoft.com/office/drawing/2014/chart" uri="{C3380CC4-5D6E-409C-BE32-E72D297353CC}">
              <c16:uniqueId val="{00000001-E613-4949-B030-D283D3146862}"/>
            </c:ext>
          </c:extLst>
        </c:ser>
        <c:ser>
          <c:idx val="2"/>
          <c:order val="2"/>
          <c:tx>
            <c:strRef>
              <c:f>'EBIT Analysis'!$A$16:$B$16</c:f>
              <c:strCache>
                <c:ptCount val="2"/>
                <c:pt idx="0">
                  <c:v>Surjek</c:v>
                </c:pt>
                <c:pt idx="1">
                  <c:v>Revenue</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Analysis'!$C$16:$P$16</c15:sqref>
                  </c15:fullRef>
                </c:ext>
              </c:extLst>
              <c:f>'EBIT Analysis'!$E$16:$P$16</c:f>
              <c:numCache>
                <c:formatCode>General</c:formatCode>
                <c:ptCount val="12"/>
                <c:pt idx="0" formatCode="&quot;$&quot;#,##0.00;[Red]\-&quot;$&quot;#,##0.00">
                  <c:v>17328050.972999997</c:v>
                </c:pt>
                <c:pt idx="1" formatCode="&quot;$&quot;#,##0.00;[Red]\-&quot;$&quot;#,##0.00">
                  <c:v>14604314.435999997</c:v>
                </c:pt>
                <c:pt idx="2" formatCode="&quot;$&quot;#,##0.00;[Red]\-&quot;$&quot;#,##0.00">
                  <c:v>16135900.118999999</c:v>
                </c:pt>
                <c:pt idx="3" formatCode="&quot;$&quot;#,##0.00;[Red]\-&quot;$&quot;#,##0.00">
                  <c:v>15151633.271999998</c:v>
                </c:pt>
                <c:pt idx="4" formatCode="&quot;$&quot;#,##0.00;[Red]\-&quot;$&quot;#,##0.00">
                  <c:v>13832900.801999997</c:v>
                </c:pt>
                <c:pt idx="5" formatCode="&quot;$&quot;#,##0.00;[Red]\-&quot;$&quot;#,##0.00">
                  <c:v>15562959.623999998</c:v>
                </c:pt>
                <c:pt idx="6" formatCode="&quot;$&quot;#,##0.00;[Red]\-&quot;$&quot;#,##0.00">
                  <c:v>22354057.620000001</c:v>
                </c:pt>
                <c:pt idx="7" formatCode="&quot;$&quot;#,##0.00;[Red]\-&quot;$&quot;#,##0.00">
                  <c:v>18580950.729999997</c:v>
                </c:pt>
                <c:pt idx="8" formatCode="&quot;$&quot;#,##0.00;[Red]\-&quot;$&quot;#,##0.00">
                  <c:v>19644680.780999999</c:v>
                </c:pt>
                <c:pt idx="9" formatCode="&quot;$&quot;#,##0.00;[Red]\-&quot;$&quot;#,##0.00">
                  <c:v>18268435.046</c:v>
                </c:pt>
                <c:pt idx="10" formatCode="&quot;$&quot;#,##0.00;[Red]\-&quot;$&quot;#,##0.00">
                  <c:v>14627298.491999999</c:v>
                </c:pt>
                <c:pt idx="11" formatCode="&quot;$&quot;#,##0.00;[Red]\-&quot;$&quot;#,##0.00">
                  <c:v>16164167.273999998</c:v>
                </c:pt>
              </c:numCache>
            </c:numRef>
          </c:val>
          <c:smooth val="0"/>
          <c:extLst>
            <c:ext xmlns:c16="http://schemas.microsoft.com/office/drawing/2014/chart" uri="{C3380CC4-5D6E-409C-BE32-E72D297353CC}">
              <c16:uniqueId val="{00000002-E613-4949-B030-D283D3146862}"/>
            </c:ext>
          </c:extLst>
        </c:ser>
        <c:ser>
          <c:idx val="3"/>
          <c:order val="3"/>
          <c:tx>
            <c:strRef>
              <c:f>'EBIT Analysis'!$A$17:$B$17</c:f>
              <c:strCache>
                <c:ptCount val="2"/>
                <c:pt idx="0">
                  <c:v>Jutik</c:v>
                </c:pt>
                <c:pt idx="1">
                  <c:v>Revenue</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Analysis'!$C$17:$P$17</c15:sqref>
                  </c15:fullRef>
                </c:ext>
              </c:extLst>
              <c:f>'EBIT Analysis'!$E$17:$P$17</c:f>
              <c:numCache>
                <c:formatCode>General</c:formatCode>
                <c:ptCount val="12"/>
                <c:pt idx="0" formatCode="&quot;$&quot;#,##0.00;[Red]\-&quot;$&quot;#,##0.00">
                  <c:v>12716846.793</c:v>
                </c:pt>
                <c:pt idx="1" formatCode="&quot;$&quot;#,##0.00;[Red]\-&quot;$&quot;#,##0.00">
                  <c:v>13050243.880999997</c:v>
                </c:pt>
                <c:pt idx="2" formatCode="&quot;$&quot;#,##0.00;[Red]\-&quot;$&quot;#,##0.00">
                  <c:v>13235472.919</c:v>
                </c:pt>
                <c:pt idx="3" formatCode="&quot;$&quot;#,##0.00;[Red]\-&quot;$&quot;#,##0.00">
                  <c:v>11815762.267000001</c:v>
                </c:pt>
                <c:pt idx="4" formatCode="&quot;$&quot;#,##0.00;[Red]\-&quot;$&quot;#,##0.00">
                  <c:v>11881724.445</c:v>
                </c:pt>
                <c:pt idx="5" formatCode="&quot;$&quot;#,##0.00;[Red]\-&quot;$&quot;#,##0.00">
                  <c:v>11127131.811999999</c:v>
                </c:pt>
                <c:pt idx="6" formatCode="&quot;$&quot;#,##0.00;[Red]\-&quot;$&quot;#,##0.00">
                  <c:v>15491089.403999997</c:v>
                </c:pt>
                <c:pt idx="7" formatCode="&quot;$&quot;#,##0.00;[Red]\-&quot;$&quot;#,##0.00">
                  <c:v>15776843.228999998</c:v>
                </c:pt>
                <c:pt idx="8" formatCode="&quot;$&quot;#,##0.00;[Red]\-&quot;$&quot;#,##0.00">
                  <c:v>14151791.636999998</c:v>
                </c:pt>
                <c:pt idx="9" formatCode="&quot;$&quot;#,##0.00;[Red]\-&quot;$&quot;#,##0.00">
                  <c:v>15011361.791999999</c:v>
                </c:pt>
                <c:pt idx="10" formatCode="&quot;$&quot;#,##0.00;[Red]\-&quot;$&quot;#,##0.00">
                  <c:v>14286635.347000001</c:v>
                </c:pt>
                <c:pt idx="11" formatCode="&quot;$&quot;#,##0.00;[Red]\-&quot;$&quot;#,##0.00">
                  <c:v>15120321.851</c:v>
                </c:pt>
              </c:numCache>
            </c:numRef>
          </c:val>
          <c:smooth val="0"/>
          <c:extLst>
            <c:ext xmlns:c16="http://schemas.microsoft.com/office/drawing/2014/chart" uri="{C3380CC4-5D6E-409C-BE32-E72D297353CC}">
              <c16:uniqueId val="{00000003-E613-4949-B030-D283D3146862}"/>
            </c:ext>
          </c:extLst>
        </c:ser>
        <c:dLbls>
          <c:showLegendKey val="0"/>
          <c:showVal val="0"/>
          <c:showCatName val="0"/>
          <c:showSerName val="0"/>
          <c:showPercent val="0"/>
          <c:showBubbleSize val="0"/>
        </c:dLbls>
        <c:smooth val="0"/>
        <c:axId val="1439246943"/>
        <c:axId val="1329962943"/>
        <c:extLst>
          <c:ext xmlns:c15="http://schemas.microsoft.com/office/drawing/2012/chart" uri="{02D57815-91ED-43cb-92C2-25804820EDAC}">
            <c15:filteredLineSeries>
              <c15:ser>
                <c:idx val="0"/>
                <c:order val="0"/>
                <c:tx>
                  <c:strRef>
                    <c:extLst>
                      <c:ext uri="{02D57815-91ED-43cb-92C2-25804820EDAC}">
                        <c15:formulaRef>
                          <c15:sqref>'EBIT Analysis'!$A$14:$B$14</c15:sqref>
                        </c15:formulaRef>
                      </c:ext>
                    </c:extLst>
                    <c:strCache>
                      <c:ptCount val="2"/>
                      <c:pt idx="0">
                        <c:v>Unit</c:v>
                      </c:pt>
                      <c:pt idx="1">
                        <c:v>Value Driver</c:v>
                      </c:pt>
                    </c:strCache>
                  </c:strRef>
                </c:tx>
                <c:spPr>
                  <a:ln w="28575" cap="rnd">
                    <a:solidFill>
                      <a:schemeClr val="accent2"/>
                    </a:solidFill>
                    <a:round/>
                  </a:ln>
                  <a:effectLst/>
                </c:spPr>
                <c:marker>
                  <c:symbol val="none"/>
                </c:marker>
                <c:cat>
                  <c:numRef>
                    <c:extLst>
                      <c:ext uri="{02D57815-91ED-43cb-92C2-25804820EDAC}">
                        <c15:fullRef>
                          <c15:sqref>'EBIT Analysis'!$C$13:$P$13</c15:sqref>
                        </c15:fullRef>
                        <c15:formulaRef>
                          <c15:sqref>'EBIT Analysis'!$E$13:$P$13</c15:sqref>
                        </c15:formulaRef>
                      </c:ext>
                    </c:extLst>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uri="{02D57815-91ED-43cb-92C2-25804820EDAC}">
                        <c15:fullRef>
                          <c15:sqref>'EBIT Analysis'!$C$14:$P$14</c15:sqref>
                        </c15:fullRef>
                        <c15:formulaRef>
                          <c15:sqref>'EBIT Analysis'!$E$14:$P$14</c15:sqref>
                        </c15:formulaRef>
                      </c:ext>
                    </c:extLst>
                    <c:numCache>
                      <c:formatCode>General</c:formatCode>
                      <c:ptCount val="12"/>
                    </c:numCache>
                  </c:numRef>
                </c:val>
                <c:smooth val="0"/>
                <c:extLst>
                  <c:ext xmlns:c16="http://schemas.microsoft.com/office/drawing/2014/chart" uri="{C3380CC4-5D6E-409C-BE32-E72D297353CC}">
                    <c16:uniqueId val="{00000000-E613-4949-B030-D283D3146862}"/>
                  </c:ext>
                </c:extLst>
              </c15:ser>
            </c15:filteredLineSeries>
          </c:ext>
        </c:extLst>
      </c:lineChart>
      <c:dateAx>
        <c:axId val="14392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62943"/>
        <c:crosses val="autoZero"/>
        <c:auto val="1"/>
        <c:lblOffset val="100"/>
        <c:baseTimeUnit val="months"/>
      </c:dateAx>
      <c:valAx>
        <c:axId val="132996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4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a:t>
            </a:r>
            <a:r>
              <a:rPr lang="en-US"/>
              <a:t>Expense</a:t>
            </a:r>
            <a:r>
              <a:rPr lang="en-US" baseline="0"/>
              <a:t> of the three units from (</a:t>
            </a:r>
            <a:r>
              <a:rPr lang="en-US" sz="1400" b="0" i="0" u="none" strike="noStrike" kern="1200" spc="0" baseline="0">
                <a:solidFill>
                  <a:sysClr val="windowText" lastClr="000000">
                    <a:lumMod val="65000"/>
                    <a:lumOff val="35000"/>
                  </a:sysClr>
                </a:solidFill>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'EBIT Analysis'!$A$19:$B$19</c:f>
              <c:strCache>
                <c:ptCount val="2"/>
                <c:pt idx="0">
                  <c:v>Kootha</c:v>
                </c:pt>
                <c:pt idx="1">
                  <c:v>Expenses</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Analysis'!$C$19:$P$19</c15:sqref>
                  </c15:fullRef>
                </c:ext>
              </c:extLst>
              <c:f>'EBIT Analysis'!$E$19:$P$19</c:f>
              <c:numCache>
                <c:formatCode>General</c:formatCode>
                <c:ptCount val="12"/>
                <c:pt idx="0" formatCode="&quot;$&quot;#,##0.00;[Red]\-&quot;$&quot;#,##0.00">
                  <c:v>3458288.8701338647</c:v>
                </c:pt>
                <c:pt idx="1" formatCode="&quot;$&quot;#,##0.00;[Red]\-&quot;$&quot;#,##0.00">
                  <c:v>4778353.3521016249</c:v>
                </c:pt>
                <c:pt idx="2" formatCode="&quot;$&quot;#,##0.00;[Red]\-&quot;$&quot;#,##0.00">
                  <c:v>3741007.0627661142</c:v>
                </c:pt>
                <c:pt idx="3" formatCode="&quot;$&quot;#,##0.00;[Red]\-&quot;$&quot;#,##0.00">
                  <c:v>3550828.7945508747</c:v>
                </c:pt>
                <c:pt idx="4" formatCode="&quot;$&quot;#,##0.00;[Red]\-&quot;$&quot;#,##0.00">
                  <c:v>3646543.42684625</c:v>
                </c:pt>
                <c:pt idx="5" formatCode="&quot;$&quot;#,##0.00;[Red]\-&quot;$&quot;#,##0.00">
                  <c:v>3507223.3581475001</c:v>
                </c:pt>
                <c:pt idx="6" formatCode="&quot;$&quot;#,##0.00;[Red]\-&quot;$&quot;#,##0.00">
                  <c:v>5249820.3494999986</c:v>
                </c:pt>
                <c:pt idx="7" formatCode="&quot;$&quot;#,##0.00;[Red]\-&quot;$&quot;#,##0.00">
                  <c:v>4419792.6823125007</c:v>
                </c:pt>
                <c:pt idx="8" formatCode="&quot;$&quot;#,##0.00;[Red]\-&quot;$&quot;#,##0.00">
                  <c:v>4409725.4715</c:v>
                </c:pt>
                <c:pt idx="9" formatCode="&quot;$&quot;#,##0.00;[Red]\-&quot;$&quot;#,##0.00">
                  <c:v>4419304.3184062503</c:v>
                </c:pt>
                <c:pt idx="10" formatCode="&quot;$&quot;#,##0.00;[Red]\-&quot;$&quot;#,##0.00">
                  <c:v>4692799.18359375</c:v>
                </c:pt>
                <c:pt idx="11" formatCode="&quot;$&quot;#,##0.00;[Red]\-&quot;$&quot;#,##0.00">
                  <c:v>5350137.2224687496</c:v>
                </c:pt>
              </c:numCache>
            </c:numRef>
          </c:val>
          <c:smooth val="0"/>
          <c:extLst>
            <c:ext xmlns:c16="http://schemas.microsoft.com/office/drawing/2014/chart" uri="{C3380CC4-5D6E-409C-BE32-E72D297353CC}">
              <c16:uniqueId val="{00000001-E613-4949-B030-D283D3146862}"/>
            </c:ext>
          </c:extLst>
        </c:ser>
        <c:ser>
          <c:idx val="2"/>
          <c:order val="2"/>
          <c:tx>
            <c:strRef>
              <c:f>'EBIT Analysis'!$A$20:$B$20</c:f>
              <c:strCache>
                <c:ptCount val="2"/>
                <c:pt idx="0">
                  <c:v>Surjek</c:v>
                </c:pt>
                <c:pt idx="1">
                  <c:v>Expenses</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Analysis'!$C$20:$P$20</c15:sqref>
                  </c15:fullRef>
                </c:ext>
              </c:extLst>
              <c:f>'EBIT Analysis'!$E$20:$P$20</c:f>
              <c:numCache>
                <c:formatCode>General</c:formatCode>
                <c:ptCount val="12"/>
                <c:pt idx="0" formatCode="&quot;$&quot;#,##0.00;[Red]\-&quot;$&quot;#,##0.00">
                  <c:v>11339551.170386208</c:v>
                </c:pt>
                <c:pt idx="1" formatCode="&quot;$&quot;#,##0.00;[Red]\-&quot;$&quot;#,##0.00">
                  <c:v>13660880.3343936</c:v>
                </c:pt>
                <c:pt idx="2" formatCode="&quot;$&quot;#,##0.00;[Red]\-&quot;$&quot;#,##0.00">
                  <c:v>13806947.680280834</c:v>
                </c:pt>
                <c:pt idx="3" formatCode="&quot;$&quot;#,##0.00;[Red]\-&quot;$&quot;#,##0.00">
                  <c:v>18511924.382331077</c:v>
                </c:pt>
                <c:pt idx="4" formatCode="&quot;$&quot;#,##0.00;[Red]\-&quot;$&quot;#,##0.00">
                  <c:v>20025365.089240894</c:v>
                </c:pt>
                <c:pt idx="5" formatCode="&quot;$&quot;#,##0.00;[Red]\-&quot;$&quot;#,##0.00">
                  <c:v>12958942.643539203</c:v>
                </c:pt>
                <c:pt idx="6" formatCode="&quot;$&quot;#,##0.00;[Red]\-&quot;$&quot;#,##0.00">
                  <c:v>13987466.323076401</c:v>
                </c:pt>
                <c:pt idx="7" formatCode="&quot;$&quot;#,##0.00;[Red]\-&quot;$&quot;#,##0.00">
                  <c:v>16468493.156715602</c:v>
                </c:pt>
                <c:pt idx="8" formatCode="&quot;$&quot;#,##0.00;[Red]\-&quot;$&quot;#,##0.00">
                  <c:v>15013580.580213603</c:v>
                </c:pt>
                <c:pt idx="9" formatCode="&quot;$&quot;#,##0.00;[Red]\-&quot;$&quot;#,##0.00">
                  <c:v>16135503.054039603</c:v>
                </c:pt>
                <c:pt idx="10" formatCode="&quot;$&quot;#,##0.00;[Red]\-&quot;$&quot;#,##0.00">
                  <c:v>18921373.302216005</c:v>
                </c:pt>
                <c:pt idx="11" formatCode="&quot;$&quot;#,##0.00;[Red]\-&quot;$&quot;#,##0.00">
                  <c:v>8489071.3235327993</c:v>
                </c:pt>
              </c:numCache>
            </c:numRef>
          </c:val>
          <c:smooth val="0"/>
          <c:extLst>
            <c:ext xmlns:c16="http://schemas.microsoft.com/office/drawing/2014/chart" uri="{C3380CC4-5D6E-409C-BE32-E72D297353CC}">
              <c16:uniqueId val="{00000002-E613-4949-B030-D283D3146862}"/>
            </c:ext>
          </c:extLst>
        </c:ser>
        <c:ser>
          <c:idx val="3"/>
          <c:order val="3"/>
          <c:tx>
            <c:strRef>
              <c:f>'EBIT Analysis'!$A$21:$B$21</c:f>
              <c:strCache>
                <c:ptCount val="2"/>
                <c:pt idx="0">
                  <c:v>Jutik</c:v>
                </c:pt>
                <c:pt idx="1">
                  <c:v>Expenses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Analysis'!$C$21:$P$21</c15:sqref>
                  </c15:fullRef>
                </c:ext>
              </c:extLst>
              <c:f>'EBIT Analysis'!$E$21:$P$21</c:f>
              <c:numCache>
                <c:formatCode>General</c:formatCode>
                <c:ptCount val="12"/>
                <c:pt idx="0" formatCode="&quot;$&quot;#,##0.00;[Red]\-&quot;$&quot;#,##0.00">
                  <c:v>8168998.5802924205</c:v>
                </c:pt>
                <c:pt idx="1" formatCode="&quot;$&quot;#,##0.00;[Red]\-&quot;$&quot;#,##0.00">
                  <c:v>6508016.2729576789</c:v>
                </c:pt>
                <c:pt idx="2" formatCode="&quot;$&quot;#,##0.00;[Red]\-&quot;$&quot;#,##0.00">
                  <c:v>8797296.0201469176</c:v>
                </c:pt>
                <c:pt idx="3" formatCode="&quot;$&quot;#,##0.00;[Red]\-&quot;$&quot;#,##0.00">
                  <c:v>7399801.6649996387</c:v>
                </c:pt>
                <c:pt idx="4" formatCode="&quot;$&quot;#,##0.00;[Red]\-&quot;$&quot;#,##0.00">
                  <c:v>6292597.87327509</c:v>
                </c:pt>
                <c:pt idx="5" formatCode="&quot;$&quot;#,##0.00;[Red]\-&quot;$&quot;#,##0.00">
                  <c:v>5862551.4695474999</c:v>
                </c:pt>
                <c:pt idx="6" formatCode="&quot;$&quot;#,##0.00;[Red]\-&quot;$&quot;#,##0.00">
                  <c:v>7198677.8148285002</c:v>
                </c:pt>
                <c:pt idx="7" formatCode="&quot;$&quot;#,##0.00;[Red]\-&quot;$&quot;#,##0.00">
                  <c:v>7481708.9511677492</c:v>
                </c:pt>
                <c:pt idx="8" formatCode="&quot;$&quot;#,##0.00;[Red]\-&quot;$&quot;#,##0.00">
                  <c:v>8690888.6165351253</c:v>
                </c:pt>
                <c:pt idx="9" formatCode="&quot;$&quot;#,##0.00;[Red]\-&quot;$&quot;#,##0.00">
                  <c:v>6732277.631081</c:v>
                </c:pt>
                <c:pt idx="10" formatCode="&quot;$&quot;#,##0.00;[Red]\-&quot;$&quot;#,##0.00">
                  <c:v>8110761.1219654996</c:v>
                </c:pt>
                <c:pt idx="11" formatCode="&quot;$&quot;#,##0.00;[Red]\-&quot;$&quot;#,##0.00">
                  <c:v>9479913.2630085014</c:v>
                </c:pt>
              </c:numCache>
            </c:numRef>
          </c:val>
          <c:smooth val="0"/>
          <c:extLst>
            <c:ext xmlns:c16="http://schemas.microsoft.com/office/drawing/2014/chart" uri="{C3380CC4-5D6E-409C-BE32-E72D297353CC}">
              <c16:uniqueId val="{00000003-E613-4949-B030-D283D3146862}"/>
            </c:ext>
          </c:extLst>
        </c:ser>
        <c:dLbls>
          <c:showLegendKey val="0"/>
          <c:showVal val="0"/>
          <c:showCatName val="0"/>
          <c:showSerName val="0"/>
          <c:showPercent val="0"/>
          <c:showBubbleSize val="0"/>
        </c:dLbls>
        <c:smooth val="0"/>
        <c:axId val="1439246943"/>
        <c:axId val="1329962943"/>
        <c:extLst>
          <c:ext xmlns:c15="http://schemas.microsoft.com/office/drawing/2012/chart" uri="{02D57815-91ED-43cb-92C2-25804820EDAC}">
            <c15:filteredLineSeries>
              <c15:ser>
                <c:idx val="0"/>
                <c:order val="0"/>
                <c:tx>
                  <c:strRef>
                    <c:extLst>
                      <c:ext uri="{02D57815-91ED-43cb-92C2-25804820EDAC}">
                        <c15:formulaRef>
                          <c15:sqref>'EBIT Analysis'!$A$18:$B$18</c15:sqref>
                        </c15:formulaRef>
                      </c:ext>
                    </c:extLst>
                    <c:strCache>
                      <c:ptCount val="2"/>
                      <c:pt idx="0">
                        <c:v>Jutik</c:v>
                      </c:pt>
                      <c:pt idx="1">
                        <c:v>Revenue</c:v>
                      </c:pt>
                    </c:strCache>
                  </c:strRef>
                </c:tx>
                <c:spPr>
                  <a:ln w="28575" cap="rnd">
                    <a:solidFill>
                      <a:schemeClr val="accent2"/>
                    </a:solidFill>
                    <a:round/>
                  </a:ln>
                  <a:effectLst/>
                </c:spPr>
                <c:marker>
                  <c:symbol val="none"/>
                </c:marker>
                <c:cat>
                  <c:numRef>
                    <c:extLst>
                      <c:ext uri="{02D57815-91ED-43cb-92C2-25804820EDAC}">
                        <c15:fullRef>
                          <c15:sqref>'EBIT Analysis'!$C$13:$P$13</c15:sqref>
                        </c15:fullRef>
                        <c15:formulaRef>
                          <c15:sqref>'EBIT Analysis'!$E$13:$P$13</c15:sqref>
                        </c15:formulaRef>
                      </c:ext>
                    </c:extLst>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uri="{02D57815-91ED-43cb-92C2-25804820EDAC}">
                        <c15:fullRef>
                          <c15:sqref>'EBIT Analysis'!$C$18:$P$18</c15:sqref>
                        </c15:fullRef>
                        <c15:formulaRef>
                          <c15:sqref>'EBIT Analysis'!$E$18:$P$18</c15:sqref>
                        </c15:formulaRef>
                      </c:ext>
                    </c:extLst>
                    <c:numCache>
                      <c:formatCode>General</c:formatCode>
                      <c:ptCount val="12"/>
                    </c:numCache>
                  </c:numRef>
                </c:val>
                <c:smooth val="0"/>
                <c:extLst>
                  <c:ext xmlns:c16="http://schemas.microsoft.com/office/drawing/2014/chart" uri="{C3380CC4-5D6E-409C-BE32-E72D297353CC}">
                    <c16:uniqueId val="{00000000-E613-4949-B030-D283D3146862}"/>
                  </c:ext>
                </c:extLst>
              </c15:ser>
            </c15:filteredLineSeries>
          </c:ext>
        </c:extLst>
      </c:lineChart>
      <c:dateAx>
        <c:axId val="14392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62943"/>
        <c:crosses val="autoZero"/>
        <c:auto val="1"/>
        <c:lblOffset val="100"/>
        <c:baseTimeUnit val="months"/>
      </c:dateAx>
      <c:valAx>
        <c:axId val="132996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4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a:t>
            </a:r>
            <a:r>
              <a:rPr lang="en-US" baseline="0"/>
              <a:t>of the three units from (</a:t>
            </a:r>
            <a:r>
              <a:rPr lang="en-US" sz="1400" b="0" i="0" u="none" strike="noStrike" kern="1200" spc="0" baseline="0">
                <a:solidFill>
                  <a:sysClr val="windowText" lastClr="000000">
                    <a:lumMod val="65000"/>
                    <a:lumOff val="35000"/>
                  </a:sysClr>
                </a:solidFill>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54805800862405"/>
          <c:y val="0.17171296296296298"/>
          <c:w val="0.76763520740003988"/>
          <c:h val="0.53995263589603881"/>
        </c:manualLayout>
      </c:layout>
      <c:lineChart>
        <c:grouping val="standard"/>
        <c:varyColors val="0"/>
        <c:ser>
          <c:idx val="0"/>
          <c:order val="0"/>
          <c:tx>
            <c:strRef>
              <c:f>'EBIT Analysis'!$A$23:$B$23</c:f>
              <c:strCache>
                <c:ptCount val="2"/>
                <c:pt idx="0">
                  <c:v>Kootha</c:v>
                </c:pt>
                <c:pt idx="1">
                  <c:v>EBIT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Analysis'!$C$23:$P$23</c15:sqref>
                  </c15:fullRef>
                </c:ext>
              </c:extLst>
              <c:f>'EBIT Analysis'!$E$23:$P$23</c:f>
              <c:numCache>
                <c:formatCode>General</c:formatCode>
                <c:ptCount val="12"/>
                <c:pt idx="0" formatCode="&quot;$&quot;#,##0.00;[Red]\-&quot;$&quot;#,##0.00">
                  <c:v>2456292.3275362095</c:v>
                </c:pt>
                <c:pt idx="1" formatCode="&quot;$&quot;#,##0.00;[Red]\-&quot;$&quot;#,##0.00">
                  <c:v>918310.88787430618</c:v>
                </c:pt>
                <c:pt idx="2" formatCode="&quot;$&quot;#,##0.00;[Red]\-&quot;$&quot;#,##0.00">
                  <c:v>1519674.7670411356</c:v>
                </c:pt>
                <c:pt idx="3" formatCode="&quot;$&quot;#,##0.00;[Red]\-&quot;$&quot;#,##0.00">
                  <c:v>1671126.6978958244</c:v>
                </c:pt>
                <c:pt idx="4" formatCode="&quot;$&quot;#,##0.00;[Red]\-&quot;$&quot;#,##0.00">
                  <c:v>1867603.7439484252</c:v>
                </c:pt>
                <c:pt idx="5" formatCode="&quot;$&quot;#,##0.00;[Red]\-&quot;$&quot;#,##0.00">
                  <c:v>1873668.8420387572</c:v>
                </c:pt>
                <c:pt idx="6" formatCode="&quot;$&quot;#,##0.00;[Red]\-&quot;$&quot;#,##0.00">
                  <c:v>2572779.3705296321</c:v>
                </c:pt>
                <c:pt idx="7" formatCode="&quot;$&quot;#,##0.00;[Red]\-&quot;$&quot;#,##0.00">
                  <c:v>2504531.9499788238</c:v>
                </c:pt>
                <c:pt idx="8" formatCode="&quot;$&quot;#,##0.00;[Red]\-&quot;$&quot;#,##0.00">
                  <c:v>2888063.9198026378</c:v>
                </c:pt>
                <c:pt idx="9" formatCode="&quot;$&quot;#,##0.00;[Red]\-&quot;$&quot;#,##0.00">
                  <c:v>912936.10019635595</c:v>
                </c:pt>
                <c:pt idx="10" formatCode="&quot;$&quot;#,##0.00;[Red]\-&quot;$&quot;#,##0.00">
                  <c:v>702117.95209483802</c:v>
                </c:pt>
                <c:pt idx="11" formatCode="&quot;$&quot;#,##0.00;[Red]\-&quot;$&quot;#,##0.00">
                  <c:v>-165973.35311146174</c:v>
                </c:pt>
              </c:numCache>
            </c:numRef>
          </c:val>
          <c:smooth val="0"/>
          <c:extLst xmlns:c15="http://schemas.microsoft.com/office/drawing/2012/chart">
            <c:ext xmlns:c16="http://schemas.microsoft.com/office/drawing/2014/chart" uri="{C3380CC4-5D6E-409C-BE32-E72D297353CC}">
              <c16:uniqueId val="{00000000-E613-4949-B030-D283D3146862}"/>
            </c:ext>
          </c:extLst>
        </c:ser>
        <c:ser>
          <c:idx val="1"/>
          <c:order val="1"/>
          <c:tx>
            <c:strRef>
              <c:f>'EBIT Analysis'!$A$24:$B$24</c:f>
              <c:strCache>
                <c:ptCount val="2"/>
                <c:pt idx="0">
                  <c:v>Surjek</c:v>
                </c:pt>
                <c:pt idx="1">
                  <c:v>EBIT</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Analysis'!$C$24:$P$24</c15:sqref>
                  </c15:fullRef>
                </c:ext>
              </c:extLst>
              <c:f>'EBIT Analysis'!$E$24:$P$24</c:f>
              <c:numCache>
                <c:formatCode>General</c:formatCode>
                <c:ptCount val="12"/>
                <c:pt idx="0" formatCode="&quot;$&quot;#,##0.00;[Red]\-&quot;$&quot;#,##0.00">
                  <c:v>5988499.8026137892</c:v>
                </c:pt>
                <c:pt idx="1" formatCode="&quot;$&quot;#,##0.00;[Red]\-&quot;$&quot;#,##0.00">
                  <c:v>943434.10160639696</c:v>
                </c:pt>
                <c:pt idx="2" formatCode="&quot;$&quot;#,##0.00;[Red]\-&quot;$&quot;#,##0.00">
                  <c:v>2328952.4387191646</c:v>
                </c:pt>
                <c:pt idx="3" formatCode="&quot;$&quot;#,##0.00;[Red]\-&quot;$&quot;#,##0.00">
                  <c:v>-3360291.110331079</c:v>
                </c:pt>
                <c:pt idx="4" formatCode="&quot;$&quot;#,##0.00;[Red]\-&quot;$&quot;#,##0.00">
                  <c:v>-6192464.2872408964</c:v>
                </c:pt>
                <c:pt idx="5" formatCode="&quot;$&quot;#,##0.00;[Red]\-&quot;$&quot;#,##0.00">
                  <c:v>2604016.9804607946</c:v>
                </c:pt>
                <c:pt idx="6" formatCode="&quot;$&quot;#,##0.00;[Red]\-&quot;$&quot;#,##0.00">
                  <c:v>8366591.2969236001</c:v>
                </c:pt>
                <c:pt idx="7" formatCode="&quot;$&quot;#,##0.00;[Red]\-&quot;$&quot;#,##0.00">
                  <c:v>2112457.573284395</c:v>
                </c:pt>
                <c:pt idx="8" formatCode="&quot;$&quot;#,##0.00;[Red]\-&quot;$&quot;#,##0.00">
                  <c:v>4631100.2007863969</c:v>
                </c:pt>
                <c:pt idx="9" formatCode="&quot;$&quot;#,##0.00;[Red]\-&quot;$&quot;#,##0.00">
                  <c:v>2132931.991960397</c:v>
                </c:pt>
                <c:pt idx="10" formatCode="&quot;$&quot;#,##0.00;[Red]\-&quot;$&quot;#,##0.00">
                  <c:v>-4294074.8102160059</c:v>
                </c:pt>
                <c:pt idx="11" formatCode="&quot;$&quot;#,##0.00;[Red]\-&quot;$&quot;#,##0.00">
                  <c:v>7675095.9504671991</c:v>
                </c:pt>
              </c:numCache>
            </c:numRef>
          </c:val>
          <c:smooth val="0"/>
          <c:extLst>
            <c:ext xmlns:c16="http://schemas.microsoft.com/office/drawing/2014/chart" uri="{C3380CC4-5D6E-409C-BE32-E72D297353CC}">
              <c16:uniqueId val="{00000001-E613-4949-B030-D283D3146862}"/>
            </c:ext>
          </c:extLst>
        </c:ser>
        <c:ser>
          <c:idx val="2"/>
          <c:order val="2"/>
          <c:tx>
            <c:strRef>
              <c:f>'EBIT Analysis'!$A$25:$B$25</c:f>
              <c:strCache>
                <c:ptCount val="2"/>
                <c:pt idx="0">
                  <c:v>Jutik</c:v>
                </c:pt>
                <c:pt idx="1">
                  <c:v>EBIT</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Analysis'!$C$25:$P$25</c15:sqref>
                  </c15:fullRef>
                </c:ext>
              </c:extLst>
              <c:f>'EBIT Analysis'!$E$25:$P$25</c:f>
              <c:numCache>
                <c:formatCode>General</c:formatCode>
                <c:ptCount val="12"/>
                <c:pt idx="0" formatCode="&quot;$&quot;#,##0.00;[Red]\-&quot;$&quot;#,##0.00">
                  <c:v>4547848.2127075791</c:v>
                </c:pt>
                <c:pt idx="1" formatCode="&quot;$&quot;#,##0.00;[Red]\-&quot;$&quot;#,##0.00">
                  <c:v>6542227.6080423184</c:v>
                </c:pt>
                <c:pt idx="2" formatCode="&quot;$&quot;#,##0.00;[Red]\-&quot;$&quot;#,##0.00">
                  <c:v>4438176.8988530822</c:v>
                </c:pt>
                <c:pt idx="3" formatCode="&quot;$&quot;#,##0.00;[Red]\-&quot;$&quot;#,##0.00">
                  <c:v>4415960.6020003622</c:v>
                </c:pt>
                <c:pt idx="4" formatCode="&quot;$&quot;#,##0.00;[Red]\-&quot;$&quot;#,##0.00">
                  <c:v>5589126.5717249103</c:v>
                </c:pt>
                <c:pt idx="5" formatCode="&quot;$&quot;#,##0.00;[Red]\-&quot;$&quot;#,##0.00">
                  <c:v>5264580.3424524991</c:v>
                </c:pt>
                <c:pt idx="6" formatCode="&quot;$&quot;#,##0.00;[Red]\-&quot;$&quot;#,##0.00">
                  <c:v>8292411.5891714972</c:v>
                </c:pt>
                <c:pt idx="7" formatCode="&quot;$&quot;#,##0.00;[Red]\-&quot;$&quot;#,##0.00">
                  <c:v>8295134.2778322492</c:v>
                </c:pt>
                <c:pt idx="8" formatCode="&quot;$&quot;#,##0.00;[Red]\-&quot;$&quot;#,##0.00">
                  <c:v>5460903.0204648729</c:v>
                </c:pt>
                <c:pt idx="9" formatCode="&quot;$&quot;#,##0.00;[Red]\-&quot;$&quot;#,##0.00">
                  <c:v>8279084.1609189995</c:v>
                </c:pt>
                <c:pt idx="10" formatCode="&quot;$&quot;#,##0.00;[Red]\-&quot;$&quot;#,##0.00">
                  <c:v>6175874.2250345014</c:v>
                </c:pt>
                <c:pt idx="11" formatCode="&quot;$&quot;#,##0.00;[Red]\-&quot;$&quot;#,##0.00">
                  <c:v>5640408.5879914984</c:v>
                </c:pt>
              </c:numCache>
            </c:numRef>
          </c:val>
          <c:smooth val="0"/>
          <c:extLst>
            <c:ext xmlns:c16="http://schemas.microsoft.com/office/drawing/2014/chart" uri="{C3380CC4-5D6E-409C-BE32-E72D297353CC}">
              <c16:uniqueId val="{00000002-E613-4949-B030-D283D3146862}"/>
            </c:ext>
          </c:extLst>
        </c:ser>
        <c:dLbls>
          <c:showLegendKey val="0"/>
          <c:showVal val="0"/>
          <c:showCatName val="0"/>
          <c:showSerName val="0"/>
          <c:showPercent val="0"/>
          <c:showBubbleSize val="0"/>
        </c:dLbls>
        <c:smooth val="0"/>
        <c:axId val="1439246943"/>
        <c:axId val="1329962943"/>
        <c:extLst/>
      </c:lineChart>
      <c:dateAx>
        <c:axId val="1439246943"/>
        <c:scaling>
          <c:orientation val="minMax"/>
        </c:scaling>
        <c:delete val="0"/>
        <c:axPos val="t"/>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29962943"/>
        <c:crosses val="max"/>
        <c:auto val="1"/>
        <c:lblOffset val="100"/>
        <c:baseTimeUnit val="months"/>
      </c:dateAx>
      <c:valAx>
        <c:axId val="1329962943"/>
        <c:scaling>
          <c:orientation val="minMax"/>
          <c:min val="-7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EBIT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4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Margins (%) for the three units (</a:t>
            </a:r>
            <a:r>
              <a:rPr lang="en-US" sz="1400" b="0" i="0" u="none" strike="noStrike" baseline="0">
                <a:effectLst/>
              </a:rPr>
              <a:t>Jul-13 upto Jun-14) </a:t>
            </a:r>
            <a:endParaRPr lang="en-US"/>
          </a:p>
        </c:rich>
      </c:tx>
      <c:layout>
        <c:manualLayout>
          <c:xMode val="edge"/>
          <c:yMode val="edge"/>
          <c:x val="0.1057499999999999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1-7925-49B3-B4A8-86628ED2322E}"/>
              </c:ext>
            </c:extLst>
          </c:dPt>
          <c:dPt>
            <c:idx val="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2-7925-49B3-B4A8-86628ED2322E}"/>
              </c:ext>
            </c:extLst>
          </c:dPt>
          <c:dPt>
            <c:idx val="2"/>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5924-4C49-B8E1-7BD7B70F85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7925-49B3-B4A8-86628ED2322E}"/>
            </c:ext>
          </c:extLst>
        </c:ser>
        <c:dLbls>
          <c:showLegendKey val="0"/>
          <c:showVal val="0"/>
          <c:showCatName val="0"/>
          <c:showSerName val="0"/>
          <c:showPercent val="0"/>
          <c:showBubbleSize val="0"/>
        </c:dLbls>
        <c:gapWidth val="100"/>
        <c:axId val="365966272"/>
        <c:axId val="557095168"/>
      </c:barChart>
      <c:catAx>
        <c:axId val="365966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95168"/>
        <c:crosses val="autoZero"/>
        <c:auto val="1"/>
        <c:lblAlgn val="ctr"/>
        <c:lblOffset val="100"/>
        <c:noMultiLvlLbl val="0"/>
      </c:catAx>
      <c:valAx>
        <c:axId val="557095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percentage for the three units (</a:t>
            </a:r>
            <a:r>
              <a:rPr lang="en-US" sz="1400" b="0" i="0" u="none" strike="noStrike" kern="1200" spc="0" baseline="0">
                <a:solidFill>
                  <a:sysClr val="windowText" lastClr="000000">
                    <a:lumMod val="65000"/>
                    <a:lumOff val="35000"/>
                  </a:sysClr>
                </a:solidFill>
                <a:effectLst/>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'EBIT Analysis'!$A$56:$B$56</c:f>
              <c:strCache>
                <c:ptCount val="2"/>
                <c:pt idx="0">
                  <c:v>Kootha</c:v>
                </c:pt>
                <c:pt idx="1">
                  <c:v>EBIT</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'EBIT Analysis'!$C$54:$Q$54</c15:sqref>
                  </c15:fullRef>
                </c:ext>
              </c:extLst>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'EBIT Analysis'!$C$56:$Q$56</c15:sqref>
                  </c15:fullRef>
                </c:ext>
              </c:extLst>
              <c:f>'EBIT Analysis'!$E$56:$P$56</c:f>
              <c:numCache>
                <c:formatCode>General</c:formatCode>
                <c:ptCount val="12"/>
                <c:pt idx="0" formatCode="0.00%">
                  <c:v>0.41529437933894875</c:v>
                </c:pt>
                <c:pt idx="1" formatCode="0.00%">
                  <c:v>0.16120151183040166</c:v>
                </c:pt>
                <c:pt idx="2" formatCode="0.00%">
                  <c:v>0.28887410723655493</c:v>
                </c:pt>
                <c:pt idx="3" formatCode="0.00%">
                  <c:v>0.32001932998338012</c:v>
                </c:pt>
                <c:pt idx="4" formatCode="0.00%">
                  <c:v>0.33869312626258291</c:v>
                </c:pt>
                <c:pt idx="5" formatCode="0.00%">
                  <c:v>0.34820783846476255</c:v>
                </c:pt>
                <c:pt idx="6" formatCode="0.00%">
                  <c:v>0.32889058147025918</c:v>
                </c:pt>
                <c:pt idx="7" formatCode="0.00%">
                  <c:v>0.36170053874987812</c:v>
                </c:pt>
                <c:pt idx="8" formatCode="0.00%">
                  <c:v>0.3957450352355435</c:v>
                </c:pt>
                <c:pt idx="9" formatCode="0.00%">
                  <c:v>0.17121060352256295</c:v>
                </c:pt>
                <c:pt idx="10" formatCode="0.00%">
                  <c:v>0.13014434409940612</c:v>
                </c:pt>
                <c:pt idx="11" formatCode="0.00%">
                  <c:v>-3.2015452692863752E-2</c:v>
                </c:pt>
              </c:numCache>
            </c:numRef>
          </c:val>
          <c:smooth val="0"/>
          <c:extLst>
            <c:ext xmlns:c16="http://schemas.microsoft.com/office/drawing/2014/chart" uri="{C3380CC4-5D6E-409C-BE32-E72D297353CC}">
              <c16:uniqueId val="{00000001-40A4-434E-8E4F-00993D3507A7}"/>
            </c:ext>
          </c:extLst>
        </c:ser>
        <c:ser>
          <c:idx val="2"/>
          <c:order val="2"/>
          <c:tx>
            <c:strRef>
              <c:f>'EBIT Analysis'!$A$57:$B$57</c:f>
              <c:strCache>
                <c:ptCount val="2"/>
                <c:pt idx="0">
                  <c:v>Surjek</c:v>
                </c:pt>
                <c:pt idx="1">
                  <c:v>EBIT</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'EBIT Analysis'!$C$54:$Q$54</c15:sqref>
                  </c15:fullRef>
                </c:ext>
              </c:extLst>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'EBIT Analysis'!$C$57:$Q$57</c15:sqref>
                  </c15:fullRef>
                </c:ext>
              </c:extLst>
              <c:f>'EBIT Analysis'!$E$57:$P$57</c:f>
              <c:numCache>
                <c:formatCode>General</c:formatCode>
                <c:ptCount val="12"/>
                <c:pt idx="0" formatCode="0.00%">
                  <c:v>0.3455956940538133</c:v>
                </c:pt>
                <c:pt idx="1" formatCode="0.00%">
                  <c:v>6.4599684274176436E-2</c:v>
                </c:pt>
                <c:pt idx="2" formatCode="0.00%">
                  <c:v>0.14433359289184161</c:v>
                </c:pt>
                <c:pt idx="3" formatCode="0.00%">
                  <c:v>-0.22177748431522884</c:v>
                </c:pt>
                <c:pt idx="4" formatCode="0.00%">
                  <c:v>-0.44766201795834271</c:v>
                </c:pt>
                <c:pt idx="5" formatCode="0.00%">
                  <c:v>0.16732145063494736</c:v>
                </c:pt>
                <c:pt idx="6" formatCode="0.00%">
                  <c:v>0.37427618015254988</c:v>
                </c:pt>
                <c:pt idx="7" formatCode="0.00%">
                  <c:v>0.11368942332287189</c:v>
                </c:pt>
                <c:pt idx="8" formatCode="0.00%">
                  <c:v>0.23574321478746135</c:v>
                </c:pt>
                <c:pt idx="9" formatCode="0.00%">
                  <c:v>0.11675504697526991</c:v>
                </c:pt>
                <c:pt idx="10" formatCode="0.00%">
                  <c:v>-0.29356581548975247</c:v>
                </c:pt>
                <c:pt idx="11" formatCode="0.00%">
                  <c:v>0.47482161130642109</c:v>
                </c:pt>
              </c:numCache>
            </c:numRef>
          </c:val>
          <c:smooth val="0"/>
          <c:extLst>
            <c:ext xmlns:c16="http://schemas.microsoft.com/office/drawing/2014/chart" uri="{C3380CC4-5D6E-409C-BE32-E72D297353CC}">
              <c16:uniqueId val="{00000002-40A4-434E-8E4F-00993D3507A7}"/>
            </c:ext>
          </c:extLst>
        </c:ser>
        <c:ser>
          <c:idx val="3"/>
          <c:order val="3"/>
          <c:tx>
            <c:strRef>
              <c:f>'EBIT Analysis'!$A$58:$B$58</c:f>
              <c:strCache>
                <c:ptCount val="2"/>
                <c:pt idx="0">
                  <c:v>Jutik</c:v>
                </c:pt>
                <c:pt idx="1">
                  <c:v>EBIT</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'EBIT Analysis'!$C$54:$Q$54</c15:sqref>
                  </c15:fullRef>
                </c:ext>
              </c:extLst>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'EBIT Analysis'!$C$58:$Q$58</c15:sqref>
                  </c15:fullRef>
                </c:ext>
              </c:extLst>
              <c:f>'EBIT Analysis'!$E$58:$P$58</c:f>
              <c:numCache>
                <c:formatCode>General</c:formatCode>
                <c:ptCount val="12"/>
                <c:pt idx="0" formatCode="0.00%">
                  <c:v>0.35762388953297342</c:v>
                </c:pt>
                <c:pt idx="1" formatCode="0.00%">
                  <c:v>0.5013107546263732</c:v>
                </c:pt>
                <c:pt idx="2" formatCode="0.00%">
                  <c:v>0.33532439120342417</c:v>
                </c:pt>
                <c:pt idx="3" formatCode="0.00%">
                  <c:v>0.37373471996246976</c:v>
                </c:pt>
                <c:pt idx="4" formatCode="0.00%">
                  <c:v>0.47039691903281722</c:v>
                </c:pt>
                <c:pt idx="5" formatCode="0.00%">
                  <c:v>0.47313004208100951</c:v>
                </c:pt>
                <c:pt idx="6" formatCode="0.00%">
                  <c:v>0.5353020289864372</c:v>
                </c:pt>
                <c:pt idx="7" formatCode="0.00%">
                  <c:v>0.52577909011510338</c:v>
                </c:pt>
                <c:pt idx="8" formatCode="0.00%">
                  <c:v>0.38588068285200638</c:v>
                </c:pt>
                <c:pt idx="9" formatCode="0.00%">
                  <c:v>0.55152119278952894</c:v>
                </c:pt>
                <c:pt idx="10" formatCode="0.00%">
                  <c:v>0.43228332459198315</c:v>
                </c:pt>
                <c:pt idx="11" formatCode="0.00%">
                  <c:v>0.37303495544431575</c:v>
                </c:pt>
              </c:numCache>
            </c:numRef>
          </c:val>
          <c:smooth val="0"/>
          <c:extLst>
            <c:ext xmlns:c16="http://schemas.microsoft.com/office/drawing/2014/chart" uri="{C3380CC4-5D6E-409C-BE32-E72D297353CC}">
              <c16:uniqueId val="{00000003-40A4-434E-8E4F-00993D3507A7}"/>
            </c:ext>
          </c:extLst>
        </c:ser>
        <c:dLbls>
          <c:showLegendKey val="0"/>
          <c:showVal val="0"/>
          <c:showCatName val="0"/>
          <c:showSerName val="0"/>
          <c:showPercent val="0"/>
          <c:showBubbleSize val="0"/>
        </c:dLbls>
        <c:smooth val="0"/>
        <c:axId val="79368896"/>
        <c:axId val="81647712"/>
        <c:extLst>
          <c:ext xmlns:c15="http://schemas.microsoft.com/office/drawing/2012/chart" uri="{02D57815-91ED-43cb-92C2-25804820EDAC}">
            <c15:filteredLineSeries>
              <c15:ser>
                <c:idx val="0"/>
                <c:order val="0"/>
                <c:tx>
                  <c:strRef>
                    <c:extLst>
                      <c:ext uri="{02D57815-91ED-43cb-92C2-25804820EDAC}">
                        <c15:formulaRef>
                          <c15:sqref>'EBIT Analysis'!$A$55:$B$55</c15:sqref>
                        </c15:formulaRef>
                      </c:ext>
                    </c:extLst>
                    <c:strCache>
                      <c:ptCount val="2"/>
                      <c:pt idx="0">
                        <c:v>Unit</c:v>
                      </c:pt>
                      <c:pt idx="1">
                        <c:v>Value Driver</c:v>
                      </c:pt>
                    </c:strCache>
                  </c:strRef>
                </c:tx>
                <c:spPr>
                  <a:ln w="28575" cap="rnd">
                    <a:solidFill>
                      <a:schemeClr val="accent1"/>
                    </a:solidFill>
                    <a:round/>
                  </a:ln>
                  <a:effectLst/>
                </c:spPr>
                <c:marker>
                  <c:symbol val="none"/>
                </c:marker>
                <c:cat>
                  <c:strRef>
                    <c:extLst>
                      <c:ext uri="{02D57815-91ED-43cb-92C2-25804820EDAC}">
                        <c15:fullRef>
                          <c15:sqref>'EBIT Analysis'!$C$54:$Q$54</c15:sqref>
                        </c15:fullRef>
                        <c15:formulaRef>
                          <c15:sqref>'EBIT Analysis'!$E$54:$P$54</c15:sqref>
                        </c15:formulaRef>
                      </c:ext>
                    </c:extLst>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uri="{02D57815-91ED-43cb-92C2-25804820EDAC}">
                        <c15:fullRef>
                          <c15:sqref>'EBIT Analysis'!$C$55:$Q$55</c15:sqref>
                        </c15:fullRef>
                        <c15:formulaRef>
                          <c15:sqref>'EBIT Analysis'!$E$55:$P$55</c15:sqref>
                        </c15:formulaRef>
                      </c:ext>
                    </c:extLst>
                    <c:numCache>
                      <c:formatCode>General</c:formatCode>
                      <c:ptCount val="12"/>
                    </c:numCache>
                  </c:numRef>
                </c:val>
                <c:smooth val="0"/>
                <c:extLst>
                  <c:ext xmlns:c16="http://schemas.microsoft.com/office/drawing/2014/chart" uri="{C3380CC4-5D6E-409C-BE32-E72D297353CC}">
                    <c16:uniqueId val="{00000000-40A4-434E-8E4F-00993D3507A7}"/>
                  </c:ext>
                </c:extLst>
              </c15:ser>
            </c15:filteredLineSeries>
          </c:ext>
        </c:extLst>
      </c:lineChart>
      <c:dateAx>
        <c:axId val="79368896"/>
        <c:scaling>
          <c:orientation val="minMax"/>
        </c:scaling>
        <c:delete val="0"/>
        <c:axPos val="b"/>
        <c:numFmt formatCode="mmm\-yy" sourceLinked="1"/>
        <c:majorTickMark val="none"/>
        <c:minorTickMark val="none"/>
        <c:tickLblPos val="low"/>
        <c:spPr>
          <a:noFill/>
          <a:ln w="317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1647712"/>
        <c:crosses val="autoZero"/>
        <c:auto val="0"/>
        <c:lblOffset val="100"/>
        <c:baseTimeUnit val="months"/>
      </c:dateAx>
      <c:valAx>
        <c:axId val="8164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8896"/>
        <c:crossesAt val="41456"/>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for all Profit Centres at </a:t>
            </a:r>
            <a:r>
              <a:rPr lang="en-US" b="1"/>
              <a:t>Jutik</a:t>
            </a:r>
            <a:r>
              <a:rPr lang="en-US"/>
              <a:t> (Jul-13 upto Jun-14)</a:t>
            </a:r>
          </a:p>
        </c:rich>
      </c:tx>
      <c:layout>
        <c:manualLayout>
          <c:xMode val="edge"/>
          <c:yMode val="edge"/>
          <c:x val="0.12060754905142473"/>
          <c:y val="3.2826774939287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Analysis'!$D$40:$P$40</c15:sqref>
                  </c15:fullRef>
                </c:ext>
              </c:extLst>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xmlns:c15="http://schemas.microsoft.com/office/drawing/2012/chart">
            <c:ext xmlns:c16="http://schemas.microsoft.com/office/drawing/2014/chart" uri="{C3380CC4-5D6E-409C-BE32-E72D297353CC}">
              <c16:uniqueId val="{00000003-3A8D-4AEF-A93E-D16C8EECD431}"/>
            </c:ext>
          </c:extLst>
        </c:ser>
        <c:ser>
          <c:idx val="1"/>
          <c:order val="1"/>
          <c:tx>
            <c:strRef>
              <c:f>'Revenue Analysis'!$C$41</c:f>
              <c:strCache>
                <c:ptCount val="1"/>
                <c:pt idx="0">
                  <c:v>002 Public Sales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Analysis'!$D$41:$P$41</c15:sqref>
                  </c15:fullRef>
                </c:ext>
              </c:extLst>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0-3A8D-4AEF-A93E-D16C8EECD431}"/>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Analysis'!$D$42:$P$42</c15:sqref>
                  </c15:fullRef>
                </c:ext>
              </c:extLst>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1-3A8D-4AEF-A93E-D16C8EECD431}"/>
            </c:ext>
          </c:extLst>
        </c:ser>
        <c:dLbls>
          <c:showLegendKey val="0"/>
          <c:showVal val="0"/>
          <c:showCatName val="0"/>
          <c:showSerName val="0"/>
          <c:showPercent val="0"/>
          <c:showBubbleSize val="0"/>
        </c:dLbls>
        <c:smooth val="0"/>
        <c:axId val="709395376"/>
        <c:axId val="715536368"/>
        <c:extLst/>
      </c:lineChart>
      <c:dateAx>
        <c:axId val="7093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51314379879484107"/>
              <c:y val="0.788755348749341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36368"/>
        <c:crosses val="autoZero"/>
        <c:auto val="0"/>
        <c:lblOffset val="100"/>
        <c:baseTimeUnit val="months"/>
      </c:dateAx>
      <c:valAx>
        <c:axId val="715536368"/>
        <c:scaling>
          <c:orientation val="minMax"/>
          <c:min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9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Monthly Revenue for all Profit Centres at </a:t>
            </a:r>
            <a:r>
              <a:rPr lang="en-US" sz="1400" b="1" i="0" u="none" strike="noStrike" kern="1200" spc="0" baseline="0">
                <a:solidFill>
                  <a:sysClr val="windowText" lastClr="000000">
                    <a:lumMod val="65000"/>
                    <a:lumOff val="35000"/>
                  </a:sysClr>
                </a:solidFill>
                <a:latin typeface="+mn-lt"/>
                <a:ea typeface="+mn-ea"/>
                <a:cs typeface="+mn-cs"/>
              </a:rPr>
              <a:t>Kootha</a:t>
            </a:r>
            <a:r>
              <a:rPr lang="en-US" sz="1400" b="0" i="0" u="none" strike="noStrike" kern="1200" spc="0" baseline="0">
                <a:solidFill>
                  <a:sysClr val="windowText" lastClr="000000">
                    <a:lumMod val="65000"/>
                    <a:lumOff val="35000"/>
                  </a:sysClr>
                </a:solidFill>
                <a:latin typeface="+mn-lt"/>
                <a:ea typeface="+mn-ea"/>
                <a:cs typeface="+mn-cs"/>
              </a:rPr>
              <a:t> (Jul-13 upto Jun-14)</a:t>
            </a:r>
          </a:p>
        </c:rich>
      </c:tx>
      <c:layout>
        <c:manualLayout>
          <c:xMode val="edge"/>
          <c:yMode val="edge"/>
          <c:x val="0.12060754905142473"/>
          <c:y val="3.282677493928749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Analysis'!$D$34:$P$34</c15:sqref>
                  </c15:fullRef>
                </c:ext>
              </c:extLst>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3-3A8D-4AEF-A93E-D16C8EECD431}"/>
            </c:ext>
          </c:extLst>
        </c:ser>
        <c:ser>
          <c:idx val="1"/>
          <c:order val="1"/>
          <c:tx>
            <c:strRef>
              <c:f>'Revenue Analysis'!$C$35</c:f>
              <c:strCache>
                <c:ptCount val="1"/>
                <c:pt idx="0">
                  <c:v>002 Public Sales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Analysis'!$D$35:$P$35</c15:sqref>
                  </c15:fullRef>
                </c:ext>
              </c:extLst>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0-3A8D-4AEF-A93E-D16C8EECD431}"/>
            </c:ext>
          </c:extLst>
        </c:ser>
        <c:ser>
          <c:idx val="2"/>
          <c:order val="2"/>
          <c:tx>
            <c:strRef>
              <c:f>'Revenue Analysis'!$C$36</c:f>
              <c:strCache>
                <c:ptCount val="1"/>
                <c:pt idx="0">
                  <c:v>003 Residential Sales</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Analysis'!$D$36:$P$36</c15:sqref>
                  </c15:fullRef>
                </c:ext>
              </c:extLst>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1-3A8D-4AEF-A93E-D16C8EECD431}"/>
            </c:ext>
          </c:extLst>
        </c:ser>
        <c:dLbls>
          <c:showLegendKey val="0"/>
          <c:showVal val="0"/>
          <c:showCatName val="0"/>
          <c:showSerName val="0"/>
          <c:showPercent val="0"/>
          <c:showBubbleSize val="0"/>
        </c:dLbls>
        <c:smooth val="0"/>
        <c:axId val="709395376"/>
        <c:axId val="715536368"/>
        <c:extLst/>
      </c:lineChart>
      <c:dateAx>
        <c:axId val="70939537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Month</a:t>
                </a:r>
              </a:p>
            </c:rich>
          </c:tx>
          <c:layout>
            <c:manualLayout>
              <c:xMode val="edge"/>
              <c:yMode val="edge"/>
              <c:x val="0.51314379879484107"/>
              <c:y val="0.7887553487493418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lang="en-US" sz="1000" b="0" i="0" u="none" strike="noStrike" kern="1200" baseline="0">
                <a:solidFill>
                  <a:schemeClr val="tx1"/>
                </a:solidFill>
                <a:latin typeface="+mn-lt"/>
                <a:ea typeface="+mn-ea"/>
                <a:cs typeface="+mn-cs"/>
              </a:defRPr>
            </a:pPr>
            <a:endParaRPr lang="en-US"/>
          </a:p>
        </c:txPr>
        <c:crossAx val="715536368"/>
        <c:crosses val="autoZero"/>
        <c:auto val="0"/>
        <c:lblOffset val="100"/>
        <c:baseTimeUnit val="months"/>
      </c:dateAx>
      <c:valAx>
        <c:axId val="715536368"/>
        <c:scaling>
          <c:orientation val="minMax"/>
          <c:min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0939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Contributions</a:t>
            </a:r>
            <a:r>
              <a:rPr lang="en-US" baseline="0"/>
              <a:t> of Profit centres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67366848255336"/>
          <c:y val="0.16967270924930825"/>
          <c:w val="0.79295278510989065"/>
          <c:h val="0.52255396432371604"/>
        </c:manualLayout>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0.47364183185720893</c:v>
                </c:pt>
              </c:numCache>
            </c:numRef>
          </c:val>
          <c:extLst>
            <c:ext xmlns:c16="http://schemas.microsoft.com/office/drawing/2014/chart" uri="{C3380CC4-5D6E-409C-BE32-E72D297353CC}">
              <c16:uniqueId val="{00000000-7BE0-4F2D-A12A-3A80547BDC77}"/>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0.26317908407139551</c:v>
                </c:pt>
              </c:numCache>
            </c:numRef>
          </c:val>
          <c:extLst>
            <c:ext xmlns:c16="http://schemas.microsoft.com/office/drawing/2014/chart" uri="{C3380CC4-5D6E-409C-BE32-E72D297353CC}">
              <c16:uniqueId val="{00000001-7BE0-4F2D-A12A-3A80547BDC77}"/>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0.26317908407139551</c:v>
                </c:pt>
              </c:numCache>
            </c:numRef>
          </c:val>
          <c:extLst>
            <c:ext xmlns:c16="http://schemas.microsoft.com/office/drawing/2014/chart" uri="{C3380CC4-5D6E-409C-BE32-E72D297353CC}">
              <c16:uniqueId val="{00000002-7BE0-4F2D-A12A-3A80547BDC77}"/>
            </c:ext>
          </c:extLst>
        </c:ser>
        <c:dLbls>
          <c:showLegendKey val="0"/>
          <c:showVal val="0"/>
          <c:showCatName val="0"/>
          <c:showSerName val="0"/>
          <c:showPercent val="0"/>
          <c:showBubbleSize val="0"/>
        </c:dLbls>
        <c:gapWidth val="150"/>
        <c:overlap val="100"/>
        <c:axId val="110908207"/>
        <c:axId val="185576495"/>
      </c:barChart>
      <c:catAx>
        <c:axId val="11090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 Centre</a:t>
                </a:r>
              </a:p>
            </c:rich>
          </c:tx>
          <c:layout>
            <c:manualLayout>
              <c:xMode val="edge"/>
              <c:yMode val="edge"/>
              <c:x val="0.48576268591426069"/>
              <c:y val="0.8005548264800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76495"/>
        <c:crosses val="autoZero"/>
        <c:auto val="1"/>
        <c:lblAlgn val="ctr"/>
        <c:lblOffset val="100"/>
        <c:noMultiLvlLbl val="0"/>
      </c:catAx>
      <c:valAx>
        <c:axId val="18557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layout>
            <c:manualLayout>
              <c:xMode val="edge"/>
              <c:yMode val="edge"/>
              <c:x val="1.3888888888888888E-2"/>
              <c:y val="0.27878827646544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8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Monthly Expenses for cost centre elements (Jul-13 upto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374153921598311E-2"/>
          <c:y val="0.14795667372542382"/>
          <c:w val="0.63894769392127271"/>
          <c:h val="0.76567590810183839"/>
        </c:manualLayout>
      </c:layout>
      <c:lineChart>
        <c:grouping val="standard"/>
        <c:varyColors val="0"/>
        <c:ser>
          <c:idx val="0"/>
          <c:order val="0"/>
          <c:tx>
            <c:strRef>
              <c:f>'Expenses Analysis'!$C$48:$D$48</c:f>
              <c:strCache>
                <c:ptCount val="2"/>
                <c:pt idx="0">
                  <c:v>Cost Centre</c:v>
                </c:pt>
                <c:pt idx="1">
                  <c:v>Cost Centre Element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Analysis'!$E$48:$Q$48</c15:sqref>
                  </c15:fullRef>
                </c:ext>
              </c:extLst>
              <c:f>'Expenses Analysis'!$F$48:$Q$48</c:f>
              <c:numCache>
                <c:formatCode>General</c:formatCode>
                <c:ptCount val="12"/>
              </c:numCache>
            </c:numRef>
          </c:val>
          <c:smooth val="0"/>
          <c:extLst>
            <c:ext xmlns:c16="http://schemas.microsoft.com/office/drawing/2014/chart" uri="{C3380CC4-5D6E-409C-BE32-E72D297353CC}">
              <c16:uniqueId val="{00000000-EA13-4014-8874-D44B2E8E963B}"/>
            </c:ext>
          </c:extLst>
        </c:ser>
        <c:ser>
          <c:idx val="1"/>
          <c:order val="1"/>
          <c:tx>
            <c:strRef>
              <c:f>'Expenses Analysis'!$C$49:$D$49</c:f>
              <c:strCache>
                <c:ptCount val="2"/>
                <c:pt idx="0">
                  <c:v>Chemical Costs</c:v>
                </c:pt>
                <c:pt idx="1">
                  <c:v>Chem-Exp (001)</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Analysis'!$E$49:$Q$49</c15:sqref>
                  </c15:fullRef>
                </c:ext>
              </c:extLst>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1-EA13-4014-8874-D44B2E8E963B}"/>
            </c:ext>
          </c:extLst>
        </c:ser>
        <c:ser>
          <c:idx val="2"/>
          <c:order val="2"/>
          <c:tx>
            <c:strRef>
              <c:f>'Expenses Analysis'!$C$50:$D$50</c:f>
              <c:strCache>
                <c:ptCount val="2"/>
                <c:pt idx="0">
                  <c:v>Facility Costs</c:v>
                </c:pt>
                <c:pt idx="1">
                  <c:v>Utility-Exp (002) - Heating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Analysis'!$E$50:$Q$50</c15:sqref>
                  </c15:fullRef>
                </c:ext>
              </c:extLst>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2-EA13-4014-8874-D44B2E8E963B}"/>
            </c:ext>
          </c:extLst>
        </c:ser>
        <c:ser>
          <c:idx val="3"/>
          <c:order val="3"/>
          <c:tx>
            <c:strRef>
              <c:f>'Expenses Analysis'!$C$51:$D$51</c:f>
              <c:strCache>
                <c:ptCount val="2"/>
                <c:pt idx="0">
                  <c:v>Facility Costs</c:v>
                </c:pt>
                <c:pt idx="1">
                  <c:v>Utility-Exp (002) - Electricity</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Analysis'!$E$51:$Q$51</c15:sqref>
                  </c15:fullRef>
                </c:ext>
              </c:extLst>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3-EA13-4014-8874-D44B2E8E963B}"/>
            </c:ext>
          </c:extLst>
        </c:ser>
        <c:ser>
          <c:idx val="4"/>
          <c:order val="4"/>
          <c:tx>
            <c:strRef>
              <c:f>'Expenses Analysis'!$C$52:$D$52</c:f>
              <c:strCache>
                <c:ptCount val="2"/>
                <c:pt idx="0">
                  <c:v>Operational Maintenance Costs</c:v>
                </c:pt>
                <c:pt idx="1">
                  <c:v>Plant Maintenance (001)</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Analysis'!$E$52:$Q$52</c15:sqref>
                  </c15:fullRef>
                </c:ext>
              </c:extLst>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4-EA13-4014-8874-D44B2E8E963B}"/>
            </c:ext>
          </c:extLst>
        </c:ser>
        <c:ser>
          <c:idx val="5"/>
          <c:order val="5"/>
          <c:tx>
            <c:strRef>
              <c:f>'Expenses Analysis'!$C$53:$D$53</c:f>
              <c:strCache>
                <c:ptCount val="2"/>
                <c:pt idx="0">
                  <c:v>Operational Maintenance Costs</c:v>
                </c:pt>
                <c:pt idx="1">
                  <c:v>Plant Outages (002)</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Analysis'!$E$53:$Q$53</c15:sqref>
                  </c15:fullRef>
                </c:ext>
              </c:extLst>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5-EA13-4014-8874-D44B2E8E963B}"/>
            </c:ext>
          </c:extLst>
        </c:ser>
        <c:ser>
          <c:idx val="6"/>
          <c:order val="6"/>
          <c:tx>
            <c:strRef>
              <c:f>'Expenses Analysis'!$C$54:$D$54</c:f>
              <c:strCache>
                <c:ptCount val="2"/>
                <c:pt idx="0">
                  <c:v>Operational Maintenance Costs</c:v>
                </c:pt>
                <c:pt idx="1">
                  <c:v>Plant Op. Costs (003)</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Analysis'!$E$54:$Q$54</c15:sqref>
                  </c15:fullRef>
                </c:ext>
              </c:extLst>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6-EA13-4014-8874-D44B2E8E963B}"/>
            </c:ext>
          </c:extLst>
        </c:ser>
        <c:ser>
          <c:idx val="7"/>
          <c:order val="7"/>
          <c:tx>
            <c:strRef>
              <c:f>'Expenses Analysis'!$C$55:$D$55</c:f>
              <c:strCache>
                <c:ptCount val="2"/>
                <c:pt idx="0">
                  <c:v>Operational Maintenance Costs</c:v>
                </c:pt>
                <c:pt idx="1">
                  <c:v>Plant Admin Costs (004)</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Analysis'!$E$55:$Q$55</c15:sqref>
                  </c15:fullRef>
                </c:ext>
              </c:extLst>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7-EA13-4014-8874-D44B2E8E963B}"/>
            </c:ext>
          </c:extLst>
        </c:ser>
        <c:ser>
          <c:idx val="8"/>
          <c:order val="8"/>
          <c:tx>
            <c:strRef>
              <c:f>'Expenses Analysis'!$C$56:$D$56</c:f>
              <c:strCache>
                <c:ptCount val="2"/>
                <c:pt idx="0">
                  <c:v>Labour Costs</c:v>
                </c:pt>
                <c:pt idx="1">
                  <c:v>Labour-Costs (001)</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Analysis'!$E$56:$Q$56</c15:sqref>
                  </c15:fullRef>
                </c:ext>
              </c:extLst>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9-EA13-4014-8874-D44B2E8E963B}"/>
            </c:ext>
          </c:extLst>
        </c:ser>
        <c:dLbls>
          <c:showLegendKey val="0"/>
          <c:showVal val="0"/>
          <c:showCatName val="0"/>
          <c:showSerName val="0"/>
          <c:showPercent val="0"/>
          <c:showBubbleSize val="0"/>
        </c:dLbls>
        <c:smooth val="0"/>
        <c:axId val="1225698623"/>
        <c:axId val="1216922079"/>
      </c:lineChart>
      <c:dateAx>
        <c:axId val="122569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22079"/>
        <c:crosses val="autoZero"/>
        <c:auto val="1"/>
        <c:lblOffset val="100"/>
        <c:baseTimeUnit val="months"/>
      </c:dateAx>
      <c:valAx>
        <c:axId val="1216922079"/>
        <c:scaling>
          <c:orientation val="minMax"/>
          <c:max val="9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698623"/>
        <c:crosses val="autoZero"/>
        <c:crossBetween val="between"/>
      </c:valAx>
      <c:spPr>
        <a:noFill/>
        <a:ln>
          <a:noFill/>
        </a:ln>
        <a:effectLst/>
      </c:spPr>
    </c:plotArea>
    <c:legend>
      <c:legendPos val="r"/>
      <c:legendEntry>
        <c:idx val="0"/>
        <c:delete val="1"/>
      </c:legendEntry>
      <c:layout>
        <c:manualLayout>
          <c:xMode val="edge"/>
          <c:yMode val="edge"/>
          <c:x val="0.69706472585541013"/>
          <c:y val="0.17320055209898608"/>
          <c:w val="0.30293527414458993"/>
          <c:h val="0.74722986476023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 based on Cost Element for Unit Kootha </a:t>
            </a:r>
            <a:r>
              <a:rPr lang="en-US" sz="1400" b="0" i="0" u="none" strike="noStrike" kern="1200" spc="0" baseline="0">
                <a:solidFill>
                  <a:sysClr val="windowText" lastClr="000000">
                    <a:lumMod val="65000"/>
                    <a:lumOff val="35000"/>
                  </a:sysClr>
                </a:solidFill>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'Expenses Analysis'!$R$12</c:f>
              <c:strCache>
                <c:ptCount val="1"/>
                <c:pt idx="0">
                  <c:v>Total</c:v>
                </c:pt>
              </c:strCache>
            </c:strRef>
          </c:tx>
          <c:spPr>
            <a:solidFill>
              <a:schemeClr val="accent6"/>
            </a:solidFill>
            <a:ln>
              <a:noFill/>
            </a:ln>
            <a:effectLst/>
          </c:spPr>
          <c:invertIfNegative val="0"/>
          <c:cat>
            <c:strRef>
              <c:extLst>
                <c:ext xmlns:c15="http://schemas.microsoft.com/office/drawing/2012/chart" uri="{02D57815-91ED-43cb-92C2-25804820EDAC}">
                  <c15:fullRef>
                    <c15:sqref>'Expenses Analysis'!$D$13:$D$22</c15:sqref>
                  </c15:fullRef>
                </c:ext>
              </c:extLst>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extLst>
                <c:ext xmlns:c15="http://schemas.microsoft.com/office/drawing/2012/chart" uri="{02D57815-91ED-43cb-92C2-25804820EDAC}">
                  <c15:fullRef>
                    <c15:sqref>'Expenses Analysis'!$R$13:$R$22</c15:sqref>
                  </c15:fullRef>
                </c:ext>
              </c:extLst>
              <c:f>'Expenses Analysis'!$R$15:$R$22</c:f>
              <c:numCache>
                <c:formatCode>General</c:formatCode>
                <c:ptCount val="8"/>
                <c:pt idx="0" formatCode="&quot;$&quot;#,##0.00;[Red]\-&quot;$&quot;#,##0.00">
                  <c:v>10125517.983652497</c:v>
                </c:pt>
                <c:pt idx="1" formatCode="&quot;$&quot;#,##0.00;[Red]\-&quot;$&quot;#,##0.00">
                  <c:v>4720521.2044999981</c:v>
                </c:pt>
                <c:pt idx="2" formatCode="&quot;$&quot;#,##0.00;[Red]\-&quot;$&quot;#,##0.00">
                  <c:v>7080781.8067499967</c:v>
                </c:pt>
                <c:pt idx="3" formatCode="&quot;$&quot;#,##0.00;[Red]\-&quot;$&quot;#,##0.00">
                  <c:v>4863981.2092249971</c:v>
                </c:pt>
                <c:pt idx="4" formatCode="&quot;$&quot;#,##0.00;[Red]\-&quot;$&quot;#,##0.00">
                  <c:v>3054127.7360249986</c:v>
                </c:pt>
                <c:pt idx="5" formatCode="&quot;$&quot;#,##0.00;[Red]\-&quot;$&quot;#,##0.00">
                  <c:v>3450033.1832874976</c:v>
                </c:pt>
                <c:pt idx="6" formatCode="&quot;$&quot;#,##0.00;[Red]\-&quot;$&quot;#,##0.00">
                  <c:v>2375432.6835749988</c:v>
                </c:pt>
                <c:pt idx="7" formatCode="&quot;$&quot;#,##0.00;[Red]\-&quot;$&quot;#,##0.00">
                  <c:v>15553428.285312492</c:v>
                </c:pt>
              </c:numCache>
            </c:numRef>
          </c:val>
          <c:extLst>
            <c:ext xmlns:c16="http://schemas.microsoft.com/office/drawing/2014/chart" uri="{C3380CC4-5D6E-409C-BE32-E72D297353CC}">
              <c16:uniqueId val="{00000000-6332-4D10-80C4-45A397086B9B}"/>
            </c:ext>
          </c:extLst>
        </c:ser>
        <c:dLbls>
          <c:showLegendKey val="0"/>
          <c:showVal val="0"/>
          <c:showCatName val="0"/>
          <c:showSerName val="0"/>
          <c:showPercent val="0"/>
          <c:showBubbleSize val="0"/>
        </c:dLbls>
        <c:gapWidth val="182"/>
        <c:axId val="1383890527"/>
        <c:axId val="1228590143"/>
      </c:barChart>
      <c:catAx>
        <c:axId val="138389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Element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90143"/>
        <c:crosses val="autoZero"/>
        <c:auto val="1"/>
        <c:lblAlgn val="ctr"/>
        <c:lblOffset val="100"/>
        <c:noMultiLvlLbl val="0"/>
      </c:catAx>
      <c:valAx>
        <c:axId val="122859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0.55022534879263585"/>
              <c:y val="0.914592192396893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90527"/>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 based on Cost Element for Unit Surjek </a:t>
            </a:r>
            <a:r>
              <a:rPr lang="en-US" sz="1400" b="0" i="0" u="none" strike="noStrike" kern="1200" spc="0" baseline="0">
                <a:solidFill>
                  <a:sysClr val="windowText" lastClr="000000">
                    <a:lumMod val="65000"/>
                    <a:lumOff val="35000"/>
                  </a:sysClr>
                </a:solidFill>
              </a:rPr>
              <a:t>(Jul-13 upto Jun-14)</a:t>
            </a:r>
            <a:endParaRPr lang="en-US"/>
          </a:p>
        </c:rich>
      </c:tx>
      <c:layout>
        <c:manualLayout>
          <c:xMode val="edge"/>
          <c:yMode val="edge"/>
          <c:x val="9.3004312847611501E-2"/>
          <c:y val="2.907855330762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'Expenses Analysis'!$R$12</c:f>
              <c:strCache>
                <c:ptCount val="1"/>
                <c:pt idx="0">
                  <c:v>Total</c:v>
                </c:pt>
              </c:strCache>
            </c:strRef>
          </c:tx>
          <c:spPr>
            <a:solidFill>
              <a:schemeClr val="accent6"/>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6332-4D10-80C4-45A397086B9B}"/>
            </c:ext>
          </c:extLst>
        </c:ser>
        <c:dLbls>
          <c:showLegendKey val="0"/>
          <c:showVal val="0"/>
          <c:showCatName val="0"/>
          <c:showSerName val="0"/>
          <c:showPercent val="0"/>
          <c:showBubbleSize val="0"/>
        </c:dLbls>
        <c:gapWidth val="182"/>
        <c:axId val="1383890527"/>
        <c:axId val="1228590143"/>
      </c:barChart>
      <c:catAx>
        <c:axId val="138389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Element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90143"/>
        <c:crosses val="autoZero"/>
        <c:auto val="1"/>
        <c:lblAlgn val="ctr"/>
        <c:lblOffset val="100"/>
        <c:noMultiLvlLbl val="0"/>
      </c:catAx>
      <c:valAx>
        <c:axId val="122859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0.55022534879263585"/>
              <c:y val="0.914592192396893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90527"/>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 based on Cost Element for Unit Jutik </a:t>
            </a:r>
            <a:r>
              <a:rPr lang="en-US" sz="1400" b="0" i="0" u="none" strike="noStrike" kern="1200" spc="0" baseline="0">
                <a:solidFill>
                  <a:sysClr val="windowText" lastClr="000000">
                    <a:lumMod val="65000"/>
                    <a:lumOff val="35000"/>
                  </a:sysClr>
                </a:solidFill>
              </a:rPr>
              <a:t>(Jul-13 upto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'Expenses Analysis'!$R$12</c:f>
              <c:strCache>
                <c:ptCount val="1"/>
                <c:pt idx="0">
                  <c:v>Total</c:v>
                </c:pt>
              </c:strCache>
            </c:strRef>
          </c:tx>
          <c:spPr>
            <a:solidFill>
              <a:schemeClr val="accent6"/>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6332-4D10-80C4-45A397086B9B}"/>
            </c:ext>
          </c:extLst>
        </c:ser>
        <c:dLbls>
          <c:showLegendKey val="0"/>
          <c:showVal val="0"/>
          <c:showCatName val="0"/>
          <c:showSerName val="0"/>
          <c:showPercent val="0"/>
          <c:showBubbleSize val="0"/>
        </c:dLbls>
        <c:gapWidth val="182"/>
        <c:axId val="1383890527"/>
        <c:axId val="1228590143"/>
      </c:barChart>
      <c:catAx>
        <c:axId val="138389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Element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90143"/>
        <c:crosses val="autoZero"/>
        <c:auto val="1"/>
        <c:lblAlgn val="ctr"/>
        <c:lblOffset val="100"/>
        <c:noMultiLvlLbl val="0"/>
      </c:catAx>
      <c:valAx>
        <c:axId val="122859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0.55022534879263585"/>
              <c:y val="0.914592192396893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90527"/>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Relationship between the Chemical Expenditure and Water Production of the</a:t>
            </a:r>
            <a:r>
              <a:rPr lang="en-US" baseline="0"/>
              <a:t> 3 Units </a:t>
            </a:r>
            <a:r>
              <a:rPr lang="en-US" sz="1400" b="0" i="0" u="none" strike="noStrike" kern="1200" spc="0" baseline="0">
                <a:solidFill>
                  <a:sysClr val="windowText" lastClr="000000">
                    <a:lumMod val="65000"/>
                    <a:lumOff val="35000"/>
                  </a:sysClr>
                </a:solidFill>
              </a:rPr>
              <a:t>(Jul-13 upto Jun-14)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3787859119974571"/>
          <c:y val="0.13158653865226702"/>
          <c:w val="0.76917622812546582"/>
          <c:h val="0.64058897457606678"/>
        </c:manualLayout>
      </c:layout>
      <c:barChart>
        <c:barDir val="col"/>
        <c:grouping val="clustered"/>
        <c:varyColors val="0"/>
        <c:ser>
          <c:idx val="1"/>
          <c:order val="1"/>
          <c:tx>
            <c:v>Chemical cost for Kootha</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A479-4565-B24C-4A51925DCD0E}"/>
            </c:ext>
          </c:extLst>
        </c:ser>
        <c:ser>
          <c:idx val="2"/>
          <c:order val="2"/>
          <c:tx>
            <c:v>Chemical cost for Surjek</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2-A479-4565-B24C-4A51925DCD0E}"/>
            </c:ext>
          </c:extLst>
        </c:ser>
        <c:ser>
          <c:idx val="3"/>
          <c:order val="3"/>
          <c:tx>
            <c:v>Chemical cost for Jutik</c:v>
          </c:tx>
          <c:spPr>
            <a:solidFill>
              <a:schemeClr val="accent4"/>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3-A479-4565-B24C-4A51925DCD0E}"/>
            </c:ext>
          </c:extLst>
        </c:ser>
        <c:dLbls>
          <c:showLegendKey val="0"/>
          <c:showVal val="0"/>
          <c:showCatName val="0"/>
          <c:showSerName val="0"/>
          <c:showPercent val="0"/>
          <c:showBubbleSize val="0"/>
        </c:dLbls>
        <c:gapWidth val="219"/>
        <c:axId val="1220205264"/>
        <c:axId val="1021178928"/>
        <c:extLst>
          <c:ext xmlns:c15="http://schemas.microsoft.com/office/drawing/2012/chart" uri="{02D57815-91ED-43cb-92C2-25804820EDAC}">
            <c15:filteredBarSeries>
              <c15:ser>
                <c:idx val="0"/>
                <c:order val="0"/>
                <c:tx>
                  <c:strRef>
                    <c:extLst>
                      <c:ext uri="{02D57815-91ED-43cb-92C2-25804820EDAC}">
                        <c15:formulaRef>
                          <c15:sqref>'Expenses Analysis'!$D$104:$E$104</c15:sqref>
                        </c15:formulaRef>
                      </c:ext>
                    </c:extLst>
                    <c:strCache>
                      <c:ptCount val="2"/>
                      <c:pt idx="0">
                        <c:v>Cost Centre</c:v>
                      </c:pt>
                      <c:pt idx="1">
                        <c:v>Cost Centre Element</c:v>
                      </c:pt>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0-A479-4565-B24C-4A51925DCD0E}"/>
                  </c:ext>
                </c:extLst>
              </c15:ser>
            </c15:filteredBarSeries>
          </c:ext>
        </c:extLst>
      </c:barChart>
      <c:lineChart>
        <c:grouping val="standard"/>
        <c:varyColors val="0"/>
        <c:ser>
          <c:idx val="4"/>
          <c:order val="4"/>
          <c:tx>
            <c:v>Water production for Kootha</c:v>
          </c:tx>
          <c:spPr>
            <a:ln w="28575" cap="rnd">
              <a:solidFill>
                <a:schemeClr val="accent5"/>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General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4-A479-4565-B24C-4A51925DCD0E}"/>
            </c:ext>
          </c:extLst>
        </c:ser>
        <c:ser>
          <c:idx val="5"/>
          <c:order val="5"/>
          <c:tx>
            <c:v>Water production for Surjek</c:v>
          </c:tx>
          <c:spPr>
            <a:ln w="28575" cap="rnd">
              <a:solidFill>
                <a:schemeClr val="accent6"/>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General</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A479-4565-B24C-4A51925DCD0E}"/>
            </c:ext>
          </c:extLst>
        </c:ser>
        <c:ser>
          <c:idx val="6"/>
          <c:order val="6"/>
          <c:tx>
            <c:v>Water production for Jutik</c:v>
          </c:tx>
          <c:spPr>
            <a:ln w="28575" cap="rnd">
              <a:solidFill>
                <a:schemeClr val="accent1">
                  <a:lumMod val="60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General</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6-A479-4565-B24C-4A51925DCD0E}"/>
            </c:ext>
          </c:extLst>
        </c:ser>
        <c:dLbls>
          <c:showLegendKey val="0"/>
          <c:showVal val="0"/>
          <c:showCatName val="0"/>
          <c:showSerName val="0"/>
          <c:showPercent val="0"/>
          <c:showBubbleSize val="0"/>
        </c:dLbls>
        <c:marker val="1"/>
        <c:smooth val="0"/>
        <c:axId val="1220224464"/>
        <c:axId val="1220460176"/>
      </c:lineChart>
      <c:dateAx>
        <c:axId val="12202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78928"/>
        <c:crosses val="autoZero"/>
        <c:auto val="1"/>
        <c:lblOffset val="100"/>
        <c:baseTimeUnit val="months"/>
      </c:dateAx>
      <c:valAx>
        <c:axId val="102117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a:t>
                </a:r>
                <a:r>
                  <a:rPr lang="en-US" baseline="0"/>
                  <a:t> ($)</a:t>
                </a:r>
                <a:endParaRPr lang="en-US"/>
              </a:p>
            </c:rich>
          </c:tx>
          <c:layout>
            <c:manualLayout>
              <c:xMode val="edge"/>
              <c:yMode val="edge"/>
              <c:x val="2.3240811720155507E-3"/>
              <c:y val="0.375640766250172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205264"/>
        <c:crosses val="autoZero"/>
        <c:crossBetween val="between"/>
      </c:valAx>
      <c:valAx>
        <c:axId val="12204601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production (Giga Litres)</a:t>
                </a:r>
              </a:p>
            </c:rich>
          </c:tx>
          <c:layout>
            <c:manualLayout>
              <c:xMode val="edge"/>
              <c:yMode val="edge"/>
              <c:x val="0.95941758257575571"/>
              <c:y val="0.368443215004457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224464"/>
        <c:crosses val="max"/>
        <c:crossBetween val="between"/>
      </c:valAx>
      <c:dateAx>
        <c:axId val="1220224464"/>
        <c:scaling>
          <c:orientation val="minMax"/>
        </c:scaling>
        <c:delete val="1"/>
        <c:axPos val="b"/>
        <c:numFmt formatCode="mmm\-yy" sourceLinked="1"/>
        <c:majorTickMark val="out"/>
        <c:minorTickMark val="none"/>
        <c:tickLblPos val="nextTo"/>
        <c:crossAx val="1220460176"/>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43</xdr:row>
      <xdr:rowOff>177798</xdr:rowOff>
    </xdr:from>
    <xdr:to>
      <xdr:col>16</xdr:col>
      <xdr:colOff>854363</xdr:colOff>
      <xdr:row>45</xdr:row>
      <xdr:rowOff>115453</xdr:rowOff>
    </xdr:to>
    <xdr:sp macro="" textlink="">
      <xdr:nvSpPr>
        <xdr:cNvPr id="2" name="TextBox 1">
          <a:extLst>
            <a:ext uri="{FF2B5EF4-FFF2-40B4-BE49-F238E27FC236}">
              <a16:creationId xmlns:a16="http://schemas.microsoft.com/office/drawing/2014/main" id="{EA7A628D-DC25-0EA8-A906-50AF200CB618}"/>
            </a:ext>
          </a:extLst>
        </xdr:cNvPr>
        <xdr:cNvSpPr txBox="1"/>
      </xdr:nvSpPr>
      <xdr:spPr>
        <a:xfrm>
          <a:off x="0" y="15962084"/>
          <a:ext cx="20267220" cy="645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From the trend we</a:t>
          </a:r>
          <a:r>
            <a:rPr lang="en-US" sz="1800" baseline="0"/>
            <a:t> see above, We can conclude that The "</a:t>
          </a:r>
          <a:r>
            <a:rPr lang="en-US" sz="1800" b="1" i="1" baseline="0"/>
            <a:t>001Private Water Hedge sales</a:t>
          </a:r>
          <a:r>
            <a:rPr lang="en-US" sz="1800" baseline="0"/>
            <a:t>" at Surjek has the highest revenue of </a:t>
          </a:r>
          <a:r>
            <a:rPr lang="en-US" sz="1800" i="1" baseline="0"/>
            <a:t>$82,448,062.15</a:t>
          </a:r>
          <a:r>
            <a:rPr lang="en-US" sz="1800" baseline="0"/>
            <a:t>, compared to the other desalination plants and profit centres from  July 2013 upto June 2014</a:t>
          </a:r>
        </a:p>
      </xdr:txBody>
    </xdr:sp>
    <xdr:clientData/>
  </xdr:twoCellAnchor>
  <xdr:twoCellAnchor>
    <xdr:from>
      <xdr:col>4</xdr:col>
      <xdr:colOff>427182</xdr:colOff>
      <xdr:row>45</xdr:row>
      <xdr:rowOff>219364</xdr:rowOff>
    </xdr:from>
    <xdr:to>
      <xdr:col>9</xdr:col>
      <xdr:colOff>643658</xdr:colOff>
      <xdr:row>53</xdr:row>
      <xdr:rowOff>307604</xdr:rowOff>
    </xdr:to>
    <xdr:graphicFrame macro="">
      <xdr:nvGraphicFramePr>
        <xdr:cNvPr id="6" name="Chart 5">
          <a:extLst>
            <a:ext uri="{FF2B5EF4-FFF2-40B4-BE49-F238E27FC236}">
              <a16:creationId xmlns:a16="http://schemas.microsoft.com/office/drawing/2014/main" id="{87D847B8-3CC0-4089-8FC0-B5751C496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865910</xdr:colOff>
      <xdr:row>45</xdr:row>
      <xdr:rowOff>219364</xdr:rowOff>
    </xdr:from>
    <xdr:to>
      <xdr:col>15</xdr:col>
      <xdr:colOff>20204</xdr:colOff>
      <xdr:row>53</xdr:row>
      <xdr:rowOff>99291</xdr:rowOff>
    </xdr:to>
    <xdr:graphicFrame macro="">
      <xdr:nvGraphicFramePr>
        <xdr:cNvPr id="7" name="Chart 6">
          <a:extLst>
            <a:ext uri="{FF2B5EF4-FFF2-40B4-BE49-F238E27FC236}">
              <a16:creationId xmlns:a16="http://schemas.microsoft.com/office/drawing/2014/main" id="{0615DA49-5BF9-A3A3-DC98-F43620C72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xdr:colOff>
      <xdr:row>45</xdr:row>
      <xdr:rowOff>228435</xdr:rowOff>
    </xdr:from>
    <xdr:to>
      <xdr:col>4</xdr:col>
      <xdr:colOff>216476</xdr:colOff>
      <xdr:row>53</xdr:row>
      <xdr:rowOff>316675</xdr:rowOff>
    </xdr:to>
    <xdr:graphicFrame macro="">
      <xdr:nvGraphicFramePr>
        <xdr:cNvPr id="8" name="Chart 7">
          <a:extLst>
            <a:ext uri="{FF2B5EF4-FFF2-40B4-BE49-F238E27FC236}">
              <a16:creationId xmlns:a16="http://schemas.microsoft.com/office/drawing/2014/main" id="{0C7AF2A7-5E7D-B4EF-1260-55D766354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56</xdr:row>
      <xdr:rowOff>161470</xdr:rowOff>
    </xdr:from>
    <xdr:to>
      <xdr:col>9</xdr:col>
      <xdr:colOff>766536</xdr:colOff>
      <xdr:row>64</xdr:row>
      <xdr:rowOff>74384</xdr:rowOff>
    </xdr:to>
    <xdr:graphicFrame macro="">
      <xdr:nvGraphicFramePr>
        <xdr:cNvPr id="3" name="Chart 2">
          <a:extLst>
            <a:ext uri="{FF2B5EF4-FFF2-40B4-BE49-F238E27FC236}">
              <a16:creationId xmlns:a16="http://schemas.microsoft.com/office/drawing/2014/main" id="{7020B46F-A0F3-FFBC-CF76-055692111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57</xdr:row>
      <xdr:rowOff>306613</xdr:rowOff>
    </xdr:from>
    <xdr:to>
      <xdr:col>11</xdr:col>
      <xdr:colOff>323273</xdr:colOff>
      <xdr:row>75</xdr:row>
      <xdr:rowOff>154215</xdr:rowOff>
    </xdr:to>
    <xdr:graphicFrame macro="">
      <xdr:nvGraphicFramePr>
        <xdr:cNvPr id="3" name="Chart 2">
          <a:extLst>
            <a:ext uri="{FF2B5EF4-FFF2-40B4-BE49-F238E27FC236}">
              <a16:creationId xmlns:a16="http://schemas.microsoft.com/office/drawing/2014/main" id="{5E20A40C-8972-8C8F-521D-DFACEB5BC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40821</xdr:colOff>
      <xdr:row>77</xdr:row>
      <xdr:rowOff>8908</xdr:rowOff>
    </xdr:from>
    <xdr:to>
      <xdr:col>3</xdr:col>
      <xdr:colOff>1188357</xdr:colOff>
      <xdr:row>93</xdr:row>
      <xdr:rowOff>110507</xdr:rowOff>
    </xdr:to>
    <xdr:graphicFrame macro="">
      <xdr:nvGraphicFramePr>
        <xdr:cNvPr id="5" name="Chart 4">
          <a:extLst>
            <a:ext uri="{FF2B5EF4-FFF2-40B4-BE49-F238E27FC236}">
              <a16:creationId xmlns:a16="http://schemas.microsoft.com/office/drawing/2014/main" id="{D2E3867B-1BF2-EF6F-871B-62DAF75FB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1363599</xdr:colOff>
      <xdr:row>77</xdr:row>
      <xdr:rowOff>55090</xdr:rowOff>
    </xdr:from>
    <xdr:to>
      <xdr:col>8</xdr:col>
      <xdr:colOff>917441</xdr:colOff>
      <xdr:row>93</xdr:row>
      <xdr:rowOff>156689</xdr:rowOff>
    </xdr:to>
    <xdr:graphicFrame macro="">
      <xdr:nvGraphicFramePr>
        <xdr:cNvPr id="6" name="Chart 5">
          <a:extLst>
            <a:ext uri="{FF2B5EF4-FFF2-40B4-BE49-F238E27FC236}">
              <a16:creationId xmlns:a16="http://schemas.microsoft.com/office/drawing/2014/main" id="{08BD5818-7267-1AEF-587F-BA2335D46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127585</xdr:colOff>
      <xdr:row>77</xdr:row>
      <xdr:rowOff>83953</xdr:rowOff>
    </xdr:from>
    <xdr:to>
      <xdr:col>14</xdr:col>
      <xdr:colOff>679239</xdr:colOff>
      <xdr:row>93</xdr:row>
      <xdr:rowOff>179779</xdr:rowOff>
    </xdr:to>
    <xdr:graphicFrame macro="">
      <xdr:nvGraphicFramePr>
        <xdr:cNvPr id="7" name="Chart 6">
          <a:extLst>
            <a:ext uri="{FF2B5EF4-FFF2-40B4-BE49-F238E27FC236}">
              <a16:creationId xmlns:a16="http://schemas.microsoft.com/office/drawing/2014/main" id="{ED625CCB-C69E-0CFC-C437-A56996C04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67554</xdr:colOff>
      <xdr:row>113</xdr:row>
      <xdr:rowOff>90522</xdr:rowOff>
    </xdr:from>
    <xdr:to>
      <xdr:col>5</xdr:col>
      <xdr:colOff>641757</xdr:colOff>
      <xdr:row>132</xdr:row>
      <xdr:rowOff>493139</xdr:rowOff>
    </xdr:to>
    <xdr:graphicFrame macro="">
      <xdr:nvGraphicFramePr>
        <xdr:cNvPr id="4" name="Chart 3">
          <a:extLst>
            <a:ext uri="{FF2B5EF4-FFF2-40B4-BE49-F238E27FC236}">
              <a16:creationId xmlns:a16="http://schemas.microsoft.com/office/drawing/2014/main" id="{3D899264-1334-1959-AC6B-87BAB3DDC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744483</xdr:colOff>
      <xdr:row>121</xdr:row>
      <xdr:rowOff>145978</xdr:rowOff>
    </xdr:from>
    <xdr:to>
      <xdr:col>10</xdr:col>
      <xdr:colOff>744483</xdr:colOff>
      <xdr:row>133</xdr:row>
      <xdr:rowOff>13383</xdr:rowOff>
    </xdr:to>
    <xdr:sp macro="" textlink="">
      <xdr:nvSpPr>
        <xdr:cNvPr id="8" name="TextBox 7">
          <a:extLst>
            <a:ext uri="{FF2B5EF4-FFF2-40B4-BE49-F238E27FC236}">
              <a16:creationId xmlns:a16="http://schemas.microsoft.com/office/drawing/2014/main" id="{C21A5970-5D00-C3B9-5F52-F7F029EC28AC}"/>
            </a:ext>
          </a:extLst>
        </xdr:cNvPr>
        <xdr:cNvSpPr txBox="1"/>
      </xdr:nvSpPr>
      <xdr:spPr>
        <a:xfrm>
          <a:off x="7890058" y="26297760"/>
          <a:ext cx="4890230" cy="2224933"/>
        </a:xfrm>
        <a:prstGeom prst="rect">
          <a:avLst/>
        </a:prstGeom>
        <a:solidFill>
          <a:schemeClr val="accent4">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600" b="1" i="1">
              <a:solidFill>
                <a:sysClr val="windowText" lastClr="000000"/>
              </a:solidFill>
            </a:rPr>
            <a:t>Conclusion</a:t>
          </a:r>
          <a:r>
            <a:rPr lang="en-US" sz="1600">
              <a:solidFill>
                <a:sysClr val="windowText" lastClr="000000"/>
              </a:solidFill>
            </a:rPr>
            <a:t>:</a:t>
          </a:r>
          <a:r>
            <a:rPr lang="en-US" sz="1600" baseline="0">
              <a:solidFill>
                <a:sysClr val="windowText" lastClr="000000"/>
              </a:solidFill>
            </a:rPr>
            <a:t> The relationship between the chemical expenditure and the water production differs from units and months. We can notice that we have the highest expenditure and water produtcion for most part of the year at Surjek and we can also tell that the chemical expenditure as well as water prodution for Kootha is lowest compared to the other units almost throughout the year. </a:t>
          </a:r>
          <a:endParaRPr lang="en-US" sz="16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37353</xdr:colOff>
      <xdr:row>25</xdr:row>
      <xdr:rowOff>178547</xdr:rowOff>
    </xdr:from>
    <xdr:to>
      <xdr:col>5</xdr:col>
      <xdr:colOff>366059</xdr:colOff>
      <xdr:row>44</xdr:row>
      <xdr:rowOff>59765</xdr:rowOff>
    </xdr:to>
    <xdr:graphicFrame macro="">
      <xdr:nvGraphicFramePr>
        <xdr:cNvPr id="3" name="Chart 2">
          <a:extLst>
            <a:ext uri="{FF2B5EF4-FFF2-40B4-BE49-F238E27FC236}">
              <a16:creationId xmlns:a16="http://schemas.microsoft.com/office/drawing/2014/main" id="{2ADAC3C5-6272-4C40-E694-887FCDC75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493059</xdr:colOff>
      <xdr:row>26</xdr:row>
      <xdr:rowOff>6723</xdr:rowOff>
    </xdr:from>
    <xdr:to>
      <xdr:col>11</xdr:col>
      <xdr:colOff>493059</xdr:colOff>
      <xdr:row>44</xdr:row>
      <xdr:rowOff>59764</xdr:rowOff>
    </xdr:to>
    <xdr:graphicFrame macro="">
      <xdr:nvGraphicFramePr>
        <xdr:cNvPr id="4" name="Chart 3">
          <a:extLst>
            <a:ext uri="{FF2B5EF4-FFF2-40B4-BE49-F238E27FC236}">
              <a16:creationId xmlns:a16="http://schemas.microsoft.com/office/drawing/2014/main" id="{7F2D243B-845D-C33E-AC90-0AE7A5596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588576</xdr:colOff>
      <xdr:row>25</xdr:row>
      <xdr:rowOff>171076</xdr:rowOff>
    </xdr:from>
    <xdr:to>
      <xdr:col>18</xdr:col>
      <xdr:colOff>110435</xdr:colOff>
      <xdr:row>44</xdr:row>
      <xdr:rowOff>49696</xdr:rowOff>
    </xdr:to>
    <xdr:graphicFrame macro="">
      <xdr:nvGraphicFramePr>
        <xdr:cNvPr id="5" name="Chart 4">
          <a:extLst>
            <a:ext uri="{FF2B5EF4-FFF2-40B4-BE49-F238E27FC236}">
              <a16:creationId xmlns:a16="http://schemas.microsoft.com/office/drawing/2014/main" id="{344DBBED-FC07-8392-F2D9-9897A1129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15</xdr:col>
      <xdr:colOff>38653</xdr:colOff>
      <xdr:row>41</xdr:row>
      <xdr:rowOff>38652</xdr:rowOff>
    </xdr:from>
    <xdr:ext cx="575157" cy="254000"/>
    <xdr:sp macro="" textlink="">
      <xdr:nvSpPr>
        <xdr:cNvPr id="6" name="TextBox 5">
          <a:extLst>
            <a:ext uri="{FF2B5EF4-FFF2-40B4-BE49-F238E27FC236}">
              <a16:creationId xmlns:a16="http://schemas.microsoft.com/office/drawing/2014/main" id="{20C79D2C-B9EA-0FE7-A34E-9E5943E0D283}"/>
            </a:ext>
          </a:extLst>
        </xdr:cNvPr>
        <xdr:cNvSpPr txBox="1"/>
      </xdr:nvSpPr>
      <xdr:spPr>
        <a:xfrm>
          <a:off x="11899349" y="8431695"/>
          <a:ext cx="575157"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050" b="0" i="0" baseline="0">
              <a:solidFill>
                <a:schemeClr val="tx1">
                  <a:lumMod val="75000"/>
                  <a:lumOff val="25000"/>
                </a:schemeClr>
              </a:solidFill>
              <a:effectLst/>
              <a:latin typeface="+mn-lt"/>
              <a:ea typeface="+mn-ea"/>
              <a:cs typeface="+mn-cs"/>
            </a:rPr>
            <a:t>Month</a:t>
          </a:r>
          <a:endParaRPr lang="en-US">
            <a:solidFill>
              <a:schemeClr val="tx1">
                <a:lumMod val="75000"/>
                <a:lumOff val="25000"/>
              </a:schemeClr>
            </a:solidFill>
            <a:effectLst/>
          </a:endParaRPr>
        </a:p>
        <a:p>
          <a:endParaRPr lang="en-US" sz="1100"/>
        </a:p>
      </xdr:txBody>
    </xdr:sp>
    <xdr:clientData/>
  </xdr:oneCellAnchor>
  <xdr:twoCellAnchor>
    <xdr:from>
      <xdr:col>10</xdr:col>
      <xdr:colOff>143142</xdr:colOff>
      <xdr:row>59</xdr:row>
      <xdr:rowOff>120250</xdr:rowOff>
    </xdr:from>
    <xdr:to>
      <xdr:col>16</xdr:col>
      <xdr:colOff>473982</xdr:colOff>
      <xdr:row>76</xdr:row>
      <xdr:rowOff>6804</xdr:rowOff>
    </xdr:to>
    <xdr:graphicFrame macro="">
      <xdr:nvGraphicFramePr>
        <xdr:cNvPr id="7" name="Chart 6">
          <a:extLst>
            <a:ext uri="{FF2B5EF4-FFF2-40B4-BE49-F238E27FC236}">
              <a16:creationId xmlns:a16="http://schemas.microsoft.com/office/drawing/2014/main" id="{42BB1F93-5B45-A15F-65E5-742E27C7D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49893</xdr:colOff>
      <xdr:row>58</xdr:row>
      <xdr:rowOff>107042</xdr:rowOff>
    </xdr:from>
    <xdr:to>
      <xdr:col>9</xdr:col>
      <xdr:colOff>371928</xdr:colOff>
      <xdr:row>75</xdr:row>
      <xdr:rowOff>181427</xdr:rowOff>
    </xdr:to>
    <xdr:graphicFrame macro="">
      <xdr:nvGraphicFramePr>
        <xdr:cNvPr id="2" name="Chart 1">
          <a:extLst>
            <a:ext uri="{FF2B5EF4-FFF2-40B4-BE49-F238E27FC236}">
              <a16:creationId xmlns:a16="http://schemas.microsoft.com/office/drawing/2014/main" id="{6EB8B11F-B371-D487-F8F4-35E4624AE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2" zoomScale="70" zoomScaleNormal="70" workbookViewId="0">
      <selection activeCell="A14" sqref="A14:AA14"/>
    </sheetView>
  </sheetViews>
  <sheetFormatPr defaultColWidth="8.7265625" defaultRowHeight="12.5" x14ac:dyDescent="0.25"/>
  <cols>
    <col min="1" max="1" width="8.7265625" style="2" customWidth="1"/>
    <col min="2" max="16384" width="8.7265625" style="2"/>
  </cols>
  <sheetData>
    <row r="1" spans="1:31" s="127" customFormat="1" ht="18" x14ac:dyDescent="0.4">
      <c r="A1" s="126" t="s">
        <v>89</v>
      </c>
    </row>
    <row r="3" spans="1:31" ht="14" x14ac:dyDescent="0.3">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35">
      <c r="A4" s="144" t="s">
        <v>187</v>
      </c>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row>
    <row r="5" spans="1:31" ht="32.5" customHeight="1" x14ac:dyDescent="0.35">
      <c r="A5" s="144" t="s">
        <v>166</v>
      </c>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row>
    <row r="6" spans="1:31" ht="25.5" customHeight="1" x14ac:dyDescent="0.3">
      <c r="A6" s="79" t="s">
        <v>164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3">
      <c r="A7" s="1" t="s">
        <v>43</v>
      </c>
    </row>
    <row r="8" spans="1:31" ht="12.65" customHeight="1" x14ac:dyDescent="0.3">
      <c r="A8" s="1"/>
    </row>
    <row r="9" spans="1:31" s="127" customFormat="1" ht="25.5" customHeight="1" x14ac:dyDescent="0.3">
      <c r="A9" s="129" t="s">
        <v>44</v>
      </c>
    </row>
    <row r="10" spans="1:31" s="22" customFormat="1" ht="90.5" customHeight="1" x14ac:dyDescent="0.35">
      <c r="A10" s="144" t="s">
        <v>188</v>
      </c>
      <c r="B10" s="145"/>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row>
    <row r="11" spans="1:31" s="128" customFormat="1" ht="28" customHeight="1" x14ac:dyDescent="0.3">
      <c r="A11" s="129" t="s">
        <v>165</v>
      </c>
    </row>
    <row r="12" spans="1:31" s="131" customFormat="1" ht="68" customHeight="1" x14ac:dyDescent="0.35">
      <c r="A12" s="146" t="s">
        <v>169</v>
      </c>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row>
    <row r="13" spans="1:31" ht="89" customHeight="1" x14ac:dyDescent="0.35">
      <c r="A13" s="149" t="s">
        <v>170</v>
      </c>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row>
    <row r="14" spans="1:31" ht="68.5" customHeight="1" x14ac:dyDescent="0.35">
      <c r="A14" s="144" t="s">
        <v>167</v>
      </c>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30"/>
    </row>
    <row r="15" spans="1:31" ht="13" x14ac:dyDescent="0.3">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I28" sqref="I28"/>
    </sheetView>
  </sheetViews>
  <sheetFormatPr defaultColWidth="14.453125" defaultRowHeight="15" customHeight="1" x14ac:dyDescent="0.25"/>
  <cols>
    <col min="1" max="1" width="40.90625" style="2" customWidth="1"/>
    <col min="2" max="26" width="8.7265625" style="2" customWidth="1"/>
    <col min="27" max="16384" width="14.453125" style="2"/>
  </cols>
  <sheetData>
    <row r="1" spans="1:2" s="127" customFormat="1" ht="41.5" customHeight="1" x14ac:dyDescent="0.3">
      <c r="A1" s="128" t="s">
        <v>171</v>
      </c>
    </row>
    <row r="2" spans="1:2" s="127" customFormat="1" ht="17.25" customHeight="1" x14ac:dyDescent="0.3">
      <c r="A2" s="128" t="s">
        <v>172</v>
      </c>
    </row>
    <row r="3" spans="1:2" s="132" customFormat="1" ht="15" customHeight="1" x14ac:dyDescent="0.3">
      <c r="A3" s="128" t="s">
        <v>173</v>
      </c>
    </row>
    <row r="4" spans="1:2" s="135" customFormat="1" ht="17.25" customHeight="1" x14ac:dyDescent="0.3">
      <c r="A4" s="134" t="s">
        <v>137</v>
      </c>
      <c r="B4" s="135" t="s">
        <v>174</v>
      </c>
    </row>
    <row r="5" spans="1:2" s="135" customFormat="1" ht="17.25" customHeight="1" x14ac:dyDescent="0.3">
      <c r="A5" s="134" t="s">
        <v>107</v>
      </c>
      <c r="B5" s="135" t="s">
        <v>177</v>
      </c>
    </row>
    <row r="6" spans="1:2" s="135" customFormat="1" ht="17.25" customHeight="1" x14ac:dyDescent="0.3">
      <c r="A6" s="134" t="s">
        <v>46</v>
      </c>
      <c r="B6" s="135" t="s">
        <v>178</v>
      </c>
    </row>
    <row r="7" spans="1:2" s="135" customFormat="1" ht="17.25" customHeight="1" x14ac:dyDescent="0.3">
      <c r="A7" s="134" t="s">
        <v>91</v>
      </c>
      <c r="B7" s="135" t="s">
        <v>179</v>
      </c>
    </row>
    <row r="8" spans="1:2" s="135" customFormat="1" ht="17.25" customHeight="1" x14ac:dyDescent="0.3">
      <c r="A8" s="134" t="s">
        <v>108</v>
      </c>
      <c r="B8" s="135" t="s">
        <v>180</v>
      </c>
    </row>
    <row r="9" spans="1:2" s="135" customFormat="1" ht="17.25" customHeight="1" x14ac:dyDescent="0.3">
      <c r="A9" s="134" t="s">
        <v>114</v>
      </c>
      <c r="B9" s="135" t="s">
        <v>181</v>
      </c>
    </row>
    <row r="10" spans="1:2" s="135" customFormat="1" ht="17.25" customHeight="1" x14ac:dyDescent="0.3">
      <c r="A10" s="134" t="s">
        <v>115</v>
      </c>
      <c r="B10" s="135" t="s">
        <v>182</v>
      </c>
    </row>
    <row r="11" spans="1:2" s="135" customFormat="1" ht="17.25" customHeight="1" x14ac:dyDescent="0.3">
      <c r="A11" s="134" t="s">
        <v>116</v>
      </c>
      <c r="B11" s="135" t="s">
        <v>183</v>
      </c>
    </row>
    <row r="12" spans="1:2" s="135" customFormat="1" ht="17.25" customHeight="1" x14ac:dyDescent="0.3">
      <c r="A12" s="134" t="s">
        <v>184</v>
      </c>
      <c r="B12" s="135" t="s">
        <v>185</v>
      </c>
    </row>
    <row r="13" spans="1:2" s="135" customFormat="1" ht="17.25" customHeight="1" x14ac:dyDescent="0.3">
      <c r="A13" s="136" t="s">
        <v>142</v>
      </c>
      <c r="B13" s="135" t="s">
        <v>186</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zoomScale="80" zoomScaleNormal="85" workbookViewId="0">
      <pane ySplit="2" topLeftCell="A332" activePane="bottomLeft" state="frozen"/>
      <selection pane="bottomLeft" activeCell="I957" sqref="I957"/>
    </sheetView>
  </sheetViews>
  <sheetFormatPr defaultRowHeight="14.5" x14ac:dyDescent="0.35"/>
  <cols>
    <col min="1" max="1" width="22.08984375" customWidth="1"/>
    <col min="2" max="2" width="19.81640625" bestFit="1" customWidth="1"/>
    <col min="3" max="3" width="19.81640625" customWidth="1"/>
    <col min="5" max="5" width="15.1796875" bestFit="1" customWidth="1"/>
    <col min="6" max="6" width="15.1796875" customWidth="1"/>
    <col min="7" max="7" width="27.54296875" customWidth="1"/>
    <col min="8" max="8" width="31.81640625" bestFit="1" customWidth="1"/>
    <col min="9" max="9" width="16.81640625" bestFit="1" customWidth="1"/>
    <col min="10" max="10" width="18.7265625" customWidth="1"/>
    <col min="11" max="12" width="12.26953125" bestFit="1" customWidth="1"/>
  </cols>
  <sheetData>
    <row r="1" spans="1:11" s="90" customFormat="1" x14ac:dyDescent="0.35">
      <c r="A1" s="106" t="s">
        <v>106</v>
      </c>
      <c r="B1" s="107"/>
      <c r="C1" s="106"/>
      <c r="D1" s="107"/>
      <c r="E1" s="107"/>
      <c r="F1" s="107"/>
      <c r="G1" s="107"/>
      <c r="H1" s="107"/>
      <c r="I1" s="107"/>
      <c r="J1" s="107"/>
    </row>
    <row r="2" spans="1:11" s="90" customFormat="1" x14ac:dyDescent="0.35">
      <c r="A2" s="106" t="s">
        <v>137</v>
      </c>
      <c r="B2" s="106" t="s">
        <v>107</v>
      </c>
      <c r="C2" s="106" t="s">
        <v>46</v>
      </c>
      <c r="D2" s="106" t="s">
        <v>91</v>
      </c>
      <c r="E2" s="106" t="s">
        <v>108</v>
      </c>
      <c r="F2" s="106" t="s">
        <v>114</v>
      </c>
      <c r="G2" s="106" t="s">
        <v>115</v>
      </c>
      <c r="H2" s="106" t="s">
        <v>116</v>
      </c>
      <c r="I2" s="106" t="s">
        <v>184</v>
      </c>
      <c r="J2" s="111" t="s">
        <v>142</v>
      </c>
      <c r="K2" s="91"/>
    </row>
    <row r="3" spans="1:11" x14ac:dyDescent="0.35">
      <c r="A3" s="2" t="s">
        <v>138</v>
      </c>
      <c r="B3" s="2" t="s">
        <v>0</v>
      </c>
      <c r="C3" s="2" t="s">
        <v>51</v>
      </c>
      <c r="D3" s="108">
        <v>41456</v>
      </c>
      <c r="E3" s="109">
        <f>MONTH(D3)</f>
        <v>7</v>
      </c>
      <c r="F3" s="109" t="s">
        <v>111</v>
      </c>
      <c r="G3" s="2" t="s">
        <v>102</v>
      </c>
      <c r="H3" s="2" t="s">
        <v>105</v>
      </c>
      <c r="I3" s="2" t="s">
        <v>33</v>
      </c>
      <c r="J3" s="112">
        <v>1473589.0469999998</v>
      </c>
      <c r="K3" s="80"/>
    </row>
    <row r="4" spans="1:11" x14ac:dyDescent="0.35">
      <c r="A4" s="2" t="s">
        <v>138</v>
      </c>
      <c r="B4" s="2" t="s">
        <v>0</v>
      </c>
      <c r="C4" s="2" t="s">
        <v>51</v>
      </c>
      <c r="D4" s="108">
        <v>41487</v>
      </c>
      <c r="E4" s="109">
        <f t="shared" ref="E4:E62" si="0">MONTH(D4)</f>
        <v>8</v>
      </c>
      <c r="F4" s="109" t="s">
        <v>111</v>
      </c>
      <c r="G4" s="2" t="s">
        <v>102</v>
      </c>
      <c r="H4" s="2" t="s">
        <v>105</v>
      </c>
      <c r="I4" s="2" t="s">
        <v>33</v>
      </c>
      <c r="J4" s="112">
        <v>1419296.1002499999</v>
      </c>
      <c r="K4" s="80"/>
    </row>
    <row r="5" spans="1:11" x14ac:dyDescent="0.35">
      <c r="A5" s="2" t="s">
        <v>138</v>
      </c>
      <c r="B5" s="2" t="s">
        <v>0</v>
      </c>
      <c r="C5" s="2" t="s">
        <v>51</v>
      </c>
      <c r="D5" s="108">
        <v>41518</v>
      </c>
      <c r="E5" s="109">
        <f t="shared" si="0"/>
        <v>9</v>
      </c>
      <c r="F5" s="109" t="s">
        <v>111</v>
      </c>
      <c r="G5" s="2" t="s">
        <v>102</v>
      </c>
      <c r="H5" s="2" t="s">
        <v>105</v>
      </c>
      <c r="I5" s="2" t="s">
        <v>33</v>
      </c>
      <c r="J5" s="112">
        <v>1310673.21</v>
      </c>
      <c r="K5" s="80"/>
    </row>
    <row r="6" spans="1:11" x14ac:dyDescent="0.35">
      <c r="A6" s="2" t="s">
        <v>138</v>
      </c>
      <c r="B6" s="2" t="s">
        <v>0</v>
      </c>
      <c r="C6" s="2" t="s">
        <v>51</v>
      </c>
      <c r="D6" s="108">
        <v>41548</v>
      </c>
      <c r="E6" s="109">
        <f t="shared" si="0"/>
        <v>10</v>
      </c>
      <c r="F6" s="109" t="s">
        <v>111</v>
      </c>
      <c r="G6" s="2" t="s">
        <v>102</v>
      </c>
      <c r="H6" s="2" t="s">
        <v>105</v>
      </c>
      <c r="I6" s="2" t="s">
        <v>33</v>
      </c>
      <c r="J6" s="112">
        <v>1301024.7319999998</v>
      </c>
      <c r="K6" s="80"/>
    </row>
    <row r="7" spans="1:11" x14ac:dyDescent="0.35">
      <c r="A7" s="2" t="s">
        <v>138</v>
      </c>
      <c r="B7" s="2" t="s">
        <v>0</v>
      </c>
      <c r="C7" s="2" t="s">
        <v>51</v>
      </c>
      <c r="D7" s="108">
        <v>41579</v>
      </c>
      <c r="E7" s="109">
        <f t="shared" si="0"/>
        <v>11</v>
      </c>
      <c r="F7" s="109" t="s">
        <v>111</v>
      </c>
      <c r="G7" s="2" t="s">
        <v>102</v>
      </c>
      <c r="H7" s="2" t="s">
        <v>105</v>
      </c>
      <c r="I7" s="2" t="s">
        <v>33</v>
      </c>
      <c r="J7" s="112">
        <v>1373822.8629999999</v>
      </c>
    </row>
    <row r="8" spans="1:11" x14ac:dyDescent="0.35">
      <c r="A8" s="2" t="s">
        <v>138</v>
      </c>
      <c r="B8" s="2" t="s">
        <v>0</v>
      </c>
      <c r="C8" s="2" t="s">
        <v>51</v>
      </c>
      <c r="D8" s="108">
        <v>41609</v>
      </c>
      <c r="E8" s="109">
        <f t="shared" si="0"/>
        <v>12</v>
      </c>
      <c r="F8" s="109" t="s">
        <v>111</v>
      </c>
      <c r="G8" s="2" t="s">
        <v>102</v>
      </c>
      <c r="H8" s="2" t="s">
        <v>105</v>
      </c>
      <c r="I8" s="2" t="s">
        <v>33</v>
      </c>
      <c r="J8" s="112">
        <v>1340623.0372500001</v>
      </c>
    </row>
    <row r="9" spans="1:11" x14ac:dyDescent="0.35">
      <c r="A9" s="2" t="s">
        <v>138</v>
      </c>
      <c r="B9" s="2" t="s">
        <v>0</v>
      </c>
      <c r="C9" s="2" t="s">
        <v>51</v>
      </c>
      <c r="D9" s="108">
        <v>41640</v>
      </c>
      <c r="E9" s="109">
        <f t="shared" si="0"/>
        <v>1</v>
      </c>
      <c r="F9" s="109" t="s">
        <v>111</v>
      </c>
      <c r="G9" s="2" t="s">
        <v>102</v>
      </c>
      <c r="H9" s="2" t="s">
        <v>105</v>
      </c>
      <c r="I9" s="2" t="s">
        <v>33</v>
      </c>
      <c r="J9" s="112">
        <v>1948962.5522499997</v>
      </c>
    </row>
    <row r="10" spans="1:11" x14ac:dyDescent="0.35">
      <c r="A10" s="2" t="s">
        <v>138</v>
      </c>
      <c r="B10" s="2" t="s">
        <v>0</v>
      </c>
      <c r="C10" s="2" t="s">
        <v>51</v>
      </c>
      <c r="D10" s="108">
        <v>41671</v>
      </c>
      <c r="E10" s="109">
        <f t="shared" si="0"/>
        <v>2</v>
      </c>
      <c r="F10" s="109" t="s">
        <v>111</v>
      </c>
      <c r="G10" s="2" t="s">
        <v>102</v>
      </c>
      <c r="H10" s="2" t="s">
        <v>105</v>
      </c>
      <c r="I10" s="2" t="s">
        <v>33</v>
      </c>
      <c r="J10" s="112">
        <v>1725161.6969999999</v>
      </c>
    </row>
    <row r="11" spans="1:11" x14ac:dyDescent="0.35">
      <c r="A11" s="2" t="s">
        <v>138</v>
      </c>
      <c r="B11" s="2" t="s">
        <v>0</v>
      </c>
      <c r="C11" s="2" t="s">
        <v>51</v>
      </c>
      <c r="D11" s="108">
        <v>41699</v>
      </c>
      <c r="E11" s="109">
        <f t="shared" si="0"/>
        <v>3</v>
      </c>
      <c r="F11" s="109" t="s">
        <v>111</v>
      </c>
      <c r="G11" s="2" t="s">
        <v>102</v>
      </c>
      <c r="H11" s="2" t="s">
        <v>105</v>
      </c>
      <c r="I11" s="2" t="s">
        <v>33</v>
      </c>
      <c r="J11" s="112">
        <v>1818208.6194999998</v>
      </c>
    </row>
    <row r="12" spans="1:11" x14ac:dyDescent="0.35">
      <c r="A12" s="2" t="s">
        <v>138</v>
      </c>
      <c r="B12" s="2" t="s">
        <v>0</v>
      </c>
      <c r="C12" s="2" t="s">
        <v>51</v>
      </c>
      <c r="D12" s="108">
        <v>41730</v>
      </c>
      <c r="E12" s="109">
        <f t="shared" si="0"/>
        <v>4</v>
      </c>
      <c r="F12" s="109" t="s">
        <v>111</v>
      </c>
      <c r="G12" s="2" t="s">
        <v>102</v>
      </c>
      <c r="H12" s="2" t="s">
        <v>105</v>
      </c>
      <c r="I12" s="2" t="s">
        <v>33</v>
      </c>
      <c r="J12" s="112">
        <v>1328501.68325</v>
      </c>
    </row>
    <row r="13" spans="1:11" x14ac:dyDescent="0.35">
      <c r="A13" s="2" t="s">
        <v>138</v>
      </c>
      <c r="B13" s="2" t="s">
        <v>0</v>
      </c>
      <c r="C13" s="2" t="s">
        <v>51</v>
      </c>
      <c r="D13" s="108">
        <v>41760</v>
      </c>
      <c r="E13" s="109">
        <f t="shared" si="0"/>
        <v>5</v>
      </c>
      <c r="F13" s="109" t="s">
        <v>111</v>
      </c>
      <c r="G13" s="2" t="s">
        <v>102</v>
      </c>
      <c r="H13" s="2" t="s">
        <v>105</v>
      </c>
      <c r="I13" s="2" t="s">
        <v>33</v>
      </c>
      <c r="J13" s="112">
        <v>1344117.2814999998</v>
      </c>
    </row>
    <row r="14" spans="1:11" x14ac:dyDescent="0.35">
      <c r="A14" s="2" t="s">
        <v>138</v>
      </c>
      <c r="B14" s="2" t="s">
        <v>0</v>
      </c>
      <c r="C14" s="2" t="s">
        <v>51</v>
      </c>
      <c r="D14" s="108">
        <v>41791</v>
      </c>
      <c r="E14" s="109">
        <f t="shared" si="0"/>
        <v>6</v>
      </c>
      <c r="F14" s="109" t="s">
        <v>111</v>
      </c>
      <c r="G14" s="2" t="s">
        <v>102</v>
      </c>
      <c r="H14" s="2" t="s">
        <v>105</v>
      </c>
      <c r="I14" s="2" t="s">
        <v>33</v>
      </c>
      <c r="J14" s="112">
        <v>1291609.1335</v>
      </c>
    </row>
    <row r="15" spans="1:11" x14ac:dyDescent="0.35">
      <c r="A15" s="2" t="s">
        <v>138</v>
      </c>
      <c r="B15" s="2" t="s">
        <v>0</v>
      </c>
      <c r="C15" s="2" t="s">
        <v>51</v>
      </c>
      <c r="D15" s="108">
        <v>41456</v>
      </c>
      <c r="E15" s="109">
        <f t="shared" si="0"/>
        <v>7</v>
      </c>
      <c r="F15" s="109" t="s">
        <v>111</v>
      </c>
      <c r="G15" s="2" t="s">
        <v>102</v>
      </c>
      <c r="H15" s="2" t="s">
        <v>104</v>
      </c>
      <c r="I15" s="2" t="s">
        <v>33</v>
      </c>
      <c r="J15" s="112">
        <v>1620947.9516999999</v>
      </c>
    </row>
    <row r="16" spans="1:11" x14ac:dyDescent="0.35">
      <c r="A16" s="2" t="s">
        <v>138</v>
      </c>
      <c r="B16" s="2" t="s">
        <v>0</v>
      </c>
      <c r="C16" s="2" t="s">
        <v>51</v>
      </c>
      <c r="D16" s="108">
        <v>41487</v>
      </c>
      <c r="E16" s="109">
        <f t="shared" si="0"/>
        <v>8</v>
      </c>
      <c r="F16" s="109" t="s">
        <v>111</v>
      </c>
      <c r="G16" s="2" t="s">
        <v>102</v>
      </c>
      <c r="H16" s="2" t="s">
        <v>104</v>
      </c>
      <c r="I16" s="2" t="s">
        <v>33</v>
      </c>
      <c r="J16" s="112">
        <v>1561225.710275</v>
      </c>
    </row>
    <row r="17" spans="1:10" x14ac:dyDescent="0.35">
      <c r="A17" s="2" t="s">
        <v>138</v>
      </c>
      <c r="B17" s="2" t="s">
        <v>0</v>
      </c>
      <c r="C17" s="2" t="s">
        <v>51</v>
      </c>
      <c r="D17" s="108">
        <v>41518</v>
      </c>
      <c r="E17" s="109">
        <f t="shared" si="0"/>
        <v>9</v>
      </c>
      <c r="F17" s="109" t="s">
        <v>111</v>
      </c>
      <c r="G17" s="2" t="s">
        <v>102</v>
      </c>
      <c r="H17" s="2" t="s">
        <v>104</v>
      </c>
      <c r="I17" s="2" t="s">
        <v>33</v>
      </c>
      <c r="J17" s="112">
        <v>1441740.531</v>
      </c>
    </row>
    <row r="18" spans="1:10" x14ac:dyDescent="0.35">
      <c r="A18" s="2" t="s">
        <v>138</v>
      </c>
      <c r="B18" s="2" t="s">
        <v>0</v>
      </c>
      <c r="C18" s="2" t="s">
        <v>51</v>
      </c>
      <c r="D18" s="108">
        <v>41548</v>
      </c>
      <c r="E18" s="109">
        <f t="shared" si="0"/>
        <v>10</v>
      </c>
      <c r="F18" s="109" t="s">
        <v>111</v>
      </c>
      <c r="G18" s="2" t="s">
        <v>102</v>
      </c>
      <c r="H18" s="2" t="s">
        <v>104</v>
      </c>
      <c r="I18" s="2" t="s">
        <v>33</v>
      </c>
      <c r="J18" s="112">
        <v>1431127.2052</v>
      </c>
    </row>
    <row r="19" spans="1:10" x14ac:dyDescent="0.35">
      <c r="A19" s="2" t="s">
        <v>138</v>
      </c>
      <c r="B19" s="2" t="s">
        <v>0</v>
      </c>
      <c r="C19" s="2" t="s">
        <v>51</v>
      </c>
      <c r="D19" s="108">
        <v>41579</v>
      </c>
      <c r="E19" s="109">
        <f t="shared" si="0"/>
        <v>11</v>
      </c>
      <c r="F19" s="109" t="s">
        <v>111</v>
      </c>
      <c r="G19" s="2" t="s">
        <v>102</v>
      </c>
      <c r="H19" s="2" t="s">
        <v>104</v>
      </c>
      <c r="I19" s="2" t="s">
        <v>33</v>
      </c>
      <c r="J19" s="112">
        <v>1511205.1492999999</v>
      </c>
    </row>
    <row r="20" spans="1:10" x14ac:dyDescent="0.35">
      <c r="A20" s="2" t="s">
        <v>138</v>
      </c>
      <c r="B20" s="2" t="s">
        <v>0</v>
      </c>
      <c r="C20" s="2" t="s">
        <v>51</v>
      </c>
      <c r="D20" s="108">
        <v>41609</v>
      </c>
      <c r="E20" s="109">
        <f t="shared" si="0"/>
        <v>12</v>
      </c>
      <c r="F20" s="109" t="s">
        <v>111</v>
      </c>
      <c r="G20" s="2" t="s">
        <v>102</v>
      </c>
      <c r="H20" s="2" t="s">
        <v>104</v>
      </c>
      <c r="I20" s="2" t="s">
        <v>33</v>
      </c>
      <c r="J20" s="112">
        <v>1474685.3409750003</v>
      </c>
    </row>
    <row r="21" spans="1:10" x14ac:dyDescent="0.35">
      <c r="A21" s="2" t="s">
        <v>138</v>
      </c>
      <c r="B21" s="2" t="s">
        <v>0</v>
      </c>
      <c r="C21" s="2" t="s">
        <v>51</v>
      </c>
      <c r="D21" s="108">
        <v>41640</v>
      </c>
      <c r="E21" s="109">
        <f t="shared" si="0"/>
        <v>1</v>
      </c>
      <c r="F21" s="109" t="s">
        <v>111</v>
      </c>
      <c r="G21" s="2" t="s">
        <v>102</v>
      </c>
      <c r="H21" s="2" t="s">
        <v>104</v>
      </c>
      <c r="I21" s="2" t="s">
        <v>33</v>
      </c>
      <c r="J21" s="112">
        <v>2143858.8074749997</v>
      </c>
    </row>
    <row r="22" spans="1:10" x14ac:dyDescent="0.35">
      <c r="A22" s="2" t="s">
        <v>138</v>
      </c>
      <c r="B22" s="2" t="s">
        <v>0</v>
      </c>
      <c r="C22" s="2" t="s">
        <v>51</v>
      </c>
      <c r="D22" s="108">
        <v>41671</v>
      </c>
      <c r="E22" s="109">
        <f t="shared" si="0"/>
        <v>2</v>
      </c>
      <c r="F22" s="109" t="s">
        <v>111</v>
      </c>
      <c r="G22" s="2" t="s">
        <v>102</v>
      </c>
      <c r="H22" s="2" t="s">
        <v>104</v>
      </c>
      <c r="I22" s="2" t="s">
        <v>33</v>
      </c>
      <c r="J22" s="112">
        <v>1897677.8667000001</v>
      </c>
    </row>
    <row r="23" spans="1:10" x14ac:dyDescent="0.35">
      <c r="A23" s="2" t="s">
        <v>138</v>
      </c>
      <c r="B23" s="2" t="s">
        <v>0</v>
      </c>
      <c r="C23" s="2" t="s">
        <v>51</v>
      </c>
      <c r="D23" s="108">
        <v>41699</v>
      </c>
      <c r="E23" s="109">
        <f t="shared" si="0"/>
        <v>3</v>
      </c>
      <c r="F23" s="109" t="s">
        <v>111</v>
      </c>
      <c r="G23" s="2" t="s">
        <v>102</v>
      </c>
      <c r="H23" s="2" t="s">
        <v>104</v>
      </c>
      <c r="I23" s="2" t="s">
        <v>33</v>
      </c>
      <c r="J23" s="112">
        <v>2000029.4814499998</v>
      </c>
    </row>
    <row r="24" spans="1:10" x14ac:dyDescent="0.35">
      <c r="A24" s="2" t="s">
        <v>138</v>
      </c>
      <c r="B24" s="2" t="s">
        <v>0</v>
      </c>
      <c r="C24" s="2" t="s">
        <v>51</v>
      </c>
      <c r="D24" s="108">
        <v>41730</v>
      </c>
      <c r="E24" s="109">
        <f t="shared" si="0"/>
        <v>4</v>
      </c>
      <c r="F24" s="109" t="s">
        <v>111</v>
      </c>
      <c r="G24" s="2" t="s">
        <v>102</v>
      </c>
      <c r="H24" s="2" t="s">
        <v>104</v>
      </c>
      <c r="I24" s="2" t="s">
        <v>33</v>
      </c>
      <c r="J24" s="112">
        <v>1461351.8515750002</v>
      </c>
    </row>
    <row r="25" spans="1:10" x14ac:dyDescent="0.35">
      <c r="A25" s="2" t="s">
        <v>138</v>
      </c>
      <c r="B25" s="2" t="s">
        <v>0</v>
      </c>
      <c r="C25" s="2" t="s">
        <v>51</v>
      </c>
      <c r="D25" s="108">
        <v>41760</v>
      </c>
      <c r="E25" s="109">
        <f t="shared" si="0"/>
        <v>5</v>
      </c>
      <c r="F25" s="109" t="s">
        <v>111</v>
      </c>
      <c r="G25" s="2" t="s">
        <v>102</v>
      </c>
      <c r="H25" s="2" t="s">
        <v>104</v>
      </c>
      <c r="I25" s="2" t="s">
        <v>33</v>
      </c>
      <c r="J25" s="112">
        <v>1478529.0096499999</v>
      </c>
    </row>
    <row r="26" spans="1:10" x14ac:dyDescent="0.35">
      <c r="A26" s="2" t="s">
        <v>138</v>
      </c>
      <c r="B26" s="2" t="s">
        <v>0</v>
      </c>
      <c r="C26" s="2" t="s">
        <v>51</v>
      </c>
      <c r="D26" s="108">
        <v>41791</v>
      </c>
      <c r="E26" s="109">
        <f t="shared" si="0"/>
        <v>6</v>
      </c>
      <c r="F26" s="109" t="s">
        <v>111</v>
      </c>
      <c r="G26" s="2" t="s">
        <v>102</v>
      </c>
      <c r="H26" s="2" t="s">
        <v>104</v>
      </c>
      <c r="I26" s="2" t="s">
        <v>33</v>
      </c>
      <c r="J26" s="112">
        <v>1420770.04685</v>
      </c>
    </row>
    <row r="27" spans="1:10" x14ac:dyDescent="0.35">
      <c r="A27" s="2" t="s">
        <v>138</v>
      </c>
      <c r="B27" s="2" t="s">
        <v>0</v>
      </c>
      <c r="C27" s="2" t="s">
        <v>51</v>
      </c>
      <c r="D27" s="108">
        <v>41456</v>
      </c>
      <c r="E27" s="109">
        <f t="shared" si="0"/>
        <v>7</v>
      </c>
      <c r="F27" s="109" t="s">
        <v>111</v>
      </c>
      <c r="G27" s="2" t="s">
        <v>101</v>
      </c>
      <c r="H27" s="2" t="s">
        <v>105</v>
      </c>
      <c r="I27" s="2" t="s">
        <v>33</v>
      </c>
      <c r="J27" s="112">
        <v>567331.78309499996</v>
      </c>
    </row>
    <row r="28" spans="1:10" x14ac:dyDescent="0.35">
      <c r="A28" s="2" t="s">
        <v>138</v>
      </c>
      <c r="B28" s="2" t="s">
        <v>0</v>
      </c>
      <c r="C28" s="2" t="s">
        <v>51</v>
      </c>
      <c r="D28" s="108">
        <v>41487</v>
      </c>
      <c r="E28" s="109">
        <f t="shared" si="0"/>
        <v>8</v>
      </c>
      <c r="F28" s="109" t="s">
        <v>111</v>
      </c>
      <c r="G28" s="2" t="s">
        <v>101</v>
      </c>
      <c r="H28" s="2" t="s">
        <v>105</v>
      </c>
      <c r="I28" s="2" t="s">
        <v>33</v>
      </c>
      <c r="J28" s="112">
        <v>546428.99859624996</v>
      </c>
    </row>
    <row r="29" spans="1:10" x14ac:dyDescent="0.35">
      <c r="A29" s="2" t="s">
        <v>138</v>
      </c>
      <c r="B29" s="2" t="s">
        <v>0</v>
      </c>
      <c r="C29" s="2" t="s">
        <v>51</v>
      </c>
      <c r="D29" s="108">
        <v>41518</v>
      </c>
      <c r="E29" s="109">
        <f t="shared" si="0"/>
        <v>9</v>
      </c>
      <c r="F29" s="109" t="s">
        <v>111</v>
      </c>
      <c r="G29" s="2" t="s">
        <v>101</v>
      </c>
      <c r="H29" s="2" t="s">
        <v>105</v>
      </c>
      <c r="I29" s="2" t="s">
        <v>33</v>
      </c>
      <c r="J29" s="112">
        <v>504609.18584999995</v>
      </c>
    </row>
    <row r="30" spans="1:10" x14ac:dyDescent="0.35">
      <c r="A30" s="2" t="s">
        <v>138</v>
      </c>
      <c r="B30" s="2" t="s">
        <v>0</v>
      </c>
      <c r="C30" s="2" t="s">
        <v>51</v>
      </c>
      <c r="D30" s="108">
        <v>41548</v>
      </c>
      <c r="E30" s="109">
        <f t="shared" si="0"/>
        <v>10</v>
      </c>
      <c r="F30" s="109" t="s">
        <v>111</v>
      </c>
      <c r="G30" s="2" t="s">
        <v>101</v>
      </c>
      <c r="H30" s="2" t="s">
        <v>105</v>
      </c>
      <c r="I30" s="2" t="s">
        <v>33</v>
      </c>
      <c r="J30" s="112">
        <v>500894.52181999997</v>
      </c>
    </row>
    <row r="31" spans="1:10" x14ac:dyDescent="0.35">
      <c r="A31" s="2" t="s">
        <v>138</v>
      </c>
      <c r="B31" s="2" t="s">
        <v>0</v>
      </c>
      <c r="C31" s="2" t="s">
        <v>51</v>
      </c>
      <c r="D31" s="108">
        <v>41579</v>
      </c>
      <c r="E31" s="109">
        <f t="shared" si="0"/>
        <v>11</v>
      </c>
      <c r="F31" s="109" t="s">
        <v>111</v>
      </c>
      <c r="G31" s="2" t="s">
        <v>101</v>
      </c>
      <c r="H31" s="2" t="s">
        <v>105</v>
      </c>
      <c r="I31" s="2" t="s">
        <v>33</v>
      </c>
      <c r="J31" s="112">
        <v>528921.80225499999</v>
      </c>
    </row>
    <row r="32" spans="1:10" x14ac:dyDescent="0.35">
      <c r="A32" s="2" t="s">
        <v>138</v>
      </c>
      <c r="B32" s="2" t="s">
        <v>0</v>
      </c>
      <c r="C32" s="2" t="s">
        <v>51</v>
      </c>
      <c r="D32" s="108">
        <v>41609</v>
      </c>
      <c r="E32" s="109">
        <f t="shared" si="0"/>
        <v>12</v>
      </c>
      <c r="F32" s="109" t="s">
        <v>111</v>
      </c>
      <c r="G32" s="2" t="s">
        <v>101</v>
      </c>
      <c r="H32" s="2" t="s">
        <v>105</v>
      </c>
      <c r="I32" s="2" t="s">
        <v>33</v>
      </c>
      <c r="J32" s="112">
        <v>516139.86934125004</v>
      </c>
    </row>
    <row r="33" spans="1:10" x14ac:dyDescent="0.35">
      <c r="A33" s="2" t="s">
        <v>138</v>
      </c>
      <c r="B33" s="2" t="s">
        <v>0</v>
      </c>
      <c r="C33" s="2" t="s">
        <v>51</v>
      </c>
      <c r="D33" s="108">
        <v>41640</v>
      </c>
      <c r="E33" s="109">
        <f t="shared" si="0"/>
        <v>1</v>
      </c>
      <c r="F33" s="109" t="s">
        <v>111</v>
      </c>
      <c r="G33" s="2" t="s">
        <v>101</v>
      </c>
      <c r="H33" s="2" t="s">
        <v>105</v>
      </c>
      <c r="I33" s="2" t="s">
        <v>33</v>
      </c>
      <c r="J33" s="112">
        <v>750350.5826162498</v>
      </c>
    </row>
    <row r="34" spans="1:10" x14ac:dyDescent="0.35">
      <c r="A34" s="2" t="s">
        <v>138</v>
      </c>
      <c r="B34" s="2" t="s">
        <v>0</v>
      </c>
      <c r="C34" s="2" t="s">
        <v>51</v>
      </c>
      <c r="D34" s="108">
        <v>41671</v>
      </c>
      <c r="E34" s="109">
        <f t="shared" si="0"/>
        <v>2</v>
      </c>
      <c r="F34" s="109" t="s">
        <v>111</v>
      </c>
      <c r="G34" s="2" t="s">
        <v>101</v>
      </c>
      <c r="H34" s="2" t="s">
        <v>105</v>
      </c>
      <c r="I34" s="2" t="s">
        <v>33</v>
      </c>
      <c r="J34" s="112">
        <v>664187.25334499998</v>
      </c>
    </row>
    <row r="35" spans="1:10" x14ac:dyDescent="0.35">
      <c r="A35" s="2" t="s">
        <v>138</v>
      </c>
      <c r="B35" s="2" t="s">
        <v>0</v>
      </c>
      <c r="C35" s="2" t="s">
        <v>51</v>
      </c>
      <c r="D35" s="108">
        <v>41699</v>
      </c>
      <c r="E35" s="109">
        <f t="shared" si="0"/>
        <v>3</v>
      </c>
      <c r="F35" s="109" t="s">
        <v>111</v>
      </c>
      <c r="G35" s="2" t="s">
        <v>101</v>
      </c>
      <c r="H35" s="2" t="s">
        <v>105</v>
      </c>
      <c r="I35" s="2" t="s">
        <v>33</v>
      </c>
      <c r="J35" s="112">
        <v>700010.31850749988</v>
      </c>
    </row>
    <row r="36" spans="1:10" x14ac:dyDescent="0.35">
      <c r="A36" s="2" t="s">
        <v>138</v>
      </c>
      <c r="B36" s="2" t="s">
        <v>0</v>
      </c>
      <c r="C36" s="2" t="s">
        <v>51</v>
      </c>
      <c r="D36" s="108">
        <v>41730</v>
      </c>
      <c r="E36" s="109">
        <f t="shared" si="0"/>
        <v>4</v>
      </c>
      <c r="F36" s="109" t="s">
        <v>111</v>
      </c>
      <c r="G36" s="2" t="s">
        <v>101</v>
      </c>
      <c r="H36" s="2" t="s">
        <v>105</v>
      </c>
      <c r="I36" s="2" t="s">
        <v>33</v>
      </c>
      <c r="J36" s="112">
        <v>511473.14805125003</v>
      </c>
    </row>
    <row r="37" spans="1:10" x14ac:dyDescent="0.35">
      <c r="A37" s="2" t="s">
        <v>138</v>
      </c>
      <c r="B37" s="2" t="s">
        <v>0</v>
      </c>
      <c r="C37" s="2" t="s">
        <v>51</v>
      </c>
      <c r="D37" s="108">
        <v>41760</v>
      </c>
      <c r="E37" s="109">
        <f t="shared" si="0"/>
        <v>5</v>
      </c>
      <c r="F37" s="109" t="s">
        <v>111</v>
      </c>
      <c r="G37" s="2" t="s">
        <v>101</v>
      </c>
      <c r="H37" s="2" t="s">
        <v>105</v>
      </c>
      <c r="I37" s="2" t="s">
        <v>33</v>
      </c>
      <c r="J37" s="112">
        <v>517485.15337749996</v>
      </c>
    </row>
    <row r="38" spans="1:10" x14ac:dyDescent="0.35">
      <c r="A38" s="2" t="s">
        <v>138</v>
      </c>
      <c r="B38" s="2" t="s">
        <v>0</v>
      </c>
      <c r="C38" s="2" t="s">
        <v>51</v>
      </c>
      <c r="D38" s="108">
        <v>41791</v>
      </c>
      <c r="E38" s="109">
        <f t="shared" si="0"/>
        <v>6</v>
      </c>
      <c r="F38" s="109" t="s">
        <v>111</v>
      </c>
      <c r="G38" s="2" t="s">
        <v>101</v>
      </c>
      <c r="H38" s="2" t="s">
        <v>105</v>
      </c>
      <c r="I38" s="2" t="s">
        <v>33</v>
      </c>
      <c r="J38" s="112">
        <v>497269.5163975</v>
      </c>
    </row>
    <row r="39" spans="1:10" x14ac:dyDescent="0.35">
      <c r="A39" s="2" t="s">
        <v>138</v>
      </c>
      <c r="B39" s="2" t="s">
        <v>0</v>
      </c>
      <c r="C39" s="2" t="s">
        <v>51</v>
      </c>
      <c r="D39" s="108">
        <v>41456</v>
      </c>
      <c r="E39" s="109">
        <f t="shared" si="0"/>
        <v>7</v>
      </c>
      <c r="F39" s="109" t="s">
        <v>111</v>
      </c>
      <c r="G39" s="2" t="s">
        <v>101</v>
      </c>
      <c r="H39" s="2" t="s">
        <v>104</v>
      </c>
      <c r="I39" s="2" t="s">
        <v>33</v>
      </c>
      <c r="J39" s="112">
        <v>955954.05451507494</v>
      </c>
    </row>
    <row r="40" spans="1:10" x14ac:dyDescent="0.35">
      <c r="A40" s="2" t="s">
        <v>138</v>
      </c>
      <c r="B40" s="2" t="s">
        <v>0</v>
      </c>
      <c r="C40" s="2" t="s">
        <v>51</v>
      </c>
      <c r="D40" s="108">
        <v>41487</v>
      </c>
      <c r="E40" s="109">
        <f t="shared" si="0"/>
        <v>8</v>
      </c>
      <c r="F40" s="109" t="s">
        <v>111</v>
      </c>
      <c r="G40" s="2" t="s">
        <v>101</v>
      </c>
      <c r="H40" s="2" t="s">
        <v>104</v>
      </c>
      <c r="I40" s="2" t="s">
        <v>33</v>
      </c>
      <c r="J40" s="112">
        <v>920732.86263468117</v>
      </c>
    </row>
    <row r="41" spans="1:10" x14ac:dyDescent="0.35">
      <c r="A41" s="2" t="s">
        <v>138</v>
      </c>
      <c r="B41" s="2" t="s">
        <v>0</v>
      </c>
      <c r="C41" s="2" t="s">
        <v>51</v>
      </c>
      <c r="D41" s="108">
        <v>41518</v>
      </c>
      <c r="E41" s="109">
        <f t="shared" si="0"/>
        <v>9</v>
      </c>
      <c r="F41" s="109" t="s">
        <v>111</v>
      </c>
      <c r="G41" s="2" t="s">
        <v>101</v>
      </c>
      <c r="H41" s="2" t="s">
        <v>104</v>
      </c>
      <c r="I41" s="2" t="s">
        <v>33</v>
      </c>
      <c r="J41" s="112">
        <v>850266.47815724998</v>
      </c>
    </row>
    <row r="42" spans="1:10" x14ac:dyDescent="0.35">
      <c r="A42" s="2" t="s">
        <v>138</v>
      </c>
      <c r="B42" s="2" t="s">
        <v>0</v>
      </c>
      <c r="C42" s="2" t="s">
        <v>51</v>
      </c>
      <c r="D42" s="108">
        <v>41548</v>
      </c>
      <c r="E42" s="109">
        <f t="shared" si="0"/>
        <v>10</v>
      </c>
      <c r="F42" s="109" t="s">
        <v>111</v>
      </c>
      <c r="G42" s="2" t="s">
        <v>101</v>
      </c>
      <c r="H42" s="2" t="s">
        <v>104</v>
      </c>
      <c r="I42" s="2" t="s">
        <v>33</v>
      </c>
      <c r="J42" s="112">
        <v>844007.26926670002</v>
      </c>
    </row>
    <row r="43" spans="1:10" x14ac:dyDescent="0.35">
      <c r="A43" s="2" t="s">
        <v>138</v>
      </c>
      <c r="B43" s="2" t="s">
        <v>0</v>
      </c>
      <c r="C43" s="2" t="s">
        <v>51</v>
      </c>
      <c r="D43" s="108">
        <v>41579</v>
      </c>
      <c r="E43" s="109">
        <f t="shared" si="0"/>
        <v>11</v>
      </c>
      <c r="F43" s="109" t="s">
        <v>111</v>
      </c>
      <c r="G43" s="2" t="s">
        <v>101</v>
      </c>
      <c r="H43" s="2" t="s">
        <v>104</v>
      </c>
      <c r="I43" s="2" t="s">
        <v>33</v>
      </c>
      <c r="J43" s="112">
        <v>891233.23679967504</v>
      </c>
    </row>
    <row r="44" spans="1:10" x14ac:dyDescent="0.35">
      <c r="A44" s="2" t="s">
        <v>138</v>
      </c>
      <c r="B44" s="2" t="s">
        <v>0</v>
      </c>
      <c r="C44" s="2" t="s">
        <v>51</v>
      </c>
      <c r="D44" s="108">
        <v>41609</v>
      </c>
      <c r="E44" s="109">
        <f t="shared" si="0"/>
        <v>12</v>
      </c>
      <c r="F44" s="109" t="s">
        <v>111</v>
      </c>
      <c r="G44" s="2" t="s">
        <v>101</v>
      </c>
      <c r="H44" s="2" t="s">
        <v>104</v>
      </c>
      <c r="I44" s="2" t="s">
        <v>33</v>
      </c>
      <c r="J44" s="112">
        <v>869695.6798400064</v>
      </c>
    </row>
    <row r="45" spans="1:10" x14ac:dyDescent="0.35">
      <c r="A45" s="2" t="s">
        <v>138</v>
      </c>
      <c r="B45" s="2" t="s">
        <v>0</v>
      </c>
      <c r="C45" s="2" t="s">
        <v>51</v>
      </c>
      <c r="D45" s="108">
        <v>41640</v>
      </c>
      <c r="E45" s="109">
        <f t="shared" si="0"/>
        <v>1</v>
      </c>
      <c r="F45" s="109" t="s">
        <v>111</v>
      </c>
      <c r="G45" s="2" t="s">
        <v>101</v>
      </c>
      <c r="H45" s="2" t="s">
        <v>104</v>
      </c>
      <c r="I45" s="2" t="s">
        <v>33</v>
      </c>
      <c r="J45" s="112">
        <v>1264340.7317083809</v>
      </c>
    </row>
    <row r="46" spans="1:10" x14ac:dyDescent="0.35">
      <c r="A46" s="2" t="s">
        <v>138</v>
      </c>
      <c r="B46" s="2" t="s">
        <v>0</v>
      </c>
      <c r="C46" s="2" t="s">
        <v>51</v>
      </c>
      <c r="D46" s="108">
        <v>41671</v>
      </c>
      <c r="E46" s="109">
        <f t="shared" si="0"/>
        <v>2</v>
      </c>
      <c r="F46" s="109" t="s">
        <v>111</v>
      </c>
      <c r="G46" s="2" t="s">
        <v>101</v>
      </c>
      <c r="H46" s="2" t="s">
        <v>104</v>
      </c>
      <c r="I46" s="2" t="s">
        <v>33</v>
      </c>
      <c r="J46" s="112">
        <v>1119155.521886325</v>
      </c>
    </row>
    <row r="47" spans="1:10" x14ac:dyDescent="0.35">
      <c r="A47" s="2" t="s">
        <v>138</v>
      </c>
      <c r="B47" s="2" t="s">
        <v>0</v>
      </c>
      <c r="C47" s="2" t="s">
        <v>51</v>
      </c>
      <c r="D47" s="108">
        <v>41699</v>
      </c>
      <c r="E47" s="109">
        <f t="shared" si="0"/>
        <v>3</v>
      </c>
      <c r="F47" s="109" t="s">
        <v>111</v>
      </c>
      <c r="G47" s="2" t="s">
        <v>101</v>
      </c>
      <c r="H47" s="2" t="s">
        <v>104</v>
      </c>
      <c r="I47" s="2" t="s">
        <v>33</v>
      </c>
      <c r="J47" s="112">
        <v>1179517.3866851374</v>
      </c>
    </row>
    <row r="48" spans="1:10" x14ac:dyDescent="0.35">
      <c r="A48" s="2" t="s">
        <v>138</v>
      </c>
      <c r="B48" s="2" t="s">
        <v>0</v>
      </c>
      <c r="C48" s="2" t="s">
        <v>51</v>
      </c>
      <c r="D48" s="108">
        <v>41730</v>
      </c>
      <c r="E48" s="109">
        <f t="shared" si="0"/>
        <v>4</v>
      </c>
      <c r="F48" s="109" t="s">
        <v>111</v>
      </c>
      <c r="G48" s="2" t="s">
        <v>101</v>
      </c>
      <c r="H48" s="2" t="s">
        <v>104</v>
      </c>
      <c r="I48" s="2" t="s">
        <v>33</v>
      </c>
      <c r="J48" s="112">
        <v>861832.25446635636</v>
      </c>
    </row>
    <row r="49" spans="1:10" x14ac:dyDescent="0.35">
      <c r="A49" s="2" t="s">
        <v>138</v>
      </c>
      <c r="B49" s="2" t="s">
        <v>0</v>
      </c>
      <c r="C49" s="2" t="s">
        <v>51</v>
      </c>
      <c r="D49" s="108">
        <v>41760</v>
      </c>
      <c r="E49" s="109">
        <f t="shared" si="0"/>
        <v>5</v>
      </c>
      <c r="F49" s="109" t="s">
        <v>111</v>
      </c>
      <c r="G49" s="2" t="s">
        <v>101</v>
      </c>
      <c r="H49" s="2" t="s">
        <v>104</v>
      </c>
      <c r="I49" s="2" t="s">
        <v>33</v>
      </c>
      <c r="J49" s="112">
        <v>871962.48344108742</v>
      </c>
    </row>
    <row r="50" spans="1:10" x14ac:dyDescent="0.35">
      <c r="A50" s="2" t="s">
        <v>138</v>
      </c>
      <c r="B50" s="2" t="s">
        <v>0</v>
      </c>
      <c r="C50" s="2" t="s">
        <v>51</v>
      </c>
      <c r="D50" s="108">
        <v>41791</v>
      </c>
      <c r="E50" s="109">
        <f t="shared" si="0"/>
        <v>6</v>
      </c>
      <c r="F50" s="109" t="s">
        <v>111</v>
      </c>
      <c r="G50" s="2" t="s">
        <v>101</v>
      </c>
      <c r="H50" s="2" t="s">
        <v>104</v>
      </c>
      <c r="I50" s="2" t="s">
        <v>33</v>
      </c>
      <c r="J50" s="112">
        <v>837899.13512978749</v>
      </c>
    </row>
    <row r="51" spans="1:10" x14ac:dyDescent="0.35">
      <c r="A51" s="2" t="s">
        <v>138</v>
      </c>
      <c r="B51" s="2" t="s">
        <v>0</v>
      </c>
      <c r="C51" s="2" t="s">
        <v>51</v>
      </c>
      <c r="D51" s="108">
        <v>41456</v>
      </c>
      <c r="E51" s="109">
        <f t="shared" si="0"/>
        <v>7</v>
      </c>
      <c r="F51" s="109" t="s">
        <v>111</v>
      </c>
      <c r="G51" s="2" t="s">
        <v>103</v>
      </c>
      <c r="H51" s="2" t="s">
        <v>105</v>
      </c>
      <c r="I51" s="2" t="s">
        <v>33</v>
      </c>
      <c r="J51" s="112">
        <v>1296758.36136</v>
      </c>
    </row>
    <row r="52" spans="1:10" x14ac:dyDescent="0.35">
      <c r="A52" s="2" t="s">
        <v>138</v>
      </c>
      <c r="B52" s="2" t="s">
        <v>0</v>
      </c>
      <c r="C52" s="2" t="s">
        <v>51</v>
      </c>
      <c r="D52" s="108">
        <v>41487</v>
      </c>
      <c r="E52" s="109">
        <f t="shared" si="0"/>
        <v>8</v>
      </c>
      <c r="F52" s="109" t="s">
        <v>111</v>
      </c>
      <c r="G52" s="2" t="s">
        <v>103</v>
      </c>
      <c r="H52" s="2" t="s">
        <v>105</v>
      </c>
      <c r="I52" s="2" t="s">
        <v>33</v>
      </c>
      <c r="J52" s="112">
        <v>1248980.56822</v>
      </c>
    </row>
    <row r="53" spans="1:10" x14ac:dyDescent="0.35">
      <c r="A53" s="2" t="s">
        <v>138</v>
      </c>
      <c r="B53" s="2" t="s">
        <v>0</v>
      </c>
      <c r="C53" s="2" t="s">
        <v>51</v>
      </c>
      <c r="D53" s="108">
        <v>41518</v>
      </c>
      <c r="E53" s="109">
        <f t="shared" si="0"/>
        <v>9</v>
      </c>
      <c r="F53" s="109" t="s">
        <v>111</v>
      </c>
      <c r="G53" s="2" t="s">
        <v>103</v>
      </c>
      <c r="H53" s="2" t="s">
        <v>105</v>
      </c>
      <c r="I53" s="2" t="s">
        <v>33</v>
      </c>
      <c r="J53" s="112">
        <v>1153392.4247999999</v>
      </c>
    </row>
    <row r="54" spans="1:10" x14ac:dyDescent="0.35">
      <c r="A54" s="2" t="s">
        <v>138</v>
      </c>
      <c r="B54" s="2" t="s">
        <v>0</v>
      </c>
      <c r="C54" s="2" t="s">
        <v>51</v>
      </c>
      <c r="D54" s="108">
        <v>41548</v>
      </c>
      <c r="E54" s="109">
        <f t="shared" si="0"/>
        <v>10</v>
      </c>
      <c r="F54" s="109" t="s">
        <v>111</v>
      </c>
      <c r="G54" s="2" t="s">
        <v>103</v>
      </c>
      <c r="H54" s="2" t="s">
        <v>105</v>
      </c>
      <c r="I54" s="2" t="s">
        <v>33</v>
      </c>
      <c r="J54" s="112">
        <v>1144901.76416</v>
      </c>
    </row>
    <row r="55" spans="1:10" x14ac:dyDescent="0.35">
      <c r="A55" s="2" t="s">
        <v>138</v>
      </c>
      <c r="B55" s="2" t="s">
        <v>0</v>
      </c>
      <c r="C55" s="2" t="s">
        <v>51</v>
      </c>
      <c r="D55" s="108">
        <v>41579</v>
      </c>
      <c r="E55" s="109">
        <f t="shared" si="0"/>
        <v>11</v>
      </c>
      <c r="F55" s="109" t="s">
        <v>111</v>
      </c>
      <c r="G55" s="2" t="s">
        <v>103</v>
      </c>
      <c r="H55" s="2" t="s">
        <v>105</v>
      </c>
      <c r="I55" s="2" t="s">
        <v>33</v>
      </c>
      <c r="J55" s="112">
        <v>1208964.11944</v>
      </c>
    </row>
    <row r="56" spans="1:10" x14ac:dyDescent="0.35">
      <c r="A56" s="2" t="s">
        <v>138</v>
      </c>
      <c r="B56" s="2" t="s">
        <v>0</v>
      </c>
      <c r="C56" s="2" t="s">
        <v>51</v>
      </c>
      <c r="D56" s="108">
        <v>41609</v>
      </c>
      <c r="E56" s="109">
        <f t="shared" si="0"/>
        <v>12</v>
      </c>
      <c r="F56" s="109" t="s">
        <v>111</v>
      </c>
      <c r="G56" s="2" t="s">
        <v>103</v>
      </c>
      <c r="H56" s="2" t="s">
        <v>105</v>
      </c>
      <c r="I56" s="2" t="s">
        <v>33</v>
      </c>
      <c r="J56" s="112">
        <v>1179748.2727800002</v>
      </c>
    </row>
    <row r="57" spans="1:10" x14ac:dyDescent="0.35">
      <c r="A57" s="2" t="s">
        <v>138</v>
      </c>
      <c r="B57" s="2" t="s">
        <v>0</v>
      </c>
      <c r="C57" s="2" t="s">
        <v>51</v>
      </c>
      <c r="D57" s="108">
        <v>41640</v>
      </c>
      <c r="E57" s="109">
        <f t="shared" si="0"/>
        <v>1</v>
      </c>
      <c r="F57" s="109" t="s">
        <v>111</v>
      </c>
      <c r="G57" s="2" t="s">
        <v>103</v>
      </c>
      <c r="H57" s="2" t="s">
        <v>105</v>
      </c>
      <c r="I57" s="2" t="s">
        <v>33</v>
      </c>
      <c r="J57" s="112">
        <v>1715087.0459799999</v>
      </c>
    </row>
    <row r="58" spans="1:10" x14ac:dyDescent="0.35">
      <c r="A58" s="2" t="s">
        <v>138</v>
      </c>
      <c r="B58" s="2" t="s">
        <v>0</v>
      </c>
      <c r="C58" s="2" t="s">
        <v>51</v>
      </c>
      <c r="D58" s="108">
        <v>41671</v>
      </c>
      <c r="E58" s="109">
        <f t="shared" si="0"/>
        <v>2</v>
      </c>
      <c r="F58" s="109" t="s">
        <v>111</v>
      </c>
      <c r="G58" s="2" t="s">
        <v>103</v>
      </c>
      <c r="H58" s="2" t="s">
        <v>105</v>
      </c>
      <c r="I58" s="2" t="s">
        <v>33</v>
      </c>
      <c r="J58" s="112">
        <v>1518142.2933600002</v>
      </c>
    </row>
    <row r="59" spans="1:10" x14ac:dyDescent="0.35">
      <c r="A59" s="2" t="s">
        <v>138</v>
      </c>
      <c r="B59" s="2" t="s">
        <v>0</v>
      </c>
      <c r="C59" s="2" t="s">
        <v>51</v>
      </c>
      <c r="D59" s="108">
        <v>41699</v>
      </c>
      <c r="E59" s="109">
        <f t="shared" si="0"/>
        <v>3</v>
      </c>
      <c r="F59" s="109" t="s">
        <v>111</v>
      </c>
      <c r="G59" s="2" t="s">
        <v>103</v>
      </c>
      <c r="H59" s="2" t="s">
        <v>105</v>
      </c>
      <c r="I59" s="2" t="s">
        <v>33</v>
      </c>
      <c r="J59" s="112">
        <v>1600023.58516</v>
      </c>
    </row>
    <row r="60" spans="1:10" x14ac:dyDescent="0.35">
      <c r="A60" s="2" t="s">
        <v>138</v>
      </c>
      <c r="B60" s="2" t="s">
        <v>0</v>
      </c>
      <c r="C60" s="2" t="s">
        <v>51</v>
      </c>
      <c r="D60" s="108">
        <v>41730</v>
      </c>
      <c r="E60" s="109">
        <f t="shared" si="0"/>
        <v>4</v>
      </c>
      <c r="F60" s="109" t="s">
        <v>111</v>
      </c>
      <c r="G60" s="2" t="s">
        <v>103</v>
      </c>
      <c r="H60" s="2" t="s">
        <v>105</v>
      </c>
      <c r="I60" s="2" t="s">
        <v>33</v>
      </c>
      <c r="J60" s="112">
        <v>1169081.4812600003</v>
      </c>
    </row>
    <row r="61" spans="1:10" x14ac:dyDescent="0.35">
      <c r="A61" s="2" t="s">
        <v>138</v>
      </c>
      <c r="B61" s="2" t="s">
        <v>0</v>
      </c>
      <c r="C61" s="2" t="s">
        <v>51</v>
      </c>
      <c r="D61" s="108">
        <v>41760</v>
      </c>
      <c r="E61" s="109">
        <f t="shared" si="0"/>
        <v>5</v>
      </c>
      <c r="F61" s="109" t="s">
        <v>111</v>
      </c>
      <c r="G61" s="2" t="s">
        <v>103</v>
      </c>
      <c r="H61" s="2" t="s">
        <v>105</v>
      </c>
      <c r="I61" s="2" t="s">
        <v>33</v>
      </c>
      <c r="J61" s="112">
        <v>1182823.2077200001</v>
      </c>
    </row>
    <row r="62" spans="1:10" x14ac:dyDescent="0.35">
      <c r="A62" s="2" t="s">
        <v>138</v>
      </c>
      <c r="B62" s="2" t="s">
        <v>0</v>
      </c>
      <c r="C62" s="2" t="s">
        <v>51</v>
      </c>
      <c r="D62" s="108">
        <v>41791</v>
      </c>
      <c r="E62" s="109">
        <f t="shared" si="0"/>
        <v>6</v>
      </c>
      <c r="F62" s="109" t="s">
        <v>111</v>
      </c>
      <c r="G62" s="2" t="s">
        <v>103</v>
      </c>
      <c r="H62" s="2" t="s">
        <v>105</v>
      </c>
      <c r="I62" s="2" t="s">
        <v>33</v>
      </c>
      <c r="J62" s="112">
        <v>1136616.0374800002</v>
      </c>
    </row>
    <row r="63" spans="1:10" x14ac:dyDescent="0.35">
      <c r="A63" s="2" t="s">
        <v>138</v>
      </c>
      <c r="B63" s="2" t="s">
        <v>0</v>
      </c>
      <c r="C63" s="2" t="s">
        <v>64</v>
      </c>
      <c r="D63" s="108">
        <v>41456</v>
      </c>
      <c r="E63" s="109">
        <f>MONTH(D63)</f>
        <v>7</v>
      </c>
      <c r="F63" s="109" t="s">
        <v>111</v>
      </c>
      <c r="G63" s="2" t="s">
        <v>102</v>
      </c>
      <c r="H63" s="2" t="s">
        <v>105</v>
      </c>
      <c r="I63" s="2" t="s">
        <v>33</v>
      </c>
      <c r="J63" s="112">
        <v>2406673.7462499999</v>
      </c>
    </row>
    <row r="64" spans="1:10" x14ac:dyDescent="0.35">
      <c r="A64" s="2" t="s">
        <v>138</v>
      </c>
      <c r="B64" s="2" t="s">
        <v>0</v>
      </c>
      <c r="C64" s="2" t="s">
        <v>64</v>
      </c>
      <c r="D64" s="108">
        <v>41487</v>
      </c>
      <c r="E64" s="109">
        <f t="shared" ref="E64:E122" si="1">MONTH(D64)</f>
        <v>8</v>
      </c>
      <c r="F64" s="109" t="s">
        <v>111</v>
      </c>
      <c r="G64" s="2" t="s">
        <v>102</v>
      </c>
      <c r="H64" s="2" t="s">
        <v>105</v>
      </c>
      <c r="I64" s="2" t="s">
        <v>33</v>
      </c>
      <c r="J64" s="112">
        <v>2028377.0049999999</v>
      </c>
    </row>
    <row r="65" spans="1:10" x14ac:dyDescent="0.35">
      <c r="A65" s="2" t="s">
        <v>138</v>
      </c>
      <c r="B65" s="2" t="s">
        <v>0</v>
      </c>
      <c r="C65" s="2" t="s">
        <v>64</v>
      </c>
      <c r="D65" s="108">
        <v>41518</v>
      </c>
      <c r="E65" s="109">
        <f t="shared" si="1"/>
        <v>9</v>
      </c>
      <c r="F65" s="109" t="s">
        <v>111</v>
      </c>
      <c r="G65" s="2" t="s">
        <v>102</v>
      </c>
      <c r="H65" s="2" t="s">
        <v>105</v>
      </c>
      <c r="I65" s="2" t="s">
        <v>33</v>
      </c>
      <c r="J65" s="112">
        <v>2241097.23875</v>
      </c>
    </row>
    <row r="66" spans="1:10" x14ac:dyDescent="0.35">
      <c r="A66" s="2" t="s">
        <v>138</v>
      </c>
      <c r="B66" s="2" t="s">
        <v>0</v>
      </c>
      <c r="C66" s="2" t="s">
        <v>64</v>
      </c>
      <c r="D66" s="108">
        <v>41548</v>
      </c>
      <c r="E66" s="109">
        <f t="shared" si="1"/>
        <v>10</v>
      </c>
      <c r="F66" s="109" t="s">
        <v>111</v>
      </c>
      <c r="G66" s="2" t="s">
        <v>102</v>
      </c>
      <c r="H66" s="2" t="s">
        <v>105</v>
      </c>
      <c r="I66" s="2" t="s">
        <v>33</v>
      </c>
      <c r="J66" s="112">
        <v>2104393.5099999998</v>
      </c>
    </row>
    <row r="67" spans="1:10" x14ac:dyDescent="0.35">
      <c r="A67" s="2" t="s">
        <v>138</v>
      </c>
      <c r="B67" s="2" t="s">
        <v>0</v>
      </c>
      <c r="C67" s="2" t="s">
        <v>64</v>
      </c>
      <c r="D67" s="108">
        <v>41579</v>
      </c>
      <c r="E67" s="109">
        <f t="shared" si="1"/>
        <v>11</v>
      </c>
      <c r="F67" s="109" t="s">
        <v>111</v>
      </c>
      <c r="G67" s="2" t="s">
        <v>102</v>
      </c>
      <c r="H67" s="2" t="s">
        <v>105</v>
      </c>
      <c r="I67" s="2" t="s">
        <v>33</v>
      </c>
      <c r="J67" s="112">
        <v>1921236.2224999999</v>
      </c>
    </row>
    <row r="68" spans="1:10" x14ac:dyDescent="0.35">
      <c r="A68" s="2" t="s">
        <v>138</v>
      </c>
      <c r="B68" s="2" t="s">
        <v>0</v>
      </c>
      <c r="C68" s="2" t="s">
        <v>64</v>
      </c>
      <c r="D68" s="108">
        <v>41609</v>
      </c>
      <c r="E68" s="109">
        <f t="shared" si="1"/>
        <v>12</v>
      </c>
      <c r="F68" s="109" t="s">
        <v>111</v>
      </c>
      <c r="G68" s="2" t="s">
        <v>102</v>
      </c>
      <c r="H68" s="2" t="s">
        <v>105</v>
      </c>
      <c r="I68" s="2" t="s">
        <v>33</v>
      </c>
      <c r="J68" s="112">
        <v>2161522.17</v>
      </c>
    </row>
    <row r="69" spans="1:10" x14ac:dyDescent="0.35">
      <c r="A69" s="2" t="s">
        <v>138</v>
      </c>
      <c r="B69" s="2" t="s">
        <v>0</v>
      </c>
      <c r="C69" s="2" t="s">
        <v>64</v>
      </c>
      <c r="D69" s="108">
        <v>41640</v>
      </c>
      <c r="E69" s="109">
        <f t="shared" si="1"/>
        <v>1</v>
      </c>
      <c r="F69" s="109" t="s">
        <v>111</v>
      </c>
      <c r="G69" s="2" t="s">
        <v>102</v>
      </c>
      <c r="H69" s="2" t="s">
        <v>105</v>
      </c>
      <c r="I69" s="2" t="s">
        <v>33</v>
      </c>
      <c r="J69" s="112">
        <v>3104730.2250000001</v>
      </c>
    </row>
    <row r="70" spans="1:10" x14ac:dyDescent="0.35">
      <c r="A70" s="2" t="s">
        <v>138</v>
      </c>
      <c r="B70" s="2" t="s">
        <v>0</v>
      </c>
      <c r="C70" s="2" t="s">
        <v>64</v>
      </c>
      <c r="D70" s="108">
        <v>41671</v>
      </c>
      <c r="E70" s="109">
        <f t="shared" si="1"/>
        <v>2</v>
      </c>
      <c r="F70" s="109" t="s">
        <v>111</v>
      </c>
      <c r="G70" s="2" t="s">
        <v>102</v>
      </c>
      <c r="H70" s="2" t="s">
        <v>105</v>
      </c>
      <c r="I70" s="2" t="s">
        <v>33</v>
      </c>
      <c r="J70" s="112">
        <v>2116798.7124999999</v>
      </c>
    </row>
    <row r="71" spans="1:10" x14ac:dyDescent="0.35">
      <c r="A71" s="2" t="s">
        <v>138</v>
      </c>
      <c r="B71" s="2" t="s">
        <v>0</v>
      </c>
      <c r="C71" s="2" t="s">
        <v>64</v>
      </c>
      <c r="D71" s="108">
        <v>41699</v>
      </c>
      <c r="E71" s="109">
        <f t="shared" si="1"/>
        <v>3</v>
      </c>
      <c r="F71" s="109" t="s">
        <v>111</v>
      </c>
      <c r="G71" s="2" t="s">
        <v>102</v>
      </c>
      <c r="H71" s="2" t="s">
        <v>105</v>
      </c>
      <c r="I71" s="2" t="s">
        <v>33</v>
      </c>
      <c r="J71" s="112">
        <v>2728427.88625</v>
      </c>
    </row>
    <row r="72" spans="1:10" x14ac:dyDescent="0.35">
      <c r="A72" s="2" t="s">
        <v>138</v>
      </c>
      <c r="B72" s="2" t="s">
        <v>0</v>
      </c>
      <c r="C72" s="2" t="s">
        <v>64</v>
      </c>
      <c r="D72" s="108">
        <v>41730</v>
      </c>
      <c r="E72" s="109">
        <f t="shared" si="1"/>
        <v>4</v>
      </c>
      <c r="F72" s="109" t="s">
        <v>111</v>
      </c>
      <c r="G72" s="2" t="s">
        <v>102</v>
      </c>
      <c r="H72" s="2" t="s">
        <v>105</v>
      </c>
      <c r="I72" s="2" t="s">
        <v>33</v>
      </c>
      <c r="J72" s="112">
        <v>2259504.8675000002</v>
      </c>
    </row>
    <row r="73" spans="1:10" x14ac:dyDescent="0.35">
      <c r="A73" s="2" t="s">
        <v>138</v>
      </c>
      <c r="B73" s="2" t="s">
        <v>0</v>
      </c>
      <c r="C73" s="2" t="s">
        <v>64</v>
      </c>
      <c r="D73" s="108">
        <v>41760</v>
      </c>
      <c r="E73" s="109">
        <f t="shared" si="1"/>
        <v>5</v>
      </c>
      <c r="F73" s="109" t="s">
        <v>111</v>
      </c>
      <c r="G73" s="2" t="s">
        <v>102</v>
      </c>
      <c r="H73" s="2" t="s">
        <v>105</v>
      </c>
      <c r="I73" s="2" t="s">
        <v>33</v>
      </c>
      <c r="J73" s="112">
        <v>2031569.2350000001</v>
      </c>
    </row>
    <row r="74" spans="1:10" x14ac:dyDescent="0.35">
      <c r="A74" s="2" t="s">
        <v>138</v>
      </c>
      <c r="B74" s="2" t="s">
        <v>0</v>
      </c>
      <c r="C74" s="2" t="s">
        <v>64</v>
      </c>
      <c r="D74" s="108">
        <v>41791</v>
      </c>
      <c r="E74" s="109">
        <f t="shared" si="1"/>
        <v>6</v>
      </c>
      <c r="F74" s="109" t="s">
        <v>111</v>
      </c>
      <c r="G74" s="2" t="s">
        <v>102</v>
      </c>
      <c r="H74" s="2" t="s">
        <v>105</v>
      </c>
      <c r="I74" s="2" t="s">
        <v>33</v>
      </c>
      <c r="J74" s="112">
        <v>2245023.2324999999</v>
      </c>
    </row>
    <row r="75" spans="1:10" x14ac:dyDescent="0.35">
      <c r="A75" s="2" t="s">
        <v>138</v>
      </c>
      <c r="B75" s="2" t="s">
        <v>0</v>
      </c>
      <c r="C75" s="2" t="s">
        <v>64</v>
      </c>
      <c r="D75" s="108">
        <v>41456</v>
      </c>
      <c r="E75" s="109">
        <f t="shared" si="1"/>
        <v>7</v>
      </c>
      <c r="F75" s="109" t="s">
        <v>111</v>
      </c>
      <c r="G75" s="2" t="s">
        <v>102</v>
      </c>
      <c r="H75" s="2" t="s">
        <v>104</v>
      </c>
      <c r="I75" s="2" t="s">
        <v>33</v>
      </c>
      <c r="J75" s="112">
        <v>4813347.4924999997</v>
      </c>
    </row>
    <row r="76" spans="1:10" x14ac:dyDescent="0.35">
      <c r="A76" s="2" t="s">
        <v>138</v>
      </c>
      <c r="B76" s="2" t="s">
        <v>0</v>
      </c>
      <c r="C76" s="2" t="s">
        <v>64</v>
      </c>
      <c r="D76" s="108">
        <v>41487</v>
      </c>
      <c r="E76" s="109">
        <f t="shared" si="1"/>
        <v>8</v>
      </c>
      <c r="F76" s="109" t="s">
        <v>111</v>
      </c>
      <c r="G76" s="2" t="s">
        <v>102</v>
      </c>
      <c r="H76" s="2" t="s">
        <v>104</v>
      </c>
      <c r="I76" s="2" t="s">
        <v>33</v>
      </c>
      <c r="J76" s="112">
        <v>4056754.01</v>
      </c>
    </row>
    <row r="77" spans="1:10" x14ac:dyDescent="0.35">
      <c r="A77" s="2" t="s">
        <v>138</v>
      </c>
      <c r="B77" s="2" t="s">
        <v>0</v>
      </c>
      <c r="C77" s="2" t="s">
        <v>64</v>
      </c>
      <c r="D77" s="108">
        <v>41518</v>
      </c>
      <c r="E77" s="109">
        <f t="shared" si="1"/>
        <v>9</v>
      </c>
      <c r="F77" s="109" t="s">
        <v>111</v>
      </c>
      <c r="G77" s="2" t="s">
        <v>102</v>
      </c>
      <c r="H77" s="2" t="s">
        <v>104</v>
      </c>
      <c r="I77" s="2" t="s">
        <v>33</v>
      </c>
      <c r="J77" s="112">
        <v>4482194.4775</v>
      </c>
    </row>
    <row r="78" spans="1:10" x14ac:dyDescent="0.35">
      <c r="A78" s="2" t="s">
        <v>138</v>
      </c>
      <c r="B78" s="2" t="s">
        <v>0</v>
      </c>
      <c r="C78" s="2" t="s">
        <v>64</v>
      </c>
      <c r="D78" s="108">
        <v>41548</v>
      </c>
      <c r="E78" s="109">
        <f t="shared" si="1"/>
        <v>10</v>
      </c>
      <c r="F78" s="109" t="s">
        <v>111</v>
      </c>
      <c r="G78" s="2" t="s">
        <v>102</v>
      </c>
      <c r="H78" s="2" t="s">
        <v>104</v>
      </c>
      <c r="I78" s="2" t="s">
        <v>33</v>
      </c>
      <c r="J78" s="112">
        <v>4208787.0199999996</v>
      </c>
    </row>
    <row r="79" spans="1:10" x14ac:dyDescent="0.35">
      <c r="A79" s="2" t="s">
        <v>138</v>
      </c>
      <c r="B79" s="2" t="s">
        <v>0</v>
      </c>
      <c r="C79" s="2" t="s">
        <v>64</v>
      </c>
      <c r="D79" s="108">
        <v>41579</v>
      </c>
      <c r="E79" s="109">
        <f t="shared" si="1"/>
        <v>11</v>
      </c>
      <c r="F79" s="109" t="s">
        <v>111</v>
      </c>
      <c r="G79" s="2" t="s">
        <v>102</v>
      </c>
      <c r="H79" s="2" t="s">
        <v>104</v>
      </c>
      <c r="I79" s="2" t="s">
        <v>33</v>
      </c>
      <c r="J79" s="112">
        <v>3842472.4449999998</v>
      </c>
    </row>
    <row r="80" spans="1:10" x14ac:dyDescent="0.35">
      <c r="A80" s="2" t="s">
        <v>138</v>
      </c>
      <c r="B80" s="2" t="s">
        <v>0</v>
      </c>
      <c r="C80" s="2" t="s">
        <v>64</v>
      </c>
      <c r="D80" s="108">
        <v>41609</v>
      </c>
      <c r="E80" s="109">
        <f t="shared" si="1"/>
        <v>12</v>
      </c>
      <c r="F80" s="109" t="s">
        <v>111</v>
      </c>
      <c r="G80" s="2" t="s">
        <v>102</v>
      </c>
      <c r="H80" s="2" t="s">
        <v>104</v>
      </c>
      <c r="I80" s="2" t="s">
        <v>33</v>
      </c>
      <c r="J80" s="112">
        <v>4323044.34</v>
      </c>
    </row>
    <row r="81" spans="1:10" x14ac:dyDescent="0.35">
      <c r="A81" s="2" t="s">
        <v>138</v>
      </c>
      <c r="B81" s="2" t="s">
        <v>0</v>
      </c>
      <c r="C81" s="2" t="s">
        <v>64</v>
      </c>
      <c r="D81" s="108">
        <v>41640</v>
      </c>
      <c r="E81" s="109">
        <f t="shared" si="1"/>
        <v>1</v>
      </c>
      <c r="F81" s="109" t="s">
        <v>111</v>
      </c>
      <c r="G81" s="2" t="s">
        <v>102</v>
      </c>
      <c r="H81" s="2" t="s">
        <v>104</v>
      </c>
      <c r="I81" s="2" t="s">
        <v>33</v>
      </c>
      <c r="J81" s="112">
        <v>6209460.4500000002</v>
      </c>
    </row>
    <row r="82" spans="1:10" x14ac:dyDescent="0.35">
      <c r="A82" s="2" t="s">
        <v>138</v>
      </c>
      <c r="B82" s="2" t="s">
        <v>0</v>
      </c>
      <c r="C82" s="2" t="s">
        <v>64</v>
      </c>
      <c r="D82" s="108">
        <v>41671</v>
      </c>
      <c r="E82" s="109">
        <f t="shared" si="1"/>
        <v>2</v>
      </c>
      <c r="F82" s="109" t="s">
        <v>111</v>
      </c>
      <c r="G82" s="2" t="s">
        <v>102</v>
      </c>
      <c r="H82" s="2" t="s">
        <v>104</v>
      </c>
      <c r="I82" s="2" t="s">
        <v>33</v>
      </c>
      <c r="J82" s="112">
        <v>4633597.4249999998</v>
      </c>
    </row>
    <row r="83" spans="1:10" x14ac:dyDescent="0.35">
      <c r="A83" s="2" t="s">
        <v>138</v>
      </c>
      <c r="B83" s="2" t="s">
        <v>0</v>
      </c>
      <c r="C83" s="2" t="s">
        <v>64</v>
      </c>
      <c r="D83" s="108">
        <v>41699</v>
      </c>
      <c r="E83" s="109">
        <f t="shared" si="1"/>
        <v>3</v>
      </c>
      <c r="F83" s="109" t="s">
        <v>111</v>
      </c>
      <c r="G83" s="2" t="s">
        <v>102</v>
      </c>
      <c r="H83" s="2" t="s">
        <v>104</v>
      </c>
      <c r="I83" s="2" t="s">
        <v>33</v>
      </c>
      <c r="J83" s="112">
        <v>5456855.7725</v>
      </c>
    </row>
    <row r="84" spans="1:10" x14ac:dyDescent="0.35">
      <c r="A84" s="2" t="s">
        <v>138</v>
      </c>
      <c r="B84" s="2" t="s">
        <v>0</v>
      </c>
      <c r="C84" s="2" t="s">
        <v>64</v>
      </c>
      <c r="D84" s="108">
        <v>41730</v>
      </c>
      <c r="E84" s="109">
        <f t="shared" si="1"/>
        <v>4</v>
      </c>
      <c r="F84" s="109" t="s">
        <v>111</v>
      </c>
      <c r="G84" s="2" t="s">
        <v>102</v>
      </c>
      <c r="H84" s="2" t="s">
        <v>104</v>
      </c>
      <c r="I84" s="2" t="s">
        <v>33</v>
      </c>
      <c r="J84" s="112">
        <v>4519009.7350000003</v>
      </c>
    </row>
    <row r="85" spans="1:10" x14ac:dyDescent="0.35">
      <c r="A85" s="2" t="s">
        <v>138</v>
      </c>
      <c r="B85" s="2" t="s">
        <v>0</v>
      </c>
      <c r="C85" s="2" t="s">
        <v>64</v>
      </c>
      <c r="D85" s="108">
        <v>41760</v>
      </c>
      <c r="E85" s="109">
        <f t="shared" si="1"/>
        <v>5</v>
      </c>
      <c r="F85" s="109" t="s">
        <v>111</v>
      </c>
      <c r="G85" s="2" t="s">
        <v>102</v>
      </c>
      <c r="H85" s="2" t="s">
        <v>104</v>
      </c>
      <c r="I85" s="2" t="s">
        <v>33</v>
      </c>
      <c r="J85" s="112">
        <v>4063138.47</v>
      </c>
    </row>
    <row r="86" spans="1:10" x14ac:dyDescent="0.35">
      <c r="A86" s="2" t="s">
        <v>138</v>
      </c>
      <c r="B86" s="2" t="s">
        <v>0</v>
      </c>
      <c r="C86" s="2" t="s">
        <v>64</v>
      </c>
      <c r="D86" s="108">
        <v>41791</v>
      </c>
      <c r="E86" s="109">
        <f t="shared" si="1"/>
        <v>6</v>
      </c>
      <c r="F86" s="109" t="s">
        <v>111</v>
      </c>
      <c r="G86" s="2" t="s">
        <v>102</v>
      </c>
      <c r="H86" s="2" t="s">
        <v>104</v>
      </c>
      <c r="I86" s="2" t="s">
        <v>33</v>
      </c>
      <c r="J86" s="112">
        <v>4490046.4649999999</v>
      </c>
    </row>
    <row r="87" spans="1:10" x14ac:dyDescent="0.35">
      <c r="A87" s="2" t="s">
        <v>138</v>
      </c>
      <c r="B87" s="2" t="s">
        <v>0</v>
      </c>
      <c r="C87" s="2" t="s">
        <v>64</v>
      </c>
      <c r="D87" s="108">
        <v>41456</v>
      </c>
      <c r="E87" s="109">
        <f t="shared" si="1"/>
        <v>7</v>
      </c>
      <c r="F87" s="109" t="s">
        <v>111</v>
      </c>
      <c r="G87" s="2" t="s">
        <v>101</v>
      </c>
      <c r="H87" s="2" t="s">
        <v>105</v>
      </c>
      <c r="I87" s="2" t="s">
        <v>33</v>
      </c>
      <c r="J87" s="112">
        <v>2117872.8966999999</v>
      </c>
    </row>
    <row r="88" spans="1:10" x14ac:dyDescent="0.35">
      <c r="A88" s="2" t="s">
        <v>138</v>
      </c>
      <c r="B88" s="2" t="s">
        <v>0</v>
      </c>
      <c r="C88" s="2" t="s">
        <v>64</v>
      </c>
      <c r="D88" s="108">
        <v>41487</v>
      </c>
      <c r="E88" s="109">
        <f t="shared" si="1"/>
        <v>8</v>
      </c>
      <c r="F88" s="109" t="s">
        <v>111</v>
      </c>
      <c r="G88" s="2" t="s">
        <v>101</v>
      </c>
      <c r="H88" s="2" t="s">
        <v>105</v>
      </c>
      <c r="I88" s="2" t="s">
        <v>33</v>
      </c>
      <c r="J88" s="112">
        <v>1784971.7644</v>
      </c>
    </row>
    <row r="89" spans="1:10" x14ac:dyDescent="0.35">
      <c r="A89" s="2" t="s">
        <v>138</v>
      </c>
      <c r="B89" s="2" t="s">
        <v>0</v>
      </c>
      <c r="C89" s="2" t="s">
        <v>64</v>
      </c>
      <c r="D89" s="108">
        <v>41518</v>
      </c>
      <c r="E89" s="109">
        <f t="shared" si="1"/>
        <v>9</v>
      </c>
      <c r="F89" s="109" t="s">
        <v>111</v>
      </c>
      <c r="G89" s="2" t="s">
        <v>101</v>
      </c>
      <c r="H89" s="2" t="s">
        <v>105</v>
      </c>
      <c r="I89" s="2" t="s">
        <v>33</v>
      </c>
      <c r="J89" s="112">
        <v>1972165.5701000001</v>
      </c>
    </row>
    <row r="90" spans="1:10" x14ac:dyDescent="0.35">
      <c r="A90" s="2" t="s">
        <v>138</v>
      </c>
      <c r="B90" s="2" t="s">
        <v>0</v>
      </c>
      <c r="C90" s="2" t="s">
        <v>64</v>
      </c>
      <c r="D90" s="108">
        <v>41548</v>
      </c>
      <c r="E90" s="109">
        <f t="shared" si="1"/>
        <v>10</v>
      </c>
      <c r="F90" s="109" t="s">
        <v>111</v>
      </c>
      <c r="G90" s="2" t="s">
        <v>101</v>
      </c>
      <c r="H90" s="2" t="s">
        <v>105</v>
      </c>
      <c r="I90" s="2" t="s">
        <v>33</v>
      </c>
      <c r="J90" s="112">
        <v>1851866.2887999997</v>
      </c>
    </row>
    <row r="91" spans="1:10" x14ac:dyDescent="0.35">
      <c r="A91" s="2" t="s">
        <v>138</v>
      </c>
      <c r="B91" s="2" t="s">
        <v>0</v>
      </c>
      <c r="C91" s="2" t="s">
        <v>64</v>
      </c>
      <c r="D91" s="108">
        <v>41579</v>
      </c>
      <c r="E91" s="109">
        <f t="shared" si="1"/>
        <v>11</v>
      </c>
      <c r="F91" s="109" t="s">
        <v>111</v>
      </c>
      <c r="G91" s="2" t="s">
        <v>101</v>
      </c>
      <c r="H91" s="2" t="s">
        <v>105</v>
      </c>
      <c r="I91" s="2" t="s">
        <v>33</v>
      </c>
      <c r="J91" s="112">
        <v>1690687.8758</v>
      </c>
    </row>
    <row r="92" spans="1:10" x14ac:dyDescent="0.35">
      <c r="A92" s="2" t="s">
        <v>138</v>
      </c>
      <c r="B92" s="2" t="s">
        <v>0</v>
      </c>
      <c r="C92" s="2" t="s">
        <v>64</v>
      </c>
      <c r="D92" s="108">
        <v>41609</v>
      </c>
      <c r="E92" s="109">
        <f t="shared" si="1"/>
        <v>12</v>
      </c>
      <c r="F92" s="109" t="s">
        <v>111</v>
      </c>
      <c r="G92" s="2" t="s">
        <v>101</v>
      </c>
      <c r="H92" s="2" t="s">
        <v>105</v>
      </c>
      <c r="I92" s="2" t="s">
        <v>33</v>
      </c>
      <c r="J92" s="112">
        <v>1902139.5096</v>
      </c>
    </row>
    <row r="93" spans="1:10" x14ac:dyDescent="0.35">
      <c r="A93" s="2" t="s">
        <v>138</v>
      </c>
      <c r="B93" s="2" t="s">
        <v>0</v>
      </c>
      <c r="C93" s="2" t="s">
        <v>64</v>
      </c>
      <c r="D93" s="108">
        <v>41640</v>
      </c>
      <c r="E93" s="109">
        <f t="shared" si="1"/>
        <v>1</v>
      </c>
      <c r="F93" s="109" t="s">
        <v>111</v>
      </c>
      <c r="G93" s="2" t="s">
        <v>101</v>
      </c>
      <c r="H93" s="2" t="s">
        <v>105</v>
      </c>
      <c r="I93" s="2" t="s">
        <v>33</v>
      </c>
      <c r="J93" s="112">
        <v>2732162.5980000002</v>
      </c>
    </row>
    <row r="94" spans="1:10" x14ac:dyDescent="0.35">
      <c r="A94" s="2" t="s">
        <v>138</v>
      </c>
      <c r="B94" s="2" t="s">
        <v>0</v>
      </c>
      <c r="C94" s="2" t="s">
        <v>64</v>
      </c>
      <c r="D94" s="108">
        <v>41671</v>
      </c>
      <c r="E94" s="109">
        <f t="shared" si="1"/>
        <v>2</v>
      </c>
      <c r="F94" s="109" t="s">
        <v>111</v>
      </c>
      <c r="G94" s="2" t="s">
        <v>101</v>
      </c>
      <c r="H94" s="2" t="s">
        <v>105</v>
      </c>
      <c r="I94" s="2" t="s">
        <v>33</v>
      </c>
      <c r="J94" s="112">
        <v>2478782.8670000001</v>
      </c>
    </row>
    <row r="95" spans="1:10" x14ac:dyDescent="0.35">
      <c r="A95" s="2" t="s">
        <v>138</v>
      </c>
      <c r="B95" s="2" t="s">
        <v>0</v>
      </c>
      <c r="C95" s="2" t="s">
        <v>64</v>
      </c>
      <c r="D95" s="108">
        <v>41699</v>
      </c>
      <c r="E95" s="109">
        <f t="shared" si="1"/>
        <v>3</v>
      </c>
      <c r="F95" s="109" t="s">
        <v>111</v>
      </c>
      <c r="G95" s="2" t="s">
        <v>101</v>
      </c>
      <c r="H95" s="2" t="s">
        <v>105</v>
      </c>
      <c r="I95" s="2" t="s">
        <v>33</v>
      </c>
      <c r="J95" s="112">
        <v>2401016.5399000002</v>
      </c>
    </row>
    <row r="96" spans="1:10" x14ac:dyDescent="0.35">
      <c r="A96" s="2" t="s">
        <v>138</v>
      </c>
      <c r="B96" s="2" t="s">
        <v>0</v>
      </c>
      <c r="C96" s="2" t="s">
        <v>64</v>
      </c>
      <c r="D96" s="108">
        <v>41730</v>
      </c>
      <c r="E96" s="109">
        <f t="shared" si="1"/>
        <v>4</v>
      </c>
      <c r="F96" s="109" t="s">
        <v>111</v>
      </c>
      <c r="G96" s="2" t="s">
        <v>101</v>
      </c>
      <c r="H96" s="2" t="s">
        <v>105</v>
      </c>
      <c r="I96" s="2" t="s">
        <v>33</v>
      </c>
      <c r="J96" s="112">
        <v>1988364.2834000001</v>
      </c>
    </row>
    <row r="97" spans="1:10" x14ac:dyDescent="0.35">
      <c r="A97" s="2" t="s">
        <v>138</v>
      </c>
      <c r="B97" s="2" t="s">
        <v>0</v>
      </c>
      <c r="C97" s="2" t="s">
        <v>64</v>
      </c>
      <c r="D97" s="108">
        <v>41760</v>
      </c>
      <c r="E97" s="109">
        <f t="shared" si="1"/>
        <v>5</v>
      </c>
      <c r="F97" s="109" t="s">
        <v>111</v>
      </c>
      <c r="G97" s="2" t="s">
        <v>101</v>
      </c>
      <c r="H97" s="2" t="s">
        <v>105</v>
      </c>
      <c r="I97" s="2" t="s">
        <v>33</v>
      </c>
      <c r="J97" s="112">
        <v>1787780.9268</v>
      </c>
    </row>
    <row r="98" spans="1:10" x14ac:dyDescent="0.35">
      <c r="A98" s="2" t="s">
        <v>138</v>
      </c>
      <c r="B98" s="2" t="s">
        <v>0</v>
      </c>
      <c r="C98" s="2" t="s">
        <v>64</v>
      </c>
      <c r="D98" s="108">
        <v>41791</v>
      </c>
      <c r="E98" s="109">
        <f t="shared" si="1"/>
        <v>6</v>
      </c>
      <c r="F98" s="109" t="s">
        <v>111</v>
      </c>
      <c r="G98" s="2" t="s">
        <v>101</v>
      </c>
      <c r="H98" s="2" t="s">
        <v>105</v>
      </c>
      <c r="I98" s="2" t="s">
        <v>33</v>
      </c>
      <c r="J98" s="112">
        <v>1975620.4446</v>
      </c>
    </row>
    <row r="99" spans="1:10" x14ac:dyDescent="0.35">
      <c r="A99" s="2" t="s">
        <v>138</v>
      </c>
      <c r="B99" s="2" t="s">
        <v>0</v>
      </c>
      <c r="C99" s="2" t="s">
        <v>64</v>
      </c>
      <c r="D99" s="108">
        <v>41456</v>
      </c>
      <c r="E99" s="109">
        <f t="shared" si="1"/>
        <v>7</v>
      </c>
      <c r="F99" s="109" t="s">
        <v>111</v>
      </c>
      <c r="G99" s="2" t="s">
        <v>101</v>
      </c>
      <c r="H99" s="2" t="s">
        <v>104</v>
      </c>
      <c r="I99" s="2" t="s">
        <v>33</v>
      </c>
      <c r="J99" s="112">
        <v>3850677.9939999999</v>
      </c>
    </row>
    <row r="100" spans="1:10" x14ac:dyDescent="0.35">
      <c r="A100" s="2" t="s">
        <v>138</v>
      </c>
      <c r="B100" s="2" t="s">
        <v>0</v>
      </c>
      <c r="C100" s="2" t="s">
        <v>64</v>
      </c>
      <c r="D100" s="108">
        <v>41487</v>
      </c>
      <c r="E100" s="109">
        <f t="shared" si="1"/>
        <v>8</v>
      </c>
      <c r="F100" s="109" t="s">
        <v>111</v>
      </c>
      <c r="G100" s="2" t="s">
        <v>101</v>
      </c>
      <c r="H100" s="2" t="s">
        <v>104</v>
      </c>
      <c r="I100" s="2" t="s">
        <v>33</v>
      </c>
      <c r="J100" s="112">
        <v>3245403.2080000001</v>
      </c>
    </row>
    <row r="101" spans="1:10" x14ac:dyDescent="0.35">
      <c r="A101" s="2" t="s">
        <v>138</v>
      </c>
      <c r="B101" s="2" t="s">
        <v>0</v>
      </c>
      <c r="C101" s="2" t="s">
        <v>64</v>
      </c>
      <c r="D101" s="108">
        <v>41518</v>
      </c>
      <c r="E101" s="109">
        <f t="shared" si="1"/>
        <v>9</v>
      </c>
      <c r="F101" s="109" t="s">
        <v>111</v>
      </c>
      <c r="G101" s="2" t="s">
        <v>101</v>
      </c>
      <c r="H101" s="2" t="s">
        <v>104</v>
      </c>
      <c r="I101" s="2" t="s">
        <v>33</v>
      </c>
      <c r="J101" s="112">
        <v>3585755.5820000004</v>
      </c>
    </row>
    <row r="102" spans="1:10" x14ac:dyDescent="0.35">
      <c r="A102" s="2" t="s">
        <v>138</v>
      </c>
      <c r="B102" s="2" t="s">
        <v>0</v>
      </c>
      <c r="C102" s="2" t="s">
        <v>64</v>
      </c>
      <c r="D102" s="108">
        <v>41548</v>
      </c>
      <c r="E102" s="109">
        <f t="shared" si="1"/>
        <v>10</v>
      </c>
      <c r="F102" s="109" t="s">
        <v>111</v>
      </c>
      <c r="G102" s="2" t="s">
        <v>101</v>
      </c>
      <c r="H102" s="2" t="s">
        <v>104</v>
      </c>
      <c r="I102" s="2" t="s">
        <v>33</v>
      </c>
      <c r="J102" s="112">
        <v>3367029.6159999999</v>
      </c>
    </row>
    <row r="103" spans="1:10" x14ac:dyDescent="0.35">
      <c r="A103" s="2" t="s">
        <v>138</v>
      </c>
      <c r="B103" s="2" t="s">
        <v>0</v>
      </c>
      <c r="C103" s="2" t="s">
        <v>64</v>
      </c>
      <c r="D103" s="108">
        <v>41579</v>
      </c>
      <c r="E103" s="109">
        <f t="shared" si="1"/>
        <v>11</v>
      </c>
      <c r="F103" s="109" t="s">
        <v>111</v>
      </c>
      <c r="G103" s="2" t="s">
        <v>101</v>
      </c>
      <c r="H103" s="2" t="s">
        <v>104</v>
      </c>
      <c r="I103" s="2" t="s">
        <v>33</v>
      </c>
      <c r="J103" s="112">
        <v>3073977.9560000002</v>
      </c>
    </row>
    <row r="104" spans="1:10" x14ac:dyDescent="0.35">
      <c r="A104" s="2" t="s">
        <v>138</v>
      </c>
      <c r="B104" s="2" t="s">
        <v>0</v>
      </c>
      <c r="C104" s="2" t="s">
        <v>64</v>
      </c>
      <c r="D104" s="108">
        <v>41609</v>
      </c>
      <c r="E104" s="109">
        <f t="shared" si="1"/>
        <v>12</v>
      </c>
      <c r="F104" s="109" t="s">
        <v>111</v>
      </c>
      <c r="G104" s="2" t="s">
        <v>101</v>
      </c>
      <c r="H104" s="2" t="s">
        <v>104</v>
      </c>
      <c r="I104" s="2" t="s">
        <v>33</v>
      </c>
      <c r="J104" s="112">
        <v>3458435.4720000001</v>
      </c>
    </row>
    <row r="105" spans="1:10" x14ac:dyDescent="0.35">
      <c r="A105" s="2" t="s">
        <v>138</v>
      </c>
      <c r="B105" s="2" t="s">
        <v>0</v>
      </c>
      <c r="C105" s="2" t="s">
        <v>64</v>
      </c>
      <c r="D105" s="108">
        <v>41640</v>
      </c>
      <c r="E105" s="109">
        <f t="shared" si="1"/>
        <v>1</v>
      </c>
      <c r="F105" s="109" t="s">
        <v>111</v>
      </c>
      <c r="G105" s="2" t="s">
        <v>101</v>
      </c>
      <c r="H105" s="2" t="s">
        <v>104</v>
      </c>
      <c r="I105" s="2" t="s">
        <v>33</v>
      </c>
      <c r="J105" s="112">
        <v>4967568.3600000003</v>
      </c>
    </row>
    <row r="106" spans="1:10" x14ac:dyDescent="0.35">
      <c r="A106" s="2" t="s">
        <v>138</v>
      </c>
      <c r="B106" s="2" t="s">
        <v>0</v>
      </c>
      <c r="C106" s="2" t="s">
        <v>64</v>
      </c>
      <c r="D106" s="108">
        <v>41671</v>
      </c>
      <c r="E106" s="109">
        <f t="shared" si="1"/>
        <v>2</v>
      </c>
      <c r="F106" s="109" t="s">
        <v>111</v>
      </c>
      <c r="G106" s="2" t="s">
        <v>101</v>
      </c>
      <c r="H106" s="2" t="s">
        <v>104</v>
      </c>
      <c r="I106" s="2" t="s">
        <v>33</v>
      </c>
      <c r="J106" s="112">
        <v>4506877.9400000004</v>
      </c>
    </row>
    <row r="107" spans="1:10" x14ac:dyDescent="0.35">
      <c r="A107" s="2" t="s">
        <v>138</v>
      </c>
      <c r="B107" s="2" t="s">
        <v>0</v>
      </c>
      <c r="C107" s="2" t="s">
        <v>64</v>
      </c>
      <c r="D107" s="108">
        <v>41699</v>
      </c>
      <c r="E107" s="109">
        <f t="shared" si="1"/>
        <v>3</v>
      </c>
      <c r="F107" s="109" t="s">
        <v>111</v>
      </c>
      <c r="G107" s="2" t="s">
        <v>101</v>
      </c>
      <c r="H107" s="2" t="s">
        <v>104</v>
      </c>
      <c r="I107" s="2" t="s">
        <v>33</v>
      </c>
      <c r="J107" s="112">
        <v>4365484.6179999998</v>
      </c>
    </row>
    <row r="108" spans="1:10" x14ac:dyDescent="0.35">
      <c r="A108" s="2" t="s">
        <v>138</v>
      </c>
      <c r="B108" s="2" t="s">
        <v>0</v>
      </c>
      <c r="C108" s="2" t="s">
        <v>64</v>
      </c>
      <c r="D108" s="108">
        <v>41730</v>
      </c>
      <c r="E108" s="109">
        <f t="shared" si="1"/>
        <v>4</v>
      </c>
      <c r="F108" s="109" t="s">
        <v>111</v>
      </c>
      <c r="G108" s="2" t="s">
        <v>101</v>
      </c>
      <c r="H108" s="2" t="s">
        <v>104</v>
      </c>
      <c r="I108" s="2" t="s">
        <v>33</v>
      </c>
      <c r="J108" s="112">
        <v>4615207.7879999997</v>
      </c>
    </row>
    <row r="109" spans="1:10" x14ac:dyDescent="0.35">
      <c r="A109" s="2" t="s">
        <v>138</v>
      </c>
      <c r="B109" s="2" t="s">
        <v>0</v>
      </c>
      <c r="C109" s="2" t="s">
        <v>64</v>
      </c>
      <c r="D109" s="108">
        <v>41760</v>
      </c>
      <c r="E109" s="109">
        <f t="shared" si="1"/>
        <v>5</v>
      </c>
      <c r="F109" s="109" t="s">
        <v>111</v>
      </c>
      <c r="G109" s="2" t="s">
        <v>101</v>
      </c>
      <c r="H109" s="2" t="s">
        <v>104</v>
      </c>
      <c r="I109" s="2" t="s">
        <v>33</v>
      </c>
      <c r="J109" s="112">
        <v>3250510.7760000005</v>
      </c>
    </row>
    <row r="110" spans="1:10" x14ac:dyDescent="0.35">
      <c r="A110" s="2" t="s">
        <v>138</v>
      </c>
      <c r="B110" s="2" t="s">
        <v>0</v>
      </c>
      <c r="C110" s="2" t="s">
        <v>64</v>
      </c>
      <c r="D110" s="108">
        <v>41791</v>
      </c>
      <c r="E110" s="109">
        <f t="shared" si="1"/>
        <v>6</v>
      </c>
      <c r="F110" s="109" t="s">
        <v>111</v>
      </c>
      <c r="G110" s="2" t="s">
        <v>101</v>
      </c>
      <c r="H110" s="2" t="s">
        <v>104</v>
      </c>
      <c r="I110" s="2" t="s">
        <v>33</v>
      </c>
      <c r="J110" s="112">
        <v>3592037.1720000003</v>
      </c>
    </row>
    <row r="111" spans="1:10" x14ac:dyDescent="0.35">
      <c r="A111" s="2" t="s">
        <v>138</v>
      </c>
      <c r="B111" s="2" t="s">
        <v>0</v>
      </c>
      <c r="C111" s="2" t="s">
        <v>64</v>
      </c>
      <c r="D111" s="108">
        <v>41456</v>
      </c>
      <c r="E111" s="109">
        <f t="shared" si="1"/>
        <v>7</v>
      </c>
      <c r="F111" s="109" t="s">
        <v>111</v>
      </c>
      <c r="G111" s="2" t="s">
        <v>103</v>
      </c>
      <c r="H111" s="2" t="s">
        <v>105</v>
      </c>
      <c r="I111" s="2" t="s">
        <v>33</v>
      </c>
      <c r="J111" s="112">
        <v>4139478.8435499985</v>
      </c>
    </row>
    <row r="112" spans="1:10" x14ac:dyDescent="0.35">
      <c r="A112" s="2" t="s">
        <v>138</v>
      </c>
      <c r="B112" s="2" t="s">
        <v>0</v>
      </c>
      <c r="C112" s="2" t="s">
        <v>64</v>
      </c>
      <c r="D112" s="108">
        <v>41487</v>
      </c>
      <c r="E112" s="109">
        <f t="shared" si="1"/>
        <v>8</v>
      </c>
      <c r="F112" s="109" t="s">
        <v>111</v>
      </c>
      <c r="G112" s="2" t="s">
        <v>103</v>
      </c>
      <c r="H112" s="2" t="s">
        <v>105</v>
      </c>
      <c r="I112" s="2" t="s">
        <v>33</v>
      </c>
      <c r="J112" s="112">
        <v>3488808.4485999988</v>
      </c>
    </row>
    <row r="113" spans="1:10" x14ac:dyDescent="0.35">
      <c r="A113" s="2" t="s">
        <v>138</v>
      </c>
      <c r="B113" s="2" t="s">
        <v>0</v>
      </c>
      <c r="C113" s="2" t="s">
        <v>64</v>
      </c>
      <c r="D113" s="108">
        <v>41518</v>
      </c>
      <c r="E113" s="109">
        <f t="shared" si="1"/>
        <v>9</v>
      </c>
      <c r="F113" s="109" t="s">
        <v>111</v>
      </c>
      <c r="G113" s="2" t="s">
        <v>103</v>
      </c>
      <c r="H113" s="2" t="s">
        <v>105</v>
      </c>
      <c r="I113" s="2" t="s">
        <v>33</v>
      </c>
      <c r="J113" s="112">
        <v>3854687.2506499989</v>
      </c>
    </row>
    <row r="114" spans="1:10" x14ac:dyDescent="0.35">
      <c r="A114" s="2" t="s">
        <v>138</v>
      </c>
      <c r="B114" s="2" t="s">
        <v>0</v>
      </c>
      <c r="C114" s="2" t="s">
        <v>64</v>
      </c>
      <c r="D114" s="108">
        <v>41548</v>
      </c>
      <c r="E114" s="109">
        <f t="shared" si="1"/>
        <v>10</v>
      </c>
      <c r="F114" s="109" t="s">
        <v>111</v>
      </c>
      <c r="G114" s="2" t="s">
        <v>103</v>
      </c>
      <c r="H114" s="2" t="s">
        <v>105</v>
      </c>
      <c r="I114" s="2" t="s">
        <v>33</v>
      </c>
      <c r="J114" s="112">
        <v>3619556.8371999986</v>
      </c>
    </row>
    <row r="115" spans="1:10" x14ac:dyDescent="0.35">
      <c r="A115" s="2" t="s">
        <v>138</v>
      </c>
      <c r="B115" s="2" t="s">
        <v>0</v>
      </c>
      <c r="C115" s="2" t="s">
        <v>64</v>
      </c>
      <c r="D115" s="108">
        <v>41579</v>
      </c>
      <c r="E115" s="109">
        <f t="shared" si="1"/>
        <v>11</v>
      </c>
      <c r="F115" s="109" t="s">
        <v>111</v>
      </c>
      <c r="G115" s="2" t="s">
        <v>103</v>
      </c>
      <c r="H115" s="2" t="s">
        <v>105</v>
      </c>
      <c r="I115" s="2" t="s">
        <v>33</v>
      </c>
      <c r="J115" s="112">
        <v>3304526.302699999</v>
      </c>
    </row>
    <row r="116" spans="1:10" x14ac:dyDescent="0.35">
      <c r="A116" s="2" t="s">
        <v>138</v>
      </c>
      <c r="B116" s="2" t="s">
        <v>0</v>
      </c>
      <c r="C116" s="2" t="s">
        <v>64</v>
      </c>
      <c r="D116" s="108">
        <v>41609</v>
      </c>
      <c r="E116" s="109">
        <f t="shared" si="1"/>
        <v>12</v>
      </c>
      <c r="F116" s="109" t="s">
        <v>111</v>
      </c>
      <c r="G116" s="2" t="s">
        <v>103</v>
      </c>
      <c r="H116" s="2" t="s">
        <v>105</v>
      </c>
      <c r="I116" s="2" t="s">
        <v>33</v>
      </c>
      <c r="J116" s="112">
        <v>3717818.1323999991</v>
      </c>
    </row>
    <row r="117" spans="1:10" x14ac:dyDescent="0.35">
      <c r="A117" s="2" t="s">
        <v>138</v>
      </c>
      <c r="B117" s="2" t="s">
        <v>0</v>
      </c>
      <c r="C117" s="2" t="s">
        <v>64</v>
      </c>
      <c r="D117" s="108">
        <v>41640</v>
      </c>
      <c r="E117" s="109">
        <f t="shared" si="1"/>
        <v>1</v>
      </c>
      <c r="F117" s="109" t="s">
        <v>111</v>
      </c>
      <c r="G117" s="2" t="s">
        <v>103</v>
      </c>
      <c r="H117" s="2" t="s">
        <v>105</v>
      </c>
      <c r="I117" s="2" t="s">
        <v>33</v>
      </c>
      <c r="J117" s="112">
        <v>5340135.9869999988</v>
      </c>
    </row>
    <row r="118" spans="1:10" x14ac:dyDescent="0.35">
      <c r="A118" s="2" t="s">
        <v>138</v>
      </c>
      <c r="B118" s="2" t="s">
        <v>0</v>
      </c>
      <c r="C118" s="2" t="s">
        <v>64</v>
      </c>
      <c r="D118" s="108">
        <v>41671</v>
      </c>
      <c r="E118" s="109">
        <f t="shared" si="1"/>
        <v>2</v>
      </c>
      <c r="F118" s="109" t="s">
        <v>111</v>
      </c>
      <c r="G118" s="2" t="s">
        <v>103</v>
      </c>
      <c r="H118" s="2" t="s">
        <v>105</v>
      </c>
      <c r="I118" s="2" t="s">
        <v>33</v>
      </c>
      <c r="J118" s="112">
        <v>4844893.7854999984</v>
      </c>
    </row>
    <row r="119" spans="1:10" x14ac:dyDescent="0.35">
      <c r="A119" s="2" t="s">
        <v>138</v>
      </c>
      <c r="B119" s="2" t="s">
        <v>0</v>
      </c>
      <c r="C119" s="2" t="s">
        <v>64</v>
      </c>
      <c r="D119" s="108">
        <v>41699</v>
      </c>
      <c r="E119" s="109">
        <f t="shared" si="1"/>
        <v>3</v>
      </c>
      <c r="F119" s="109" t="s">
        <v>111</v>
      </c>
      <c r="G119" s="2" t="s">
        <v>103</v>
      </c>
      <c r="H119" s="2" t="s">
        <v>105</v>
      </c>
      <c r="I119" s="2" t="s">
        <v>33</v>
      </c>
      <c r="J119" s="112">
        <v>4692895.9643499991</v>
      </c>
    </row>
    <row r="120" spans="1:10" x14ac:dyDescent="0.35">
      <c r="A120" s="2" t="s">
        <v>138</v>
      </c>
      <c r="B120" s="2" t="s">
        <v>0</v>
      </c>
      <c r="C120" s="2" t="s">
        <v>64</v>
      </c>
      <c r="D120" s="108">
        <v>41730</v>
      </c>
      <c r="E120" s="109">
        <f t="shared" si="1"/>
        <v>4</v>
      </c>
      <c r="F120" s="109" t="s">
        <v>111</v>
      </c>
      <c r="G120" s="2" t="s">
        <v>103</v>
      </c>
      <c r="H120" s="2" t="s">
        <v>105</v>
      </c>
      <c r="I120" s="2" t="s">
        <v>33</v>
      </c>
      <c r="J120" s="112">
        <v>4886348.3721000003</v>
      </c>
    </row>
    <row r="121" spans="1:10" x14ac:dyDescent="0.35">
      <c r="A121" s="2" t="s">
        <v>138</v>
      </c>
      <c r="B121" s="2" t="s">
        <v>0</v>
      </c>
      <c r="C121" s="2" t="s">
        <v>64</v>
      </c>
      <c r="D121" s="108">
        <v>41760</v>
      </c>
      <c r="E121" s="109">
        <f t="shared" si="1"/>
        <v>5</v>
      </c>
      <c r="F121" s="109" t="s">
        <v>111</v>
      </c>
      <c r="G121" s="2" t="s">
        <v>103</v>
      </c>
      <c r="H121" s="2" t="s">
        <v>105</v>
      </c>
      <c r="I121" s="2" t="s">
        <v>33</v>
      </c>
      <c r="J121" s="112">
        <v>3494299.084199999</v>
      </c>
    </row>
    <row r="122" spans="1:10" x14ac:dyDescent="0.35">
      <c r="A122" s="2" t="s">
        <v>138</v>
      </c>
      <c r="B122" s="2" t="s">
        <v>0</v>
      </c>
      <c r="C122" s="2" t="s">
        <v>64</v>
      </c>
      <c r="D122" s="108">
        <v>41791</v>
      </c>
      <c r="E122" s="109">
        <f t="shared" si="1"/>
        <v>6</v>
      </c>
      <c r="F122" s="109" t="s">
        <v>111</v>
      </c>
      <c r="G122" s="2" t="s">
        <v>103</v>
      </c>
      <c r="H122" s="2" t="s">
        <v>105</v>
      </c>
      <c r="I122" s="2" t="s">
        <v>33</v>
      </c>
      <c r="J122" s="112">
        <v>3861439.9598999987</v>
      </c>
    </row>
    <row r="123" spans="1:10" x14ac:dyDescent="0.35">
      <c r="A123" s="2" t="s">
        <v>138</v>
      </c>
      <c r="B123" s="2" t="s">
        <v>0</v>
      </c>
      <c r="C123" s="2" t="s">
        <v>63</v>
      </c>
      <c r="D123" s="108">
        <v>41456</v>
      </c>
      <c r="E123" s="109">
        <f>MONTH(D123)</f>
        <v>7</v>
      </c>
      <c r="F123" s="109" t="s">
        <v>111</v>
      </c>
      <c r="G123" s="2" t="s">
        <v>102</v>
      </c>
      <c r="H123" s="2" t="s">
        <v>105</v>
      </c>
      <c r="I123" s="2" t="s">
        <v>33</v>
      </c>
      <c r="J123" s="112">
        <v>1766228.7212499999</v>
      </c>
    </row>
    <row r="124" spans="1:10" x14ac:dyDescent="0.35">
      <c r="A124" s="2" t="s">
        <v>138</v>
      </c>
      <c r="B124" s="2" t="s">
        <v>0</v>
      </c>
      <c r="C124" s="2" t="s">
        <v>63</v>
      </c>
      <c r="D124" s="108">
        <v>41487</v>
      </c>
      <c r="E124" s="109">
        <f t="shared" ref="E124:E187" si="2">MONTH(D124)</f>
        <v>8</v>
      </c>
      <c r="F124" s="109" t="s">
        <v>111</v>
      </c>
      <c r="G124" s="2" t="s">
        <v>102</v>
      </c>
      <c r="H124" s="2" t="s">
        <v>105</v>
      </c>
      <c r="I124" s="2" t="s">
        <v>33</v>
      </c>
      <c r="J124" s="112">
        <v>1951422.76125</v>
      </c>
    </row>
    <row r="125" spans="1:10" x14ac:dyDescent="0.35">
      <c r="A125" s="2" t="s">
        <v>138</v>
      </c>
      <c r="B125" s="2" t="s">
        <v>0</v>
      </c>
      <c r="C125" s="2" t="s">
        <v>63</v>
      </c>
      <c r="D125" s="108">
        <v>41518</v>
      </c>
      <c r="E125" s="109">
        <f t="shared" si="2"/>
        <v>9</v>
      </c>
      <c r="F125" s="109" t="s">
        <v>111</v>
      </c>
      <c r="G125" s="2" t="s">
        <v>102</v>
      </c>
      <c r="H125" s="2" t="s">
        <v>105</v>
      </c>
      <c r="I125" s="2" t="s">
        <v>33</v>
      </c>
      <c r="J125" s="112">
        <v>1699371.23875</v>
      </c>
    </row>
    <row r="126" spans="1:10" x14ac:dyDescent="0.35">
      <c r="A126" s="2" t="s">
        <v>138</v>
      </c>
      <c r="B126" s="2" t="s">
        <v>0</v>
      </c>
      <c r="C126" s="2" t="s">
        <v>63</v>
      </c>
      <c r="D126" s="108">
        <v>41548</v>
      </c>
      <c r="E126" s="109">
        <f t="shared" si="2"/>
        <v>10</v>
      </c>
      <c r="F126" s="109" t="s">
        <v>111</v>
      </c>
      <c r="G126" s="2" t="s">
        <v>102</v>
      </c>
      <c r="H126" s="2" t="s">
        <v>105</v>
      </c>
      <c r="I126" s="2" t="s">
        <v>33</v>
      </c>
      <c r="J126" s="112">
        <v>1502189.2037500001</v>
      </c>
    </row>
    <row r="127" spans="1:10" x14ac:dyDescent="0.35">
      <c r="A127" s="2" t="s">
        <v>138</v>
      </c>
      <c r="B127" s="2" t="s">
        <v>0</v>
      </c>
      <c r="C127" s="2" t="s">
        <v>63</v>
      </c>
      <c r="D127" s="108">
        <v>41579</v>
      </c>
      <c r="E127" s="109">
        <f t="shared" si="2"/>
        <v>11</v>
      </c>
      <c r="F127" s="109" t="s">
        <v>111</v>
      </c>
      <c r="G127" s="2" t="s">
        <v>102</v>
      </c>
      <c r="H127" s="2" t="s">
        <v>105</v>
      </c>
      <c r="I127" s="2" t="s">
        <v>33</v>
      </c>
      <c r="J127" s="112">
        <v>1650239.5062500001</v>
      </c>
    </row>
    <row r="128" spans="1:10" x14ac:dyDescent="0.35">
      <c r="A128" s="2" t="s">
        <v>138</v>
      </c>
      <c r="B128" s="2" t="s">
        <v>0</v>
      </c>
      <c r="C128" s="2" t="s">
        <v>63</v>
      </c>
      <c r="D128" s="108">
        <v>41609</v>
      </c>
      <c r="E128" s="109">
        <f t="shared" si="2"/>
        <v>12</v>
      </c>
      <c r="F128" s="109" t="s">
        <v>111</v>
      </c>
      <c r="G128" s="2" t="s">
        <v>102</v>
      </c>
      <c r="H128" s="2" t="s">
        <v>105</v>
      </c>
      <c r="I128" s="2" t="s">
        <v>33</v>
      </c>
      <c r="J128" s="112">
        <v>1406546.085</v>
      </c>
    </row>
    <row r="129" spans="1:10" x14ac:dyDescent="0.35">
      <c r="A129" s="2" t="s">
        <v>138</v>
      </c>
      <c r="B129" s="2" t="s">
        <v>0</v>
      </c>
      <c r="C129" s="2" t="s">
        <v>63</v>
      </c>
      <c r="D129" s="108">
        <v>41640</v>
      </c>
      <c r="E129" s="109">
        <f t="shared" si="2"/>
        <v>1</v>
      </c>
      <c r="F129" s="109" t="s">
        <v>111</v>
      </c>
      <c r="G129" s="2" t="s">
        <v>102</v>
      </c>
      <c r="H129" s="2" t="s">
        <v>105</v>
      </c>
      <c r="I129" s="2" t="s">
        <v>33</v>
      </c>
      <c r="J129" s="112">
        <v>2151540.1949999998</v>
      </c>
    </row>
    <row r="130" spans="1:10" x14ac:dyDescent="0.35">
      <c r="A130" s="2" t="s">
        <v>138</v>
      </c>
      <c r="B130" s="2" t="s">
        <v>0</v>
      </c>
      <c r="C130" s="2" t="s">
        <v>63</v>
      </c>
      <c r="D130" s="108">
        <v>41671</v>
      </c>
      <c r="E130" s="109">
        <f t="shared" si="2"/>
        <v>2</v>
      </c>
      <c r="F130" s="109" t="s">
        <v>111</v>
      </c>
      <c r="G130" s="2" t="s">
        <v>102</v>
      </c>
      <c r="H130" s="2" t="s">
        <v>105</v>
      </c>
      <c r="I130" s="2" t="s">
        <v>33</v>
      </c>
      <c r="J130" s="112">
        <v>2191228.2262499998</v>
      </c>
    </row>
    <row r="131" spans="1:10" x14ac:dyDescent="0.35">
      <c r="A131" s="2" t="s">
        <v>138</v>
      </c>
      <c r="B131" s="2" t="s">
        <v>0</v>
      </c>
      <c r="C131" s="2" t="s">
        <v>63</v>
      </c>
      <c r="D131" s="108">
        <v>41699</v>
      </c>
      <c r="E131" s="109">
        <f t="shared" si="2"/>
        <v>3</v>
      </c>
      <c r="F131" s="109" t="s">
        <v>111</v>
      </c>
      <c r="G131" s="2" t="s">
        <v>102</v>
      </c>
      <c r="H131" s="2" t="s">
        <v>105</v>
      </c>
      <c r="I131" s="2" t="s">
        <v>33</v>
      </c>
      <c r="J131" s="112">
        <v>1965526.61625</v>
      </c>
    </row>
    <row r="132" spans="1:10" x14ac:dyDescent="0.35">
      <c r="A132" s="2" t="s">
        <v>138</v>
      </c>
      <c r="B132" s="2" t="s">
        <v>0</v>
      </c>
      <c r="C132" s="2" t="s">
        <v>63</v>
      </c>
      <c r="D132" s="108">
        <v>41730</v>
      </c>
      <c r="E132" s="109">
        <f t="shared" si="2"/>
        <v>4</v>
      </c>
      <c r="F132" s="109" t="s">
        <v>111</v>
      </c>
      <c r="G132" s="2" t="s">
        <v>102</v>
      </c>
      <c r="H132" s="2" t="s">
        <v>105</v>
      </c>
      <c r="I132" s="2" t="s">
        <v>33</v>
      </c>
      <c r="J132" s="112">
        <v>2084911.36</v>
      </c>
    </row>
    <row r="133" spans="1:10" x14ac:dyDescent="0.35">
      <c r="A133" s="2" t="s">
        <v>138</v>
      </c>
      <c r="B133" s="2" t="s">
        <v>0</v>
      </c>
      <c r="C133" s="2" t="s">
        <v>63</v>
      </c>
      <c r="D133" s="108">
        <v>41760</v>
      </c>
      <c r="E133" s="109">
        <f t="shared" si="2"/>
        <v>5</v>
      </c>
      <c r="F133" s="109" t="s">
        <v>111</v>
      </c>
      <c r="G133" s="2" t="s">
        <v>102</v>
      </c>
      <c r="H133" s="2" t="s">
        <v>105</v>
      </c>
      <c r="I133" s="2" t="s">
        <v>33</v>
      </c>
      <c r="J133" s="112">
        <v>2053699.35375</v>
      </c>
    </row>
    <row r="134" spans="1:10" x14ac:dyDescent="0.35">
      <c r="A134" s="2" t="s">
        <v>138</v>
      </c>
      <c r="B134" s="2" t="s">
        <v>0</v>
      </c>
      <c r="C134" s="2" t="s">
        <v>63</v>
      </c>
      <c r="D134" s="108">
        <v>41791</v>
      </c>
      <c r="E134" s="109">
        <f t="shared" si="2"/>
        <v>6</v>
      </c>
      <c r="F134" s="109" t="s">
        <v>111</v>
      </c>
      <c r="G134" s="2" t="s">
        <v>102</v>
      </c>
      <c r="H134" s="2" t="s">
        <v>105</v>
      </c>
      <c r="I134" s="2" t="s">
        <v>33</v>
      </c>
      <c r="J134" s="112">
        <v>2197266.9237500001</v>
      </c>
    </row>
    <row r="135" spans="1:10" x14ac:dyDescent="0.35">
      <c r="A135" s="2" t="s">
        <v>138</v>
      </c>
      <c r="B135" s="2" t="s">
        <v>0</v>
      </c>
      <c r="C135" s="2" t="s">
        <v>63</v>
      </c>
      <c r="D135" s="108">
        <v>41456</v>
      </c>
      <c r="E135" s="109">
        <f t="shared" si="2"/>
        <v>7</v>
      </c>
      <c r="F135" s="109" t="s">
        <v>111</v>
      </c>
      <c r="G135" s="2" t="s">
        <v>102</v>
      </c>
      <c r="H135" s="2" t="s">
        <v>104</v>
      </c>
      <c r="I135" s="2" t="s">
        <v>33</v>
      </c>
      <c r="J135" s="112">
        <v>3532457.4424999999</v>
      </c>
    </row>
    <row r="136" spans="1:10" x14ac:dyDescent="0.35">
      <c r="A136" s="2" t="s">
        <v>138</v>
      </c>
      <c r="B136" s="2" t="s">
        <v>0</v>
      </c>
      <c r="C136" s="2" t="s">
        <v>63</v>
      </c>
      <c r="D136" s="108">
        <v>41487</v>
      </c>
      <c r="E136" s="109">
        <f t="shared" si="2"/>
        <v>8</v>
      </c>
      <c r="F136" s="109" t="s">
        <v>111</v>
      </c>
      <c r="G136" s="2" t="s">
        <v>102</v>
      </c>
      <c r="H136" s="2" t="s">
        <v>104</v>
      </c>
      <c r="I136" s="2" t="s">
        <v>33</v>
      </c>
      <c r="J136" s="112">
        <v>3902845.5225</v>
      </c>
    </row>
    <row r="137" spans="1:10" x14ac:dyDescent="0.35">
      <c r="A137" s="2" t="s">
        <v>138</v>
      </c>
      <c r="B137" s="2" t="s">
        <v>0</v>
      </c>
      <c r="C137" s="2" t="s">
        <v>63</v>
      </c>
      <c r="D137" s="108">
        <v>41518</v>
      </c>
      <c r="E137" s="109">
        <f t="shared" si="2"/>
        <v>9</v>
      </c>
      <c r="F137" s="109" t="s">
        <v>111</v>
      </c>
      <c r="G137" s="2" t="s">
        <v>102</v>
      </c>
      <c r="H137" s="2" t="s">
        <v>104</v>
      </c>
      <c r="I137" s="2" t="s">
        <v>33</v>
      </c>
      <c r="J137" s="112">
        <v>3398742.4775</v>
      </c>
    </row>
    <row r="138" spans="1:10" x14ac:dyDescent="0.35">
      <c r="A138" s="2" t="s">
        <v>138</v>
      </c>
      <c r="B138" s="2" t="s">
        <v>0</v>
      </c>
      <c r="C138" s="2" t="s">
        <v>63</v>
      </c>
      <c r="D138" s="108">
        <v>41548</v>
      </c>
      <c r="E138" s="109">
        <f t="shared" si="2"/>
        <v>10</v>
      </c>
      <c r="F138" s="109" t="s">
        <v>111</v>
      </c>
      <c r="G138" s="2" t="s">
        <v>102</v>
      </c>
      <c r="H138" s="2" t="s">
        <v>104</v>
      </c>
      <c r="I138" s="2" t="s">
        <v>33</v>
      </c>
      <c r="J138" s="112">
        <v>3004378.4075000002</v>
      </c>
    </row>
    <row r="139" spans="1:10" x14ac:dyDescent="0.35">
      <c r="A139" s="2" t="s">
        <v>138</v>
      </c>
      <c r="B139" s="2" t="s">
        <v>0</v>
      </c>
      <c r="C139" s="2" t="s">
        <v>63</v>
      </c>
      <c r="D139" s="108">
        <v>41579</v>
      </c>
      <c r="E139" s="109">
        <f t="shared" si="2"/>
        <v>11</v>
      </c>
      <c r="F139" s="109" t="s">
        <v>111</v>
      </c>
      <c r="G139" s="2" t="s">
        <v>102</v>
      </c>
      <c r="H139" s="2" t="s">
        <v>104</v>
      </c>
      <c r="I139" s="2" t="s">
        <v>33</v>
      </c>
      <c r="J139" s="112">
        <v>3300479.0125000002</v>
      </c>
    </row>
    <row r="140" spans="1:10" x14ac:dyDescent="0.35">
      <c r="A140" s="2" t="s">
        <v>138</v>
      </c>
      <c r="B140" s="2" t="s">
        <v>0</v>
      </c>
      <c r="C140" s="2" t="s">
        <v>63</v>
      </c>
      <c r="D140" s="108">
        <v>41609</v>
      </c>
      <c r="E140" s="109">
        <f t="shared" si="2"/>
        <v>12</v>
      </c>
      <c r="F140" s="109" t="s">
        <v>111</v>
      </c>
      <c r="G140" s="2" t="s">
        <v>102</v>
      </c>
      <c r="H140" s="2" t="s">
        <v>104</v>
      </c>
      <c r="I140" s="2" t="s">
        <v>33</v>
      </c>
      <c r="J140" s="112">
        <v>2813092.17</v>
      </c>
    </row>
    <row r="141" spans="1:10" x14ac:dyDescent="0.35">
      <c r="A141" s="2" t="s">
        <v>138</v>
      </c>
      <c r="B141" s="2" t="s">
        <v>0</v>
      </c>
      <c r="C141" s="2" t="s">
        <v>63</v>
      </c>
      <c r="D141" s="108">
        <v>41640</v>
      </c>
      <c r="E141" s="109">
        <f t="shared" si="2"/>
        <v>1</v>
      </c>
      <c r="F141" s="109" t="s">
        <v>111</v>
      </c>
      <c r="G141" s="2" t="s">
        <v>102</v>
      </c>
      <c r="H141" s="2" t="s">
        <v>104</v>
      </c>
      <c r="I141" s="2" t="s">
        <v>33</v>
      </c>
      <c r="J141" s="112">
        <v>4303080.3899999997</v>
      </c>
    </row>
    <row r="142" spans="1:10" x14ac:dyDescent="0.35">
      <c r="A142" s="2" t="s">
        <v>138</v>
      </c>
      <c r="B142" s="2" t="s">
        <v>0</v>
      </c>
      <c r="C142" s="2" t="s">
        <v>63</v>
      </c>
      <c r="D142" s="108">
        <v>41671</v>
      </c>
      <c r="E142" s="109">
        <f t="shared" si="2"/>
        <v>2</v>
      </c>
      <c r="F142" s="109" t="s">
        <v>111</v>
      </c>
      <c r="G142" s="2" t="s">
        <v>102</v>
      </c>
      <c r="H142" s="2" t="s">
        <v>104</v>
      </c>
      <c r="I142" s="2" t="s">
        <v>33</v>
      </c>
      <c r="J142" s="112">
        <v>4382456.4524999997</v>
      </c>
    </row>
    <row r="143" spans="1:10" x14ac:dyDescent="0.35">
      <c r="A143" s="2" t="s">
        <v>138</v>
      </c>
      <c r="B143" s="2" t="s">
        <v>0</v>
      </c>
      <c r="C143" s="2" t="s">
        <v>63</v>
      </c>
      <c r="D143" s="108">
        <v>41699</v>
      </c>
      <c r="E143" s="109">
        <f t="shared" si="2"/>
        <v>3</v>
      </c>
      <c r="F143" s="109" t="s">
        <v>111</v>
      </c>
      <c r="G143" s="2" t="s">
        <v>102</v>
      </c>
      <c r="H143" s="2" t="s">
        <v>104</v>
      </c>
      <c r="I143" s="2" t="s">
        <v>33</v>
      </c>
      <c r="J143" s="112">
        <v>3931053.2324999999</v>
      </c>
    </row>
    <row r="144" spans="1:10" x14ac:dyDescent="0.35">
      <c r="A144" s="2" t="s">
        <v>138</v>
      </c>
      <c r="B144" s="2" t="s">
        <v>0</v>
      </c>
      <c r="C144" s="2" t="s">
        <v>63</v>
      </c>
      <c r="D144" s="108">
        <v>41730</v>
      </c>
      <c r="E144" s="109">
        <f t="shared" si="2"/>
        <v>4</v>
      </c>
      <c r="F144" s="109" t="s">
        <v>111</v>
      </c>
      <c r="G144" s="2" t="s">
        <v>102</v>
      </c>
      <c r="H144" s="2" t="s">
        <v>104</v>
      </c>
      <c r="I144" s="2" t="s">
        <v>33</v>
      </c>
      <c r="J144" s="112">
        <v>4169822.72</v>
      </c>
    </row>
    <row r="145" spans="1:10" x14ac:dyDescent="0.35">
      <c r="A145" s="2" t="s">
        <v>138</v>
      </c>
      <c r="B145" s="2" t="s">
        <v>0</v>
      </c>
      <c r="C145" s="2" t="s">
        <v>63</v>
      </c>
      <c r="D145" s="108">
        <v>41760</v>
      </c>
      <c r="E145" s="109">
        <f t="shared" si="2"/>
        <v>5</v>
      </c>
      <c r="F145" s="109" t="s">
        <v>111</v>
      </c>
      <c r="G145" s="2" t="s">
        <v>102</v>
      </c>
      <c r="H145" s="2" t="s">
        <v>104</v>
      </c>
      <c r="I145" s="2" t="s">
        <v>33</v>
      </c>
      <c r="J145" s="112">
        <v>4107398.7075</v>
      </c>
    </row>
    <row r="146" spans="1:10" x14ac:dyDescent="0.35">
      <c r="A146" s="2" t="s">
        <v>138</v>
      </c>
      <c r="B146" s="2" t="s">
        <v>0</v>
      </c>
      <c r="C146" s="2" t="s">
        <v>63</v>
      </c>
      <c r="D146" s="108">
        <v>41791</v>
      </c>
      <c r="E146" s="109">
        <f t="shared" si="2"/>
        <v>6</v>
      </c>
      <c r="F146" s="109" t="s">
        <v>111</v>
      </c>
      <c r="G146" s="2" t="s">
        <v>102</v>
      </c>
      <c r="H146" s="2" t="s">
        <v>104</v>
      </c>
      <c r="I146" s="2" t="s">
        <v>33</v>
      </c>
      <c r="J146" s="112">
        <v>4394533.8475000001</v>
      </c>
    </row>
    <row r="147" spans="1:10" x14ac:dyDescent="0.35">
      <c r="A147" s="2" t="s">
        <v>138</v>
      </c>
      <c r="B147" s="2" t="s">
        <v>0</v>
      </c>
      <c r="C147" s="2" t="s">
        <v>63</v>
      </c>
      <c r="D147" s="108">
        <v>41456</v>
      </c>
      <c r="E147" s="109">
        <f t="shared" si="2"/>
        <v>7</v>
      </c>
      <c r="F147" s="109" t="s">
        <v>111</v>
      </c>
      <c r="G147" s="2" t="s">
        <v>101</v>
      </c>
      <c r="H147" s="2" t="s">
        <v>105</v>
      </c>
      <c r="I147" s="2" t="s">
        <v>33</v>
      </c>
      <c r="J147" s="112">
        <v>1554281.2747</v>
      </c>
    </row>
    <row r="148" spans="1:10" x14ac:dyDescent="0.35">
      <c r="A148" s="2" t="s">
        <v>138</v>
      </c>
      <c r="B148" s="2" t="s">
        <v>0</v>
      </c>
      <c r="C148" s="2" t="s">
        <v>63</v>
      </c>
      <c r="D148" s="108">
        <v>41487</v>
      </c>
      <c r="E148" s="109">
        <f t="shared" si="2"/>
        <v>8</v>
      </c>
      <c r="F148" s="109" t="s">
        <v>111</v>
      </c>
      <c r="G148" s="2" t="s">
        <v>101</v>
      </c>
      <c r="H148" s="2" t="s">
        <v>105</v>
      </c>
      <c r="I148" s="2" t="s">
        <v>33</v>
      </c>
      <c r="J148" s="112">
        <v>1717252.0299</v>
      </c>
    </row>
    <row r="149" spans="1:10" x14ac:dyDescent="0.35">
      <c r="A149" s="2" t="s">
        <v>138</v>
      </c>
      <c r="B149" s="2" t="s">
        <v>0</v>
      </c>
      <c r="C149" s="2" t="s">
        <v>63</v>
      </c>
      <c r="D149" s="108">
        <v>41518</v>
      </c>
      <c r="E149" s="109">
        <f t="shared" si="2"/>
        <v>9</v>
      </c>
      <c r="F149" s="109" t="s">
        <v>111</v>
      </c>
      <c r="G149" s="2" t="s">
        <v>101</v>
      </c>
      <c r="H149" s="2" t="s">
        <v>105</v>
      </c>
      <c r="I149" s="2" t="s">
        <v>33</v>
      </c>
      <c r="J149" s="112">
        <v>1495446.6901</v>
      </c>
    </row>
    <row r="150" spans="1:10" x14ac:dyDescent="0.35">
      <c r="A150" s="2" t="s">
        <v>138</v>
      </c>
      <c r="B150" s="2" t="s">
        <v>0</v>
      </c>
      <c r="C150" s="2" t="s">
        <v>63</v>
      </c>
      <c r="D150" s="108">
        <v>41548</v>
      </c>
      <c r="E150" s="109">
        <f t="shared" si="2"/>
        <v>10</v>
      </c>
      <c r="F150" s="109" t="s">
        <v>111</v>
      </c>
      <c r="G150" s="2" t="s">
        <v>101</v>
      </c>
      <c r="H150" s="2" t="s">
        <v>105</v>
      </c>
      <c r="I150" s="2" t="s">
        <v>33</v>
      </c>
      <c r="J150" s="112">
        <v>1321926.4993</v>
      </c>
    </row>
    <row r="151" spans="1:10" x14ac:dyDescent="0.35">
      <c r="A151" s="2" t="s">
        <v>138</v>
      </c>
      <c r="B151" s="2" t="s">
        <v>0</v>
      </c>
      <c r="C151" s="2" t="s">
        <v>63</v>
      </c>
      <c r="D151" s="108">
        <v>41579</v>
      </c>
      <c r="E151" s="109">
        <f t="shared" si="2"/>
        <v>11</v>
      </c>
      <c r="F151" s="109" t="s">
        <v>111</v>
      </c>
      <c r="G151" s="2" t="s">
        <v>101</v>
      </c>
      <c r="H151" s="2" t="s">
        <v>105</v>
      </c>
      <c r="I151" s="2" t="s">
        <v>33</v>
      </c>
      <c r="J151" s="112">
        <v>1452210.7655</v>
      </c>
    </row>
    <row r="152" spans="1:10" x14ac:dyDescent="0.35">
      <c r="A152" s="2" t="s">
        <v>138</v>
      </c>
      <c r="B152" s="2" t="s">
        <v>0</v>
      </c>
      <c r="C152" s="2" t="s">
        <v>63</v>
      </c>
      <c r="D152" s="108">
        <v>41609</v>
      </c>
      <c r="E152" s="109">
        <f t="shared" si="2"/>
        <v>12</v>
      </c>
      <c r="F152" s="109" t="s">
        <v>111</v>
      </c>
      <c r="G152" s="2" t="s">
        <v>101</v>
      </c>
      <c r="H152" s="2" t="s">
        <v>105</v>
      </c>
      <c r="I152" s="2" t="s">
        <v>33</v>
      </c>
      <c r="J152" s="112">
        <v>1237760.5548</v>
      </c>
    </row>
    <row r="153" spans="1:10" x14ac:dyDescent="0.35">
      <c r="A153" s="2" t="s">
        <v>138</v>
      </c>
      <c r="B153" s="2" t="s">
        <v>0</v>
      </c>
      <c r="C153" s="2" t="s">
        <v>63</v>
      </c>
      <c r="D153" s="108">
        <v>41640</v>
      </c>
      <c r="E153" s="109">
        <f t="shared" si="2"/>
        <v>1</v>
      </c>
      <c r="F153" s="109" t="s">
        <v>111</v>
      </c>
      <c r="G153" s="2" t="s">
        <v>101</v>
      </c>
      <c r="H153" s="2" t="s">
        <v>105</v>
      </c>
      <c r="I153" s="2" t="s">
        <v>33</v>
      </c>
      <c r="J153" s="112">
        <v>1893355.3716</v>
      </c>
    </row>
    <row r="154" spans="1:10" x14ac:dyDescent="0.35">
      <c r="A154" s="2" t="s">
        <v>138</v>
      </c>
      <c r="B154" s="2" t="s">
        <v>0</v>
      </c>
      <c r="C154" s="2" t="s">
        <v>63</v>
      </c>
      <c r="D154" s="108">
        <v>41671</v>
      </c>
      <c r="E154" s="109">
        <f t="shared" si="2"/>
        <v>2</v>
      </c>
      <c r="F154" s="109" t="s">
        <v>111</v>
      </c>
      <c r="G154" s="2" t="s">
        <v>101</v>
      </c>
      <c r="H154" s="2" t="s">
        <v>105</v>
      </c>
      <c r="I154" s="2" t="s">
        <v>33</v>
      </c>
      <c r="J154" s="112">
        <v>1928280.8390999998</v>
      </c>
    </row>
    <row r="155" spans="1:10" x14ac:dyDescent="0.35">
      <c r="A155" s="2" t="s">
        <v>138</v>
      </c>
      <c r="B155" s="2" t="s">
        <v>0</v>
      </c>
      <c r="C155" s="2" t="s">
        <v>63</v>
      </c>
      <c r="D155" s="108">
        <v>41699</v>
      </c>
      <c r="E155" s="109">
        <f t="shared" si="2"/>
        <v>3</v>
      </c>
      <c r="F155" s="109" t="s">
        <v>111</v>
      </c>
      <c r="G155" s="2" t="s">
        <v>101</v>
      </c>
      <c r="H155" s="2" t="s">
        <v>105</v>
      </c>
      <c r="I155" s="2" t="s">
        <v>33</v>
      </c>
      <c r="J155" s="112">
        <v>1729663.4223</v>
      </c>
    </row>
    <row r="156" spans="1:10" x14ac:dyDescent="0.35">
      <c r="A156" s="2" t="s">
        <v>138</v>
      </c>
      <c r="B156" s="2" t="s">
        <v>0</v>
      </c>
      <c r="C156" s="2" t="s">
        <v>63</v>
      </c>
      <c r="D156" s="108">
        <v>41730</v>
      </c>
      <c r="E156" s="109">
        <f t="shared" si="2"/>
        <v>4</v>
      </c>
      <c r="F156" s="109" t="s">
        <v>111</v>
      </c>
      <c r="G156" s="2" t="s">
        <v>101</v>
      </c>
      <c r="H156" s="2" t="s">
        <v>105</v>
      </c>
      <c r="I156" s="2" t="s">
        <v>33</v>
      </c>
      <c r="J156" s="112">
        <v>1834721.9968000001</v>
      </c>
    </row>
    <row r="157" spans="1:10" x14ac:dyDescent="0.35">
      <c r="A157" s="2" t="s">
        <v>138</v>
      </c>
      <c r="B157" s="2" t="s">
        <v>0</v>
      </c>
      <c r="C157" s="2" t="s">
        <v>63</v>
      </c>
      <c r="D157" s="108">
        <v>41760</v>
      </c>
      <c r="E157" s="109">
        <f t="shared" si="2"/>
        <v>5</v>
      </c>
      <c r="F157" s="109" t="s">
        <v>111</v>
      </c>
      <c r="G157" s="2" t="s">
        <v>101</v>
      </c>
      <c r="H157" s="2" t="s">
        <v>105</v>
      </c>
      <c r="I157" s="2" t="s">
        <v>33</v>
      </c>
      <c r="J157" s="112">
        <v>1807255.4313000001</v>
      </c>
    </row>
    <row r="158" spans="1:10" x14ac:dyDescent="0.35">
      <c r="A158" s="2" t="s">
        <v>138</v>
      </c>
      <c r="B158" s="2" t="s">
        <v>0</v>
      </c>
      <c r="C158" s="2" t="s">
        <v>63</v>
      </c>
      <c r="D158" s="108">
        <v>41791</v>
      </c>
      <c r="E158" s="109">
        <f t="shared" si="2"/>
        <v>6</v>
      </c>
      <c r="F158" s="109" t="s">
        <v>111</v>
      </c>
      <c r="G158" s="2" t="s">
        <v>101</v>
      </c>
      <c r="H158" s="2" t="s">
        <v>105</v>
      </c>
      <c r="I158" s="2" t="s">
        <v>33</v>
      </c>
      <c r="J158" s="112">
        <v>1933594.8929000001</v>
      </c>
    </row>
    <row r="159" spans="1:10" x14ac:dyDescent="0.35">
      <c r="A159" s="2" t="s">
        <v>138</v>
      </c>
      <c r="B159" s="2" t="s">
        <v>0</v>
      </c>
      <c r="C159" s="2" t="s">
        <v>63</v>
      </c>
      <c r="D159" s="108">
        <v>41456</v>
      </c>
      <c r="E159" s="109">
        <f t="shared" si="2"/>
        <v>7</v>
      </c>
      <c r="F159" s="109" t="s">
        <v>111</v>
      </c>
      <c r="G159" s="2" t="s">
        <v>101</v>
      </c>
      <c r="H159" s="2" t="s">
        <v>104</v>
      </c>
      <c r="I159" s="2" t="s">
        <v>33</v>
      </c>
      <c r="J159" s="112">
        <v>2825965.9539999999</v>
      </c>
    </row>
    <row r="160" spans="1:10" x14ac:dyDescent="0.35">
      <c r="A160" s="2" t="s">
        <v>138</v>
      </c>
      <c r="B160" s="2" t="s">
        <v>0</v>
      </c>
      <c r="C160" s="2" t="s">
        <v>63</v>
      </c>
      <c r="D160" s="108">
        <v>41487</v>
      </c>
      <c r="E160" s="109">
        <f t="shared" si="2"/>
        <v>8</v>
      </c>
      <c r="F160" s="109" t="s">
        <v>111</v>
      </c>
      <c r="G160" s="2" t="s">
        <v>101</v>
      </c>
      <c r="H160" s="2" t="s">
        <v>104</v>
      </c>
      <c r="I160" s="2" t="s">
        <v>33</v>
      </c>
      <c r="J160" s="112">
        <v>2122276.4180000001</v>
      </c>
    </row>
    <row r="161" spans="1:10" x14ac:dyDescent="0.35">
      <c r="A161" s="2" t="s">
        <v>138</v>
      </c>
      <c r="B161" s="2" t="s">
        <v>0</v>
      </c>
      <c r="C161" s="2" t="s">
        <v>63</v>
      </c>
      <c r="D161" s="108">
        <v>41518</v>
      </c>
      <c r="E161" s="109">
        <f t="shared" si="2"/>
        <v>9</v>
      </c>
      <c r="F161" s="109" t="s">
        <v>111</v>
      </c>
      <c r="G161" s="2" t="s">
        <v>101</v>
      </c>
      <c r="H161" s="2" t="s">
        <v>104</v>
      </c>
      <c r="I161" s="2" t="s">
        <v>33</v>
      </c>
      <c r="J161" s="112">
        <v>3718993.9819999998</v>
      </c>
    </row>
    <row r="162" spans="1:10" x14ac:dyDescent="0.35">
      <c r="A162" s="2" t="s">
        <v>138</v>
      </c>
      <c r="B162" s="2" t="s">
        <v>0</v>
      </c>
      <c r="C162" s="2" t="s">
        <v>63</v>
      </c>
      <c r="D162" s="108">
        <v>41548</v>
      </c>
      <c r="E162" s="109">
        <f t="shared" si="2"/>
        <v>10</v>
      </c>
      <c r="F162" s="109" t="s">
        <v>111</v>
      </c>
      <c r="G162" s="2" t="s">
        <v>101</v>
      </c>
      <c r="H162" s="2" t="s">
        <v>104</v>
      </c>
      <c r="I162" s="2" t="s">
        <v>33</v>
      </c>
      <c r="J162" s="112">
        <v>3403502.7259999998</v>
      </c>
    </row>
    <row r="163" spans="1:10" x14ac:dyDescent="0.35">
      <c r="A163" s="2" t="s">
        <v>138</v>
      </c>
      <c r="B163" s="2" t="s">
        <v>0</v>
      </c>
      <c r="C163" s="2" t="s">
        <v>63</v>
      </c>
      <c r="D163" s="108">
        <v>41579</v>
      </c>
      <c r="E163" s="109">
        <f t="shared" si="2"/>
        <v>11</v>
      </c>
      <c r="F163" s="109" t="s">
        <v>111</v>
      </c>
      <c r="G163" s="2" t="s">
        <v>101</v>
      </c>
      <c r="H163" s="2" t="s">
        <v>104</v>
      </c>
      <c r="I163" s="2" t="s">
        <v>33</v>
      </c>
      <c r="J163" s="112">
        <v>2640383.2100000004</v>
      </c>
    </row>
    <row r="164" spans="1:10" x14ac:dyDescent="0.35">
      <c r="A164" s="2" t="s">
        <v>138</v>
      </c>
      <c r="B164" s="2" t="s">
        <v>0</v>
      </c>
      <c r="C164" s="2" t="s">
        <v>63</v>
      </c>
      <c r="D164" s="108">
        <v>41609</v>
      </c>
      <c r="E164" s="109">
        <f t="shared" si="2"/>
        <v>12</v>
      </c>
      <c r="F164" s="109" t="s">
        <v>111</v>
      </c>
      <c r="G164" s="2" t="s">
        <v>101</v>
      </c>
      <c r="H164" s="2" t="s">
        <v>104</v>
      </c>
      <c r="I164" s="2" t="s">
        <v>33</v>
      </c>
      <c r="J164" s="112">
        <v>3250473.736</v>
      </c>
    </row>
    <row r="165" spans="1:10" x14ac:dyDescent="0.35">
      <c r="A165" s="2" t="s">
        <v>138</v>
      </c>
      <c r="B165" s="2" t="s">
        <v>0</v>
      </c>
      <c r="C165" s="2" t="s">
        <v>63</v>
      </c>
      <c r="D165" s="108">
        <v>41640</v>
      </c>
      <c r="E165" s="109">
        <f t="shared" si="2"/>
        <v>1</v>
      </c>
      <c r="F165" s="109" t="s">
        <v>111</v>
      </c>
      <c r="G165" s="2" t="s">
        <v>101</v>
      </c>
      <c r="H165" s="2" t="s">
        <v>104</v>
      </c>
      <c r="I165" s="2" t="s">
        <v>33</v>
      </c>
      <c r="J165" s="112">
        <v>3442464.3119999999</v>
      </c>
    </row>
    <row r="166" spans="1:10" x14ac:dyDescent="0.35">
      <c r="A166" s="2" t="s">
        <v>138</v>
      </c>
      <c r="B166" s="2" t="s">
        <v>0</v>
      </c>
      <c r="C166" s="2" t="s">
        <v>63</v>
      </c>
      <c r="D166" s="108">
        <v>41671</v>
      </c>
      <c r="E166" s="109">
        <f t="shared" si="2"/>
        <v>2</v>
      </c>
      <c r="F166" s="109" t="s">
        <v>111</v>
      </c>
      <c r="G166" s="2" t="s">
        <v>101</v>
      </c>
      <c r="H166" s="2" t="s">
        <v>104</v>
      </c>
      <c r="I166" s="2" t="s">
        <v>33</v>
      </c>
      <c r="J166" s="112">
        <v>3505965.162</v>
      </c>
    </row>
    <row r="167" spans="1:10" x14ac:dyDescent="0.35">
      <c r="A167" s="2" t="s">
        <v>138</v>
      </c>
      <c r="B167" s="2" t="s">
        <v>0</v>
      </c>
      <c r="C167" s="2" t="s">
        <v>63</v>
      </c>
      <c r="D167" s="108">
        <v>41699</v>
      </c>
      <c r="E167" s="109">
        <f t="shared" si="2"/>
        <v>3</v>
      </c>
      <c r="F167" s="109" t="s">
        <v>111</v>
      </c>
      <c r="G167" s="2" t="s">
        <v>101</v>
      </c>
      <c r="H167" s="2" t="s">
        <v>104</v>
      </c>
      <c r="I167" s="2" t="s">
        <v>33</v>
      </c>
      <c r="J167" s="112">
        <v>3144842.5860000001</v>
      </c>
    </row>
    <row r="168" spans="1:10" x14ac:dyDescent="0.35">
      <c r="A168" s="2" t="s">
        <v>138</v>
      </c>
      <c r="B168" s="2" t="s">
        <v>0</v>
      </c>
      <c r="C168" s="2" t="s">
        <v>63</v>
      </c>
      <c r="D168" s="108">
        <v>41730</v>
      </c>
      <c r="E168" s="109">
        <f t="shared" si="2"/>
        <v>4</v>
      </c>
      <c r="F168" s="109" t="s">
        <v>111</v>
      </c>
      <c r="G168" s="2" t="s">
        <v>101</v>
      </c>
      <c r="H168" s="2" t="s">
        <v>104</v>
      </c>
      <c r="I168" s="2" t="s">
        <v>33</v>
      </c>
      <c r="J168" s="112">
        <v>3335858.1760000004</v>
      </c>
    </row>
    <row r="169" spans="1:10" x14ac:dyDescent="0.35">
      <c r="A169" s="2" t="s">
        <v>138</v>
      </c>
      <c r="B169" s="2" t="s">
        <v>0</v>
      </c>
      <c r="C169" s="2" t="s">
        <v>63</v>
      </c>
      <c r="D169" s="108">
        <v>41760</v>
      </c>
      <c r="E169" s="109">
        <f t="shared" si="2"/>
        <v>5</v>
      </c>
      <c r="F169" s="109" t="s">
        <v>111</v>
      </c>
      <c r="G169" s="2" t="s">
        <v>101</v>
      </c>
      <c r="H169" s="2" t="s">
        <v>104</v>
      </c>
      <c r="I169" s="2" t="s">
        <v>33</v>
      </c>
      <c r="J169" s="112">
        <v>3285918.966</v>
      </c>
    </row>
    <row r="170" spans="1:10" x14ac:dyDescent="0.35">
      <c r="A170" s="2" t="s">
        <v>138</v>
      </c>
      <c r="B170" s="2" t="s">
        <v>0</v>
      </c>
      <c r="C170" s="2" t="s">
        <v>63</v>
      </c>
      <c r="D170" s="108">
        <v>41791</v>
      </c>
      <c r="E170" s="109">
        <f t="shared" si="2"/>
        <v>6</v>
      </c>
      <c r="F170" s="109" t="s">
        <v>111</v>
      </c>
      <c r="G170" s="2" t="s">
        <v>101</v>
      </c>
      <c r="H170" s="2" t="s">
        <v>104</v>
      </c>
      <c r="I170" s="2" t="s">
        <v>33</v>
      </c>
      <c r="J170" s="112">
        <v>3515627.0780000002</v>
      </c>
    </row>
    <row r="171" spans="1:10" x14ac:dyDescent="0.35">
      <c r="A171" s="2" t="s">
        <v>138</v>
      </c>
      <c r="B171" s="2" t="s">
        <v>0</v>
      </c>
      <c r="C171" s="2" t="s">
        <v>63</v>
      </c>
      <c r="D171" s="108">
        <v>41456</v>
      </c>
      <c r="E171" s="109">
        <f t="shared" si="2"/>
        <v>7</v>
      </c>
      <c r="F171" s="109" t="s">
        <v>111</v>
      </c>
      <c r="G171" s="2" t="s">
        <v>103</v>
      </c>
      <c r="H171" s="2" t="s">
        <v>105</v>
      </c>
      <c r="I171" s="2" t="s">
        <v>33</v>
      </c>
      <c r="J171" s="112">
        <v>3037913.400549999</v>
      </c>
    </row>
    <row r="172" spans="1:10" x14ac:dyDescent="0.35">
      <c r="A172" s="2" t="s">
        <v>138</v>
      </c>
      <c r="B172" s="2" t="s">
        <v>0</v>
      </c>
      <c r="C172" s="2" t="s">
        <v>63</v>
      </c>
      <c r="D172" s="108">
        <v>41487</v>
      </c>
      <c r="E172" s="109">
        <f t="shared" si="2"/>
        <v>8</v>
      </c>
      <c r="F172" s="109" t="s">
        <v>111</v>
      </c>
      <c r="G172" s="2" t="s">
        <v>103</v>
      </c>
      <c r="H172" s="2" t="s">
        <v>105</v>
      </c>
      <c r="I172" s="2" t="s">
        <v>33</v>
      </c>
      <c r="J172" s="112">
        <v>3356447.1493499991</v>
      </c>
    </row>
    <row r="173" spans="1:10" x14ac:dyDescent="0.35">
      <c r="A173" s="2" t="s">
        <v>138</v>
      </c>
      <c r="B173" s="2" t="s">
        <v>0</v>
      </c>
      <c r="C173" s="2" t="s">
        <v>63</v>
      </c>
      <c r="D173" s="108">
        <v>41518</v>
      </c>
      <c r="E173" s="109">
        <f t="shared" si="2"/>
        <v>9</v>
      </c>
      <c r="F173" s="109" t="s">
        <v>111</v>
      </c>
      <c r="G173" s="2" t="s">
        <v>103</v>
      </c>
      <c r="H173" s="2" t="s">
        <v>105</v>
      </c>
      <c r="I173" s="2" t="s">
        <v>33</v>
      </c>
      <c r="J173" s="112">
        <v>2922918.5306499992</v>
      </c>
    </row>
    <row r="174" spans="1:10" x14ac:dyDescent="0.35">
      <c r="A174" s="2" t="s">
        <v>138</v>
      </c>
      <c r="B174" s="2" t="s">
        <v>0</v>
      </c>
      <c r="C174" s="2" t="s">
        <v>63</v>
      </c>
      <c r="D174" s="108">
        <v>41548</v>
      </c>
      <c r="E174" s="109">
        <f t="shared" si="2"/>
        <v>10</v>
      </c>
      <c r="F174" s="109" t="s">
        <v>111</v>
      </c>
      <c r="G174" s="2" t="s">
        <v>103</v>
      </c>
      <c r="H174" s="2" t="s">
        <v>105</v>
      </c>
      <c r="I174" s="2" t="s">
        <v>33</v>
      </c>
      <c r="J174" s="112">
        <v>2583765.4304499994</v>
      </c>
    </row>
    <row r="175" spans="1:10" x14ac:dyDescent="0.35">
      <c r="A175" s="2" t="s">
        <v>138</v>
      </c>
      <c r="B175" s="2" t="s">
        <v>0</v>
      </c>
      <c r="C175" s="2" t="s">
        <v>63</v>
      </c>
      <c r="D175" s="108">
        <v>41579</v>
      </c>
      <c r="E175" s="109">
        <f t="shared" si="2"/>
        <v>11</v>
      </c>
      <c r="F175" s="109" t="s">
        <v>111</v>
      </c>
      <c r="G175" s="2" t="s">
        <v>103</v>
      </c>
      <c r="H175" s="2" t="s">
        <v>105</v>
      </c>
      <c r="I175" s="2" t="s">
        <v>33</v>
      </c>
      <c r="J175" s="112">
        <v>2838411.9507499994</v>
      </c>
    </row>
    <row r="176" spans="1:10" x14ac:dyDescent="0.35">
      <c r="A176" s="2" t="s">
        <v>138</v>
      </c>
      <c r="B176" s="2" t="s">
        <v>0</v>
      </c>
      <c r="C176" s="2" t="s">
        <v>63</v>
      </c>
      <c r="D176" s="108">
        <v>41609</v>
      </c>
      <c r="E176" s="109">
        <f t="shared" si="2"/>
        <v>12</v>
      </c>
      <c r="F176" s="109" t="s">
        <v>111</v>
      </c>
      <c r="G176" s="2" t="s">
        <v>103</v>
      </c>
      <c r="H176" s="2" t="s">
        <v>105</v>
      </c>
      <c r="I176" s="2" t="s">
        <v>33</v>
      </c>
      <c r="J176" s="112">
        <v>2419259.2661999995</v>
      </c>
    </row>
    <row r="177" spans="1:10" x14ac:dyDescent="0.35">
      <c r="A177" s="2" t="s">
        <v>138</v>
      </c>
      <c r="B177" s="2" t="s">
        <v>0</v>
      </c>
      <c r="C177" s="2" t="s">
        <v>63</v>
      </c>
      <c r="D177" s="108">
        <v>41640</v>
      </c>
      <c r="E177" s="109">
        <f t="shared" si="2"/>
        <v>1</v>
      </c>
      <c r="F177" s="109" t="s">
        <v>111</v>
      </c>
      <c r="G177" s="2" t="s">
        <v>103</v>
      </c>
      <c r="H177" s="2" t="s">
        <v>105</v>
      </c>
      <c r="I177" s="2" t="s">
        <v>33</v>
      </c>
      <c r="J177" s="112">
        <v>3700649.1353999986</v>
      </c>
    </row>
    <row r="178" spans="1:10" x14ac:dyDescent="0.35">
      <c r="A178" s="2" t="s">
        <v>138</v>
      </c>
      <c r="B178" s="2" t="s">
        <v>0</v>
      </c>
      <c r="C178" s="2" t="s">
        <v>63</v>
      </c>
      <c r="D178" s="108">
        <v>41671</v>
      </c>
      <c r="E178" s="109">
        <f t="shared" si="2"/>
        <v>2</v>
      </c>
      <c r="F178" s="109" t="s">
        <v>111</v>
      </c>
      <c r="G178" s="2" t="s">
        <v>103</v>
      </c>
      <c r="H178" s="2" t="s">
        <v>105</v>
      </c>
      <c r="I178" s="2" t="s">
        <v>33</v>
      </c>
      <c r="J178" s="112">
        <v>3768912.5491499985</v>
      </c>
    </row>
    <row r="179" spans="1:10" x14ac:dyDescent="0.35">
      <c r="A179" s="2" t="s">
        <v>138</v>
      </c>
      <c r="B179" s="2" t="s">
        <v>0</v>
      </c>
      <c r="C179" s="2" t="s">
        <v>63</v>
      </c>
      <c r="D179" s="108">
        <v>41699</v>
      </c>
      <c r="E179" s="109">
        <f t="shared" si="2"/>
        <v>3</v>
      </c>
      <c r="F179" s="109" t="s">
        <v>111</v>
      </c>
      <c r="G179" s="2" t="s">
        <v>103</v>
      </c>
      <c r="H179" s="2" t="s">
        <v>105</v>
      </c>
      <c r="I179" s="2" t="s">
        <v>33</v>
      </c>
      <c r="J179" s="112">
        <v>3380705.7799499989</v>
      </c>
    </row>
    <row r="180" spans="1:10" x14ac:dyDescent="0.35">
      <c r="A180" s="2" t="s">
        <v>138</v>
      </c>
      <c r="B180" s="2" t="s">
        <v>0</v>
      </c>
      <c r="C180" s="2" t="s">
        <v>63</v>
      </c>
      <c r="D180" s="108">
        <v>41730</v>
      </c>
      <c r="E180" s="109">
        <f t="shared" si="2"/>
        <v>4</v>
      </c>
      <c r="F180" s="109" t="s">
        <v>111</v>
      </c>
      <c r="G180" s="2" t="s">
        <v>103</v>
      </c>
      <c r="H180" s="2" t="s">
        <v>105</v>
      </c>
      <c r="I180" s="2" t="s">
        <v>33</v>
      </c>
      <c r="J180" s="112">
        <v>3586047.5391999991</v>
      </c>
    </row>
    <row r="181" spans="1:10" x14ac:dyDescent="0.35">
      <c r="A181" s="2" t="s">
        <v>138</v>
      </c>
      <c r="B181" s="2" t="s">
        <v>0</v>
      </c>
      <c r="C181" s="2" t="s">
        <v>63</v>
      </c>
      <c r="D181" s="108">
        <v>41760</v>
      </c>
      <c r="E181" s="109">
        <f t="shared" si="2"/>
        <v>5</v>
      </c>
      <c r="F181" s="109" t="s">
        <v>111</v>
      </c>
      <c r="G181" s="2" t="s">
        <v>103</v>
      </c>
      <c r="H181" s="2" t="s">
        <v>105</v>
      </c>
      <c r="I181" s="2" t="s">
        <v>33</v>
      </c>
      <c r="J181" s="112">
        <v>3032362.88845</v>
      </c>
    </row>
    <row r="182" spans="1:10" x14ac:dyDescent="0.35">
      <c r="A182" s="2" t="s">
        <v>138</v>
      </c>
      <c r="B182" s="2" t="s">
        <v>0</v>
      </c>
      <c r="C182" s="2" t="s">
        <v>63</v>
      </c>
      <c r="D182" s="108">
        <v>41791</v>
      </c>
      <c r="E182" s="109">
        <f t="shared" si="2"/>
        <v>6</v>
      </c>
      <c r="F182" s="109" t="s">
        <v>111</v>
      </c>
      <c r="G182" s="2" t="s">
        <v>103</v>
      </c>
      <c r="H182" s="2" t="s">
        <v>105</v>
      </c>
      <c r="I182" s="2" t="s">
        <v>33</v>
      </c>
      <c r="J182" s="112">
        <v>3079299.10885</v>
      </c>
    </row>
    <row r="183" spans="1:10" x14ac:dyDescent="0.35">
      <c r="A183" s="2" t="s">
        <v>138</v>
      </c>
      <c r="B183" s="2" t="s">
        <v>136</v>
      </c>
      <c r="C183" s="2" t="s">
        <v>51</v>
      </c>
      <c r="D183" s="108">
        <v>41456</v>
      </c>
      <c r="E183" s="109">
        <f t="shared" si="2"/>
        <v>7</v>
      </c>
      <c r="F183" s="109" t="s">
        <v>19</v>
      </c>
      <c r="G183" s="2" t="s">
        <v>123</v>
      </c>
      <c r="H183" s="2" t="s">
        <v>126</v>
      </c>
      <c r="I183" s="2" t="s">
        <v>33</v>
      </c>
      <c r="J183" s="112">
        <v>593751.84077137313</v>
      </c>
    </row>
    <row r="184" spans="1:10" x14ac:dyDescent="0.35">
      <c r="A184" s="2" t="s">
        <v>138</v>
      </c>
      <c r="B184" s="2" t="s">
        <v>136</v>
      </c>
      <c r="C184" s="2" t="s">
        <v>51</v>
      </c>
      <c r="D184" s="108">
        <v>41487</v>
      </c>
      <c r="E184" s="109">
        <f t="shared" si="2"/>
        <v>8</v>
      </c>
      <c r="F184" s="109" t="s">
        <v>19</v>
      </c>
      <c r="G184" s="2" t="s">
        <v>123</v>
      </c>
      <c r="H184" s="2" t="s">
        <v>126</v>
      </c>
      <c r="I184" s="2" t="s">
        <v>33</v>
      </c>
      <c r="J184" s="112">
        <v>820393.03401412489</v>
      </c>
    </row>
    <row r="185" spans="1:10" x14ac:dyDescent="0.35">
      <c r="A185" s="2" t="s">
        <v>138</v>
      </c>
      <c r="B185" s="2" t="s">
        <v>136</v>
      </c>
      <c r="C185" s="2" t="s">
        <v>51</v>
      </c>
      <c r="D185" s="108">
        <v>41518</v>
      </c>
      <c r="E185" s="109">
        <f t="shared" si="2"/>
        <v>9</v>
      </c>
      <c r="F185" s="109" t="s">
        <v>19</v>
      </c>
      <c r="G185" s="2" t="s">
        <v>123</v>
      </c>
      <c r="H185" s="2" t="s">
        <v>126</v>
      </c>
      <c r="I185" s="2" t="s">
        <v>33</v>
      </c>
      <c r="J185" s="112">
        <v>642291.58212862327</v>
      </c>
    </row>
    <row r="186" spans="1:10" x14ac:dyDescent="0.35">
      <c r="A186" s="2" t="s">
        <v>138</v>
      </c>
      <c r="B186" s="2" t="s">
        <v>136</v>
      </c>
      <c r="C186" s="2" t="s">
        <v>51</v>
      </c>
      <c r="D186" s="108">
        <v>41548</v>
      </c>
      <c r="E186" s="109">
        <f t="shared" si="2"/>
        <v>10</v>
      </c>
      <c r="F186" s="109" t="s">
        <v>19</v>
      </c>
      <c r="G186" s="2" t="s">
        <v>123</v>
      </c>
      <c r="H186" s="2" t="s">
        <v>126</v>
      </c>
      <c r="I186" s="2" t="s">
        <v>33</v>
      </c>
      <c r="J186" s="112">
        <v>609639.97288837493</v>
      </c>
    </row>
    <row r="187" spans="1:10" x14ac:dyDescent="0.35">
      <c r="A187" s="2" t="s">
        <v>138</v>
      </c>
      <c r="B187" s="2" t="s">
        <v>136</v>
      </c>
      <c r="C187" s="2" t="s">
        <v>51</v>
      </c>
      <c r="D187" s="108">
        <v>41579</v>
      </c>
      <c r="E187" s="109">
        <f t="shared" si="2"/>
        <v>11</v>
      </c>
      <c r="F187" s="109" t="s">
        <v>19</v>
      </c>
      <c r="G187" s="2" t="s">
        <v>123</v>
      </c>
      <c r="H187" s="2" t="s">
        <v>126</v>
      </c>
      <c r="I187" s="2" t="s">
        <v>33</v>
      </c>
      <c r="J187" s="112">
        <v>626073.16897124995</v>
      </c>
    </row>
    <row r="188" spans="1:10" x14ac:dyDescent="0.35">
      <c r="A188" s="2" t="s">
        <v>138</v>
      </c>
      <c r="B188" s="2" t="s">
        <v>136</v>
      </c>
      <c r="C188" s="2" t="s">
        <v>51</v>
      </c>
      <c r="D188" s="108">
        <v>41609</v>
      </c>
      <c r="E188" s="109">
        <f t="shared" ref="E188:E194" si="3">MONTH(D188)</f>
        <v>12</v>
      </c>
      <c r="F188" s="109" t="s">
        <v>19</v>
      </c>
      <c r="G188" s="2" t="s">
        <v>123</v>
      </c>
      <c r="H188" s="2" t="s">
        <v>126</v>
      </c>
      <c r="I188" s="2" t="s">
        <v>33</v>
      </c>
      <c r="J188" s="112">
        <v>602153.37789750006</v>
      </c>
    </row>
    <row r="189" spans="1:10" x14ac:dyDescent="0.35">
      <c r="A189" s="2" t="s">
        <v>138</v>
      </c>
      <c r="B189" s="2" t="s">
        <v>136</v>
      </c>
      <c r="C189" s="2" t="s">
        <v>51</v>
      </c>
      <c r="D189" s="108">
        <v>41640</v>
      </c>
      <c r="E189" s="109">
        <f t="shared" si="3"/>
        <v>1</v>
      </c>
      <c r="F189" s="109" t="s">
        <v>19</v>
      </c>
      <c r="G189" s="2" t="s">
        <v>123</v>
      </c>
      <c r="H189" s="2" t="s">
        <v>126</v>
      </c>
      <c r="I189" s="2" t="s">
        <v>33</v>
      </c>
      <c r="J189" s="112">
        <v>1146143.9846999997</v>
      </c>
    </row>
    <row r="190" spans="1:10" x14ac:dyDescent="0.35">
      <c r="A190" s="2" t="s">
        <v>138</v>
      </c>
      <c r="B190" s="2" t="s">
        <v>136</v>
      </c>
      <c r="C190" s="2" t="s">
        <v>51</v>
      </c>
      <c r="D190" s="108">
        <v>41671</v>
      </c>
      <c r="E190" s="109">
        <f t="shared" si="3"/>
        <v>2</v>
      </c>
      <c r="F190" s="109" t="s">
        <v>19</v>
      </c>
      <c r="G190" s="2" t="s">
        <v>123</v>
      </c>
      <c r="H190" s="2" t="s">
        <v>126</v>
      </c>
      <c r="I190" s="2" t="s">
        <v>33</v>
      </c>
      <c r="J190" s="112">
        <v>964931.83751249989</v>
      </c>
    </row>
    <row r="191" spans="1:10" x14ac:dyDescent="0.35">
      <c r="A191" s="2" t="s">
        <v>138</v>
      </c>
      <c r="B191" s="2" t="s">
        <v>136</v>
      </c>
      <c r="C191" s="2" t="s">
        <v>51</v>
      </c>
      <c r="D191" s="108">
        <v>41699</v>
      </c>
      <c r="E191" s="109">
        <f t="shared" si="3"/>
        <v>3</v>
      </c>
      <c r="F191" s="109" t="s">
        <v>19</v>
      </c>
      <c r="G191" s="2" t="s">
        <v>123</v>
      </c>
      <c r="H191" s="2" t="s">
        <v>126</v>
      </c>
      <c r="I191" s="2" t="s">
        <v>33</v>
      </c>
      <c r="J191" s="112">
        <v>962733.95790000004</v>
      </c>
    </row>
    <row r="192" spans="1:10" x14ac:dyDescent="0.35">
      <c r="A192" s="2" t="s">
        <v>138</v>
      </c>
      <c r="B192" s="2" t="s">
        <v>136</v>
      </c>
      <c r="C192" s="2" t="s">
        <v>51</v>
      </c>
      <c r="D192" s="108">
        <v>41730</v>
      </c>
      <c r="E192" s="109">
        <f t="shared" si="3"/>
        <v>4</v>
      </c>
      <c r="F192" s="109" t="s">
        <v>19</v>
      </c>
      <c r="G192" s="2" t="s">
        <v>123</v>
      </c>
      <c r="H192" s="2" t="s">
        <v>126</v>
      </c>
      <c r="I192" s="2" t="s">
        <v>33</v>
      </c>
      <c r="J192" s="112">
        <v>964825.21760624985</v>
      </c>
    </row>
    <row r="193" spans="1:12" x14ac:dyDescent="0.35">
      <c r="A193" s="2" t="s">
        <v>138</v>
      </c>
      <c r="B193" s="2" t="s">
        <v>136</v>
      </c>
      <c r="C193" s="2" t="s">
        <v>51</v>
      </c>
      <c r="D193" s="108">
        <v>41760</v>
      </c>
      <c r="E193" s="109">
        <f t="shared" si="3"/>
        <v>5</v>
      </c>
      <c r="F193" s="109" t="s">
        <v>19</v>
      </c>
      <c r="G193" s="2" t="s">
        <v>123</v>
      </c>
      <c r="H193" s="2" t="s">
        <v>126</v>
      </c>
      <c r="I193" s="2" t="s">
        <v>33</v>
      </c>
      <c r="J193" s="112">
        <v>1024534.78359375</v>
      </c>
    </row>
    <row r="194" spans="1:12" x14ac:dyDescent="0.35">
      <c r="A194" s="2" t="s">
        <v>138</v>
      </c>
      <c r="B194" s="2" t="s">
        <v>136</v>
      </c>
      <c r="C194" s="2" t="s">
        <v>51</v>
      </c>
      <c r="D194" s="108">
        <v>41791</v>
      </c>
      <c r="E194" s="109">
        <f t="shared" si="3"/>
        <v>6</v>
      </c>
      <c r="F194" s="109" t="s">
        <v>19</v>
      </c>
      <c r="G194" s="2" t="s">
        <v>123</v>
      </c>
      <c r="H194" s="2" t="s">
        <v>126</v>
      </c>
      <c r="I194" s="2" t="s">
        <v>33</v>
      </c>
      <c r="J194" s="112">
        <v>1168045.22566875</v>
      </c>
    </row>
    <row r="195" spans="1:12" x14ac:dyDescent="0.35">
      <c r="A195" s="2" t="s">
        <v>138</v>
      </c>
      <c r="B195" s="2" t="s">
        <v>136</v>
      </c>
      <c r="C195" s="2" t="s">
        <v>51</v>
      </c>
      <c r="D195" s="108">
        <v>41456</v>
      </c>
      <c r="E195" s="109">
        <f t="shared" ref="E195" si="4">MONTH(D195)</f>
        <v>7</v>
      </c>
      <c r="F195" s="109" t="s">
        <v>19</v>
      </c>
      <c r="G195" s="2" t="s">
        <v>127</v>
      </c>
      <c r="H195" s="2" t="s">
        <v>128</v>
      </c>
      <c r="I195" s="2" t="s">
        <v>33</v>
      </c>
      <c r="J195" s="112">
        <v>276807.38497499918</v>
      </c>
      <c r="K195" s="80"/>
      <c r="L195" s="80"/>
    </row>
    <row r="196" spans="1:12" x14ac:dyDescent="0.35">
      <c r="A196" s="2" t="s">
        <v>138</v>
      </c>
      <c r="B196" s="2" t="s">
        <v>136</v>
      </c>
      <c r="C196" s="2" t="s">
        <v>51</v>
      </c>
      <c r="D196" s="108">
        <v>41487</v>
      </c>
      <c r="E196" s="109">
        <f t="shared" ref="E196:E207" si="5">MONTH(D196)</f>
        <v>8</v>
      </c>
      <c r="F196" s="109" t="s">
        <v>19</v>
      </c>
      <c r="G196" s="2" t="s">
        <v>127</v>
      </c>
      <c r="H196" s="2" t="s">
        <v>128</v>
      </c>
      <c r="I196" s="2" t="s">
        <v>33</v>
      </c>
      <c r="J196" s="112">
        <v>382467.614925</v>
      </c>
      <c r="K196" s="80"/>
      <c r="L196" s="80"/>
    </row>
    <row r="197" spans="1:12" x14ac:dyDescent="0.35">
      <c r="A197" s="2" t="s">
        <v>138</v>
      </c>
      <c r="B197" s="2" t="s">
        <v>136</v>
      </c>
      <c r="C197" s="2" t="s">
        <v>51</v>
      </c>
      <c r="D197" s="108">
        <v>41518</v>
      </c>
      <c r="E197" s="109">
        <f t="shared" si="5"/>
        <v>9</v>
      </c>
      <c r="F197" s="109" t="s">
        <v>19</v>
      </c>
      <c r="G197" s="2" t="s">
        <v>127</v>
      </c>
      <c r="H197" s="2" t="s">
        <v>128</v>
      </c>
      <c r="I197" s="2" t="s">
        <v>33</v>
      </c>
      <c r="J197" s="112">
        <v>299436.63502499921</v>
      </c>
      <c r="K197" s="80"/>
      <c r="L197" s="80"/>
    </row>
    <row r="198" spans="1:12" x14ac:dyDescent="0.35">
      <c r="A198" s="2" t="s">
        <v>138</v>
      </c>
      <c r="B198" s="2" t="s">
        <v>136</v>
      </c>
      <c r="C198" s="2" t="s">
        <v>51</v>
      </c>
      <c r="D198" s="108">
        <v>41548</v>
      </c>
      <c r="E198" s="109">
        <f t="shared" si="5"/>
        <v>10</v>
      </c>
      <c r="F198" s="109" t="s">
        <v>19</v>
      </c>
      <c r="G198" s="2" t="s">
        <v>127</v>
      </c>
      <c r="H198" s="2" t="s">
        <v>128</v>
      </c>
      <c r="I198" s="2" t="s">
        <v>33</v>
      </c>
      <c r="J198" s="112">
        <v>284214.43957499997</v>
      </c>
      <c r="K198" s="80"/>
      <c r="L198" s="80"/>
    </row>
    <row r="199" spans="1:12" x14ac:dyDescent="0.35">
      <c r="A199" s="2" t="s">
        <v>138</v>
      </c>
      <c r="B199" s="2" t="s">
        <v>136</v>
      </c>
      <c r="C199" s="2" t="s">
        <v>51</v>
      </c>
      <c r="D199" s="108">
        <v>41579</v>
      </c>
      <c r="E199" s="109">
        <f t="shared" si="5"/>
        <v>11</v>
      </c>
      <c r="F199" s="109" t="s">
        <v>19</v>
      </c>
      <c r="G199" s="2" t="s">
        <v>127</v>
      </c>
      <c r="H199" s="2" t="s">
        <v>128</v>
      </c>
      <c r="I199" s="2" t="s">
        <v>33</v>
      </c>
      <c r="J199" s="112">
        <v>291875.60325000004</v>
      </c>
      <c r="K199" s="80"/>
      <c r="L199" s="80"/>
    </row>
    <row r="200" spans="1:12" x14ac:dyDescent="0.35">
      <c r="A200" s="2" t="s">
        <v>138</v>
      </c>
      <c r="B200" s="2" t="s">
        <v>136</v>
      </c>
      <c r="C200" s="2" t="s">
        <v>51</v>
      </c>
      <c r="D200" s="108">
        <v>41609</v>
      </c>
      <c r="E200" s="109">
        <f t="shared" si="5"/>
        <v>12</v>
      </c>
      <c r="F200" s="109" t="s">
        <v>19</v>
      </c>
      <c r="G200" s="2" t="s">
        <v>127</v>
      </c>
      <c r="H200" s="2" t="s">
        <v>128</v>
      </c>
      <c r="I200" s="2" t="s">
        <v>33</v>
      </c>
      <c r="J200" s="112">
        <v>280724.18550000002</v>
      </c>
      <c r="K200" s="80"/>
      <c r="L200" s="80"/>
    </row>
    <row r="201" spans="1:12" x14ac:dyDescent="0.35">
      <c r="A201" s="2" t="s">
        <v>138</v>
      </c>
      <c r="B201" s="2" t="s">
        <v>136</v>
      </c>
      <c r="C201" s="2" t="s">
        <v>51</v>
      </c>
      <c r="D201" s="108">
        <v>41640</v>
      </c>
      <c r="E201" s="109">
        <f t="shared" si="5"/>
        <v>1</v>
      </c>
      <c r="F201" s="109" t="s">
        <v>19</v>
      </c>
      <c r="G201" s="2" t="s">
        <v>127</v>
      </c>
      <c r="H201" s="2" t="s">
        <v>128</v>
      </c>
      <c r="I201" s="2" t="s">
        <v>33</v>
      </c>
      <c r="J201" s="112">
        <v>534332.85999999987</v>
      </c>
    </row>
    <row r="202" spans="1:12" x14ac:dyDescent="0.35">
      <c r="A202" s="2" t="s">
        <v>138</v>
      </c>
      <c r="B202" s="2" t="s">
        <v>136</v>
      </c>
      <c r="C202" s="2" t="s">
        <v>51</v>
      </c>
      <c r="D202" s="108">
        <v>41671</v>
      </c>
      <c r="E202" s="109">
        <f t="shared" si="5"/>
        <v>2</v>
      </c>
      <c r="F202" s="109" t="s">
        <v>19</v>
      </c>
      <c r="G202" s="2" t="s">
        <v>127</v>
      </c>
      <c r="H202" s="2" t="s">
        <v>128</v>
      </c>
      <c r="I202" s="2" t="s">
        <v>33</v>
      </c>
      <c r="J202" s="112">
        <v>449851.67249999999</v>
      </c>
    </row>
    <row r="203" spans="1:12" x14ac:dyDescent="0.35">
      <c r="A203" s="2" t="s">
        <v>138</v>
      </c>
      <c r="B203" s="2" t="s">
        <v>136</v>
      </c>
      <c r="C203" s="2" t="s">
        <v>51</v>
      </c>
      <c r="D203" s="108">
        <v>41699</v>
      </c>
      <c r="E203" s="109">
        <f t="shared" si="5"/>
        <v>3</v>
      </c>
      <c r="F203" s="109" t="s">
        <v>19</v>
      </c>
      <c r="G203" s="2" t="s">
        <v>127</v>
      </c>
      <c r="H203" s="2" t="s">
        <v>128</v>
      </c>
      <c r="I203" s="2" t="s">
        <v>33</v>
      </c>
      <c r="J203" s="112">
        <v>448827.02</v>
      </c>
    </row>
    <row r="204" spans="1:12" x14ac:dyDescent="0.35">
      <c r="A204" s="2" t="s">
        <v>138</v>
      </c>
      <c r="B204" s="2" t="s">
        <v>136</v>
      </c>
      <c r="C204" s="2" t="s">
        <v>51</v>
      </c>
      <c r="D204" s="108">
        <v>41730</v>
      </c>
      <c r="E204" s="109">
        <f t="shared" si="5"/>
        <v>4</v>
      </c>
      <c r="F204" s="109" t="s">
        <v>19</v>
      </c>
      <c r="G204" s="2" t="s">
        <v>127</v>
      </c>
      <c r="H204" s="2" t="s">
        <v>128</v>
      </c>
      <c r="I204" s="2" t="s">
        <v>33</v>
      </c>
      <c r="J204" s="112">
        <v>449801.96625</v>
      </c>
    </row>
    <row r="205" spans="1:12" x14ac:dyDescent="0.35">
      <c r="A205" s="2" t="s">
        <v>138</v>
      </c>
      <c r="B205" s="2" t="s">
        <v>136</v>
      </c>
      <c r="C205" s="2" t="s">
        <v>51</v>
      </c>
      <c r="D205" s="108">
        <v>41760</v>
      </c>
      <c r="E205" s="109">
        <f t="shared" si="5"/>
        <v>5</v>
      </c>
      <c r="F205" s="109" t="s">
        <v>19</v>
      </c>
      <c r="G205" s="2" t="s">
        <v>127</v>
      </c>
      <c r="H205" s="2" t="s">
        <v>128</v>
      </c>
      <c r="I205" s="2" t="s">
        <v>33</v>
      </c>
      <c r="J205" s="112">
        <v>477638.59375</v>
      </c>
    </row>
    <row r="206" spans="1:12" x14ac:dyDescent="0.35">
      <c r="A206" s="2" t="s">
        <v>138</v>
      </c>
      <c r="B206" s="2" t="s">
        <v>136</v>
      </c>
      <c r="C206" s="2" t="s">
        <v>51</v>
      </c>
      <c r="D206" s="108">
        <v>41791</v>
      </c>
      <c r="E206" s="109">
        <f t="shared" si="5"/>
        <v>6</v>
      </c>
      <c r="F206" s="109" t="s">
        <v>19</v>
      </c>
      <c r="G206" s="2" t="s">
        <v>127</v>
      </c>
      <c r="H206" s="2" t="s">
        <v>128</v>
      </c>
      <c r="I206" s="2" t="s">
        <v>33</v>
      </c>
      <c r="J206" s="112">
        <v>544543.22875000001</v>
      </c>
    </row>
    <row r="207" spans="1:12" x14ac:dyDescent="0.35">
      <c r="A207" s="2" t="s">
        <v>138</v>
      </c>
      <c r="B207" s="2" t="s">
        <v>136</v>
      </c>
      <c r="C207" s="2" t="s">
        <v>51</v>
      </c>
      <c r="D207" s="108">
        <v>41456</v>
      </c>
      <c r="E207" s="109">
        <f t="shared" si="5"/>
        <v>7</v>
      </c>
      <c r="F207" s="109" t="s">
        <v>19</v>
      </c>
      <c r="G207" s="2" t="s">
        <v>127</v>
      </c>
      <c r="H207" s="2" t="s">
        <v>129</v>
      </c>
      <c r="I207" s="2" t="s">
        <v>33</v>
      </c>
      <c r="J207" s="112">
        <v>415211.07746249868</v>
      </c>
    </row>
    <row r="208" spans="1:12" x14ac:dyDescent="0.35">
      <c r="A208" s="2" t="s">
        <v>138</v>
      </c>
      <c r="B208" s="2" t="s">
        <v>136</v>
      </c>
      <c r="C208" s="2" t="s">
        <v>51</v>
      </c>
      <c r="D208" s="108">
        <v>41487</v>
      </c>
      <c r="E208" s="109">
        <f t="shared" ref="E208:E218" si="6">MONTH(D208)</f>
        <v>8</v>
      </c>
      <c r="F208" s="109" t="s">
        <v>19</v>
      </c>
      <c r="G208" s="2" t="s">
        <v>127</v>
      </c>
      <c r="H208" s="2" t="s">
        <v>129</v>
      </c>
      <c r="I208" s="2" t="s">
        <v>33</v>
      </c>
      <c r="J208" s="112">
        <v>573701.42238750006</v>
      </c>
    </row>
    <row r="209" spans="1:10" x14ac:dyDescent="0.35">
      <c r="A209" s="2" t="s">
        <v>138</v>
      </c>
      <c r="B209" s="2" t="s">
        <v>136</v>
      </c>
      <c r="C209" s="2" t="s">
        <v>51</v>
      </c>
      <c r="D209" s="108">
        <v>41518</v>
      </c>
      <c r="E209" s="109">
        <f t="shared" si="6"/>
        <v>9</v>
      </c>
      <c r="F209" s="109" t="s">
        <v>19</v>
      </c>
      <c r="G209" s="2" t="s">
        <v>127</v>
      </c>
      <c r="H209" s="2" t="s">
        <v>129</v>
      </c>
      <c r="I209" s="2" t="s">
        <v>33</v>
      </c>
      <c r="J209" s="112">
        <v>449154.95253749873</v>
      </c>
    </row>
    <row r="210" spans="1:10" x14ac:dyDescent="0.35">
      <c r="A210" s="2" t="s">
        <v>138</v>
      </c>
      <c r="B210" s="2" t="s">
        <v>136</v>
      </c>
      <c r="C210" s="2" t="s">
        <v>51</v>
      </c>
      <c r="D210" s="108">
        <v>41548</v>
      </c>
      <c r="E210" s="109">
        <f t="shared" si="6"/>
        <v>10</v>
      </c>
      <c r="F210" s="109" t="s">
        <v>19</v>
      </c>
      <c r="G210" s="2" t="s">
        <v>127</v>
      </c>
      <c r="H210" s="2" t="s">
        <v>129</v>
      </c>
      <c r="I210" s="2" t="s">
        <v>33</v>
      </c>
      <c r="J210" s="112">
        <v>426321.65936249989</v>
      </c>
    </row>
    <row r="211" spans="1:10" x14ac:dyDescent="0.35">
      <c r="A211" s="2" t="s">
        <v>138</v>
      </c>
      <c r="B211" s="2" t="s">
        <v>136</v>
      </c>
      <c r="C211" s="2" t="s">
        <v>51</v>
      </c>
      <c r="D211" s="108">
        <v>41579</v>
      </c>
      <c r="E211" s="109">
        <f t="shared" si="6"/>
        <v>11</v>
      </c>
      <c r="F211" s="109" t="s">
        <v>19</v>
      </c>
      <c r="G211" s="2" t="s">
        <v>127</v>
      </c>
      <c r="H211" s="2" t="s">
        <v>129</v>
      </c>
      <c r="I211" s="2" t="s">
        <v>33</v>
      </c>
      <c r="J211" s="112">
        <v>437813.40487499995</v>
      </c>
    </row>
    <row r="212" spans="1:10" x14ac:dyDescent="0.35">
      <c r="A212" s="2" t="s">
        <v>138</v>
      </c>
      <c r="B212" s="2" t="s">
        <v>136</v>
      </c>
      <c r="C212" s="2" t="s">
        <v>51</v>
      </c>
      <c r="D212" s="108">
        <v>41609</v>
      </c>
      <c r="E212" s="109">
        <f t="shared" si="6"/>
        <v>12</v>
      </c>
      <c r="F212" s="109" t="s">
        <v>19</v>
      </c>
      <c r="G212" s="2" t="s">
        <v>127</v>
      </c>
      <c r="H212" s="2" t="s">
        <v>129</v>
      </c>
      <c r="I212" s="2" t="s">
        <v>33</v>
      </c>
      <c r="J212" s="112">
        <v>421086.27824999997</v>
      </c>
    </row>
    <row r="213" spans="1:10" x14ac:dyDescent="0.35">
      <c r="A213" s="2" t="s">
        <v>138</v>
      </c>
      <c r="B213" s="2" t="s">
        <v>136</v>
      </c>
      <c r="C213" s="2" t="s">
        <v>51</v>
      </c>
      <c r="D213" s="108">
        <v>41640</v>
      </c>
      <c r="E213" s="109">
        <f t="shared" si="6"/>
        <v>1</v>
      </c>
      <c r="F213" s="109" t="s">
        <v>19</v>
      </c>
      <c r="G213" s="2" t="s">
        <v>127</v>
      </c>
      <c r="H213" s="2" t="s">
        <v>129</v>
      </c>
      <c r="I213" s="2" t="s">
        <v>33</v>
      </c>
      <c r="J213" s="112">
        <v>801499.2899999998</v>
      </c>
    </row>
    <row r="214" spans="1:10" x14ac:dyDescent="0.35">
      <c r="A214" s="2" t="s">
        <v>138</v>
      </c>
      <c r="B214" s="2" t="s">
        <v>136</v>
      </c>
      <c r="C214" s="2" t="s">
        <v>51</v>
      </c>
      <c r="D214" s="108">
        <v>41671</v>
      </c>
      <c r="E214" s="109">
        <f t="shared" si="6"/>
        <v>2</v>
      </c>
      <c r="F214" s="109" t="s">
        <v>19</v>
      </c>
      <c r="G214" s="2" t="s">
        <v>127</v>
      </c>
      <c r="H214" s="2" t="s">
        <v>129</v>
      </c>
      <c r="I214" s="2" t="s">
        <v>33</v>
      </c>
      <c r="J214" s="112">
        <v>674777.50874999992</v>
      </c>
    </row>
    <row r="215" spans="1:10" x14ac:dyDescent="0.35">
      <c r="A215" s="2" t="s">
        <v>138</v>
      </c>
      <c r="B215" s="2" t="s">
        <v>136</v>
      </c>
      <c r="C215" s="2" t="s">
        <v>51</v>
      </c>
      <c r="D215" s="108">
        <v>41699</v>
      </c>
      <c r="E215" s="109">
        <f t="shared" si="6"/>
        <v>3</v>
      </c>
      <c r="F215" s="109" t="s">
        <v>19</v>
      </c>
      <c r="G215" s="2" t="s">
        <v>127</v>
      </c>
      <c r="H215" s="2" t="s">
        <v>129</v>
      </c>
      <c r="I215" s="2" t="s">
        <v>33</v>
      </c>
      <c r="J215" s="112">
        <v>673240.53</v>
      </c>
    </row>
    <row r="216" spans="1:10" x14ac:dyDescent="0.35">
      <c r="A216" s="2" t="s">
        <v>138</v>
      </c>
      <c r="B216" s="2" t="s">
        <v>136</v>
      </c>
      <c r="C216" s="2" t="s">
        <v>51</v>
      </c>
      <c r="D216" s="108">
        <v>41730</v>
      </c>
      <c r="E216" s="109">
        <f t="shared" si="6"/>
        <v>4</v>
      </c>
      <c r="F216" s="109" t="s">
        <v>19</v>
      </c>
      <c r="G216" s="2" t="s">
        <v>127</v>
      </c>
      <c r="H216" s="2" t="s">
        <v>129</v>
      </c>
      <c r="I216" s="2" t="s">
        <v>33</v>
      </c>
      <c r="J216" s="112">
        <v>674702.94937499997</v>
      </c>
    </row>
    <row r="217" spans="1:10" x14ac:dyDescent="0.35">
      <c r="A217" s="2" t="s">
        <v>138</v>
      </c>
      <c r="B217" s="2" t="s">
        <v>136</v>
      </c>
      <c r="C217" s="2" t="s">
        <v>51</v>
      </c>
      <c r="D217" s="108">
        <v>41760</v>
      </c>
      <c r="E217" s="109">
        <f t="shared" si="6"/>
        <v>5</v>
      </c>
      <c r="F217" s="109" t="s">
        <v>19</v>
      </c>
      <c r="G217" s="2" t="s">
        <v>127</v>
      </c>
      <c r="H217" s="2" t="s">
        <v>129</v>
      </c>
      <c r="I217" s="2" t="s">
        <v>33</v>
      </c>
      <c r="J217" s="112">
        <v>716457.890625</v>
      </c>
    </row>
    <row r="218" spans="1:10" x14ac:dyDescent="0.35">
      <c r="A218" s="2" t="s">
        <v>138</v>
      </c>
      <c r="B218" s="2" t="s">
        <v>136</v>
      </c>
      <c r="C218" s="2" t="s">
        <v>51</v>
      </c>
      <c r="D218" s="108">
        <v>41791</v>
      </c>
      <c r="E218" s="109">
        <f t="shared" si="6"/>
        <v>6</v>
      </c>
      <c r="F218" s="109" t="s">
        <v>19</v>
      </c>
      <c r="G218" s="2" t="s">
        <v>127</v>
      </c>
      <c r="H218" s="2" t="s">
        <v>129</v>
      </c>
      <c r="I218" s="2" t="s">
        <v>33</v>
      </c>
      <c r="J218" s="112">
        <v>816814.8431249999</v>
      </c>
    </row>
    <row r="219" spans="1:10" x14ac:dyDescent="0.35">
      <c r="A219" s="2" t="s">
        <v>138</v>
      </c>
      <c r="B219" s="2" t="s">
        <v>136</v>
      </c>
      <c r="C219" s="2" t="s">
        <v>51</v>
      </c>
      <c r="D219" s="108">
        <v>41456</v>
      </c>
      <c r="E219" s="109">
        <f t="shared" ref="E219:E250" si="7">MONTH(D219)</f>
        <v>7</v>
      </c>
      <c r="F219" s="109" t="s">
        <v>19</v>
      </c>
      <c r="G219" s="2" t="s">
        <v>146</v>
      </c>
      <c r="H219" s="2" t="s">
        <v>130</v>
      </c>
      <c r="I219" s="2" t="s">
        <v>33</v>
      </c>
      <c r="J219" s="112">
        <v>360688.41072499886</v>
      </c>
    </row>
    <row r="220" spans="1:10" x14ac:dyDescent="0.35">
      <c r="A220" s="2" t="s">
        <v>138</v>
      </c>
      <c r="B220" s="2" t="s">
        <v>136</v>
      </c>
      <c r="C220" s="2" t="s">
        <v>51</v>
      </c>
      <c r="D220" s="108">
        <v>41487</v>
      </c>
      <c r="E220" s="109">
        <f t="shared" si="7"/>
        <v>8</v>
      </c>
      <c r="F220" s="109" t="s">
        <v>19</v>
      </c>
      <c r="G220" s="2" t="s">
        <v>146</v>
      </c>
      <c r="H220" s="2" t="s">
        <v>130</v>
      </c>
      <c r="I220" s="2" t="s">
        <v>33</v>
      </c>
      <c r="J220" s="112">
        <v>498366.89217499993</v>
      </c>
    </row>
    <row r="221" spans="1:10" x14ac:dyDescent="0.35">
      <c r="A221" s="2" t="s">
        <v>138</v>
      </c>
      <c r="B221" s="2" t="s">
        <v>136</v>
      </c>
      <c r="C221" s="2" t="s">
        <v>51</v>
      </c>
      <c r="D221" s="108">
        <v>41518</v>
      </c>
      <c r="E221" s="109">
        <f t="shared" si="7"/>
        <v>9</v>
      </c>
      <c r="F221" s="109" t="s">
        <v>19</v>
      </c>
      <c r="G221" s="2" t="s">
        <v>146</v>
      </c>
      <c r="H221" s="2" t="s">
        <v>130</v>
      </c>
      <c r="I221" s="2" t="s">
        <v>33</v>
      </c>
      <c r="J221" s="112">
        <v>390175.00927499885</v>
      </c>
    </row>
    <row r="222" spans="1:10" x14ac:dyDescent="0.35">
      <c r="A222" s="2" t="s">
        <v>138</v>
      </c>
      <c r="B222" s="2" t="s">
        <v>136</v>
      </c>
      <c r="C222" s="2" t="s">
        <v>51</v>
      </c>
      <c r="D222" s="108">
        <v>41548</v>
      </c>
      <c r="E222" s="109">
        <f t="shared" si="7"/>
        <v>10</v>
      </c>
      <c r="F222" s="109" t="s">
        <v>19</v>
      </c>
      <c r="G222" s="2" t="s">
        <v>146</v>
      </c>
      <c r="H222" s="2" t="s">
        <v>130</v>
      </c>
      <c r="I222" s="2" t="s">
        <v>33</v>
      </c>
      <c r="J222" s="112">
        <v>370340.02732499992</v>
      </c>
    </row>
    <row r="223" spans="1:10" x14ac:dyDescent="0.35">
      <c r="A223" s="2" t="s">
        <v>138</v>
      </c>
      <c r="B223" s="2" t="s">
        <v>136</v>
      </c>
      <c r="C223" s="2" t="s">
        <v>51</v>
      </c>
      <c r="D223" s="108">
        <v>41579</v>
      </c>
      <c r="E223" s="109">
        <f t="shared" si="7"/>
        <v>11</v>
      </c>
      <c r="F223" s="109" t="s">
        <v>19</v>
      </c>
      <c r="G223" s="2" t="s">
        <v>146</v>
      </c>
      <c r="H223" s="2" t="s">
        <v>130</v>
      </c>
      <c r="I223" s="2" t="s">
        <v>33</v>
      </c>
      <c r="J223" s="112">
        <v>380322.75574999995</v>
      </c>
    </row>
    <row r="224" spans="1:10" x14ac:dyDescent="0.35">
      <c r="A224" s="2" t="s">
        <v>138</v>
      </c>
      <c r="B224" s="2" t="s">
        <v>136</v>
      </c>
      <c r="C224" s="2" t="s">
        <v>51</v>
      </c>
      <c r="D224" s="108">
        <v>41609</v>
      </c>
      <c r="E224" s="109">
        <f t="shared" si="7"/>
        <v>12</v>
      </c>
      <c r="F224" s="109" t="s">
        <v>19</v>
      </c>
      <c r="G224" s="2" t="s">
        <v>146</v>
      </c>
      <c r="H224" s="2" t="s">
        <v>130</v>
      </c>
      <c r="I224" s="2" t="s">
        <v>33</v>
      </c>
      <c r="J224" s="112">
        <v>365792.12049999996</v>
      </c>
    </row>
    <row r="225" spans="1:10" x14ac:dyDescent="0.35">
      <c r="A225" s="2" t="s">
        <v>138</v>
      </c>
      <c r="B225" s="2" t="s">
        <v>136</v>
      </c>
      <c r="C225" s="2" t="s">
        <v>51</v>
      </c>
      <c r="D225" s="108">
        <v>41640</v>
      </c>
      <c r="E225" s="109">
        <f t="shared" si="7"/>
        <v>1</v>
      </c>
      <c r="F225" s="109" t="s">
        <v>19</v>
      </c>
      <c r="G225" s="2" t="s">
        <v>146</v>
      </c>
      <c r="H225" s="2" t="s">
        <v>130</v>
      </c>
      <c r="I225" s="2" t="s">
        <v>33</v>
      </c>
      <c r="J225" s="112">
        <v>459526.25959999987</v>
      </c>
    </row>
    <row r="226" spans="1:10" x14ac:dyDescent="0.35">
      <c r="A226" s="2" t="s">
        <v>138</v>
      </c>
      <c r="B226" s="2" t="s">
        <v>136</v>
      </c>
      <c r="C226" s="2" t="s">
        <v>51</v>
      </c>
      <c r="D226" s="108">
        <v>41671</v>
      </c>
      <c r="E226" s="109">
        <f t="shared" si="7"/>
        <v>2</v>
      </c>
      <c r="F226" s="109" t="s">
        <v>19</v>
      </c>
      <c r="G226" s="2" t="s">
        <v>146</v>
      </c>
      <c r="H226" s="2" t="s">
        <v>130</v>
      </c>
      <c r="I226" s="2" t="s">
        <v>33</v>
      </c>
      <c r="J226" s="112">
        <v>386872.43834999995</v>
      </c>
    </row>
    <row r="227" spans="1:10" x14ac:dyDescent="0.35">
      <c r="A227" s="2" t="s">
        <v>138</v>
      </c>
      <c r="B227" s="2" t="s">
        <v>136</v>
      </c>
      <c r="C227" s="2" t="s">
        <v>51</v>
      </c>
      <c r="D227" s="108">
        <v>41699</v>
      </c>
      <c r="E227" s="109">
        <f t="shared" si="7"/>
        <v>3</v>
      </c>
      <c r="F227" s="109" t="s">
        <v>19</v>
      </c>
      <c r="G227" s="2" t="s">
        <v>146</v>
      </c>
      <c r="H227" s="2" t="s">
        <v>130</v>
      </c>
      <c r="I227" s="2" t="s">
        <v>33</v>
      </c>
      <c r="J227" s="112">
        <v>385991.23719999997</v>
      </c>
    </row>
    <row r="228" spans="1:10" x14ac:dyDescent="0.35">
      <c r="A228" s="2" t="s">
        <v>138</v>
      </c>
      <c r="B228" s="2" t="s">
        <v>136</v>
      </c>
      <c r="C228" s="2" t="s">
        <v>51</v>
      </c>
      <c r="D228" s="108">
        <v>41730</v>
      </c>
      <c r="E228" s="109">
        <f t="shared" si="7"/>
        <v>4</v>
      </c>
      <c r="F228" s="109" t="s">
        <v>19</v>
      </c>
      <c r="G228" s="2" t="s">
        <v>146</v>
      </c>
      <c r="H228" s="2" t="s">
        <v>130</v>
      </c>
      <c r="I228" s="2" t="s">
        <v>33</v>
      </c>
      <c r="J228" s="112">
        <v>386829.69097499992</v>
      </c>
    </row>
    <row r="229" spans="1:10" x14ac:dyDescent="0.35">
      <c r="A229" s="2" t="s">
        <v>138</v>
      </c>
      <c r="B229" s="2" t="s">
        <v>136</v>
      </c>
      <c r="C229" s="2" t="s">
        <v>51</v>
      </c>
      <c r="D229" s="108">
        <v>41760</v>
      </c>
      <c r="E229" s="109">
        <f t="shared" si="7"/>
        <v>5</v>
      </c>
      <c r="F229" s="109" t="s">
        <v>19</v>
      </c>
      <c r="G229" s="2" t="s">
        <v>146</v>
      </c>
      <c r="H229" s="2" t="s">
        <v>130</v>
      </c>
      <c r="I229" s="2" t="s">
        <v>33</v>
      </c>
      <c r="J229" s="112">
        <v>410769.19062499999</v>
      </c>
    </row>
    <row r="230" spans="1:10" x14ac:dyDescent="0.35">
      <c r="A230" s="2" t="s">
        <v>138</v>
      </c>
      <c r="B230" s="2" t="s">
        <v>136</v>
      </c>
      <c r="C230" s="2" t="s">
        <v>51</v>
      </c>
      <c r="D230" s="108">
        <v>41791</v>
      </c>
      <c r="E230" s="109">
        <f t="shared" si="7"/>
        <v>6</v>
      </c>
      <c r="F230" s="109" t="s">
        <v>19</v>
      </c>
      <c r="G230" s="2" t="s">
        <v>146</v>
      </c>
      <c r="H230" s="2" t="s">
        <v>130</v>
      </c>
      <c r="I230" s="2" t="s">
        <v>33</v>
      </c>
      <c r="J230" s="112">
        <v>468307.17672499991</v>
      </c>
    </row>
    <row r="231" spans="1:10" x14ac:dyDescent="0.35">
      <c r="A231" s="2" t="s">
        <v>138</v>
      </c>
      <c r="B231" s="2" t="s">
        <v>136</v>
      </c>
      <c r="C231" s="2" t="s">
        <v>51</v>
      </c>
      <c r="D231" s="108">
        <v>41456</v>
      </c>
      <c r="E231" s="109">
        <f t="shared" si="7"/>
        <v>7</v>
      </c>
      <c r="F231" s="109" t="s">
        <v>19</v>
      </c>
      <c r="G231" s="2" t="s">
        <v>146</v>
      </c>
      <c r="H231" s="2" t="s">
        <v>131</v>
      </c>
      <c r="I231" s="2" t="s">
        <v>33</v>
      </c>
      <c r="J231" s="112">
        <v>226478.76952499934</v>
      </c>
    </row>
    <row r="232" spans="1:10" x14ac:dyDescent="0.35">
      <c r="A232" s="2" t="s">
        <v>138</v>
      </c>
      <c r="B232" s="2" t="s">
        <v>136</v>
      </c>
      <c r="C232" s="2" t="s">
        <v>51</v>
      </c>
      <c r="D232" s="108">
        <v>41487</v>
      </c>
      <c r="E232" s="109">
        <f t="shared" si="7"/>
        <v>8</v>
      </c>
      <c r="F232" s="109" t="s">
        <v>19</v>
      </c>
      <c r="G232" s="2" t="s">
        <v>146</v>
      </c>
      <c r="H232" s="2" t="s">
        <v>131</v>
      </c>
      <c r="I232" s="2" t="s">
        <v>33</v>
      </c>
      <c r="J232" s="112">
        <v>312928.04857500002</v>
      </c>
    </row>
    <row r="233" spans="1:10" x14ac:dyDescent="0.35">
      <c r="A233" s="2" t="s">
        <v>138</v>
      </c>
      <c r="B233" s="2" t="s">
        <v>136</v>
      </c>
      <c r="C233" s="2" t="s">
        <v>51</v>
      </c>
      <c r="D233" s="108">
        <v>41518</v>
      </c>
      <c r="E233" s="109">
        <f t="shared" si="7"/>
        <v>9</v>
      </c>
      <c r="F233" s="109" t="s">
        <v>19</v>
      </c>
      <c r="G233" s="2" t="s">
        <v>146</v>
      </c>
      <c r="H233" s="2" t="s">
        <v>131</v>
      </c>
      <c r="I233" s="2" t="s">
        <v>33</v>
      </c>
      <c r="J233" s="112">
        <v>244993.61047499935</v>
      </c>
    </row>
    <row r="234" spans="1:10" x14ac:dyDescent="0.35">
      <c r="A234" s="2" t="s">
        <v>138</v>
      </c>
      <c r="B234" s="2" t="s">
        <v>136</v>
      </c>
      <c r="C234" s="2" t="s">
        <v>51</v>
      </c>
      <c r="D234" s="108">
        <v>41548</v>
      </c>
      <c r="E234" s="109">
        <f t="shared" si="7"/>
        <v>10</v>
      </c>
      <c r="F234" s="109" t="s">
        <v>19</v>
      </c>
      <c r="G234" s="2" t="s">
        <v>146</v>
      </c>
      <c r="H234" s="2" t="s">
        <v>131</v>
      </c>
      <c r="I234" s="2" t="s">
        <v>33</v>
      </c>
      <c r="J234" s="112">
        <v>232539.08692499998</v>
      </c>
    </row>
    <row r="235" spans="1:10" x14ac:dyDescent="0.35">
      <c r="A235" s="2" t="s">
        <v>138</v>
      </c>
      <c r="B235" s="2" t="s">
        <v>136</v>
      </c>
      <c r="C235" s="2" t="s">
        <v>51</v>
      </c>
      <c r="D235" s="108">
        <v>41579</v>
      </c>
      <c r="E235" s="109">
        <f t="shared" si="7"/>
        <v>11</v>
      </c>
      <c r="F235" s="109" t="s">
        <v>19</v>
      </c>
      <c r="G235" s="2" t="s">
        <v>146</v>
      </c>
      <c r="H235" s="2" t="s">
        <v>131</v>
      </c>
      <c r="I235" s="2" t="s">
        <v>33</v>
      </c>
      <c r="J235" s="112">
        <v>238807.31175000002</v>
      </c>
    </row>
    <row r="236" spans="1:10" x14ac:dyDescent="0.35">
      <c r="A236" s="2" t="s">
        <v>138</v>
      </c>
      <c r="B236" s="2" t="s">
        <v>136</v>
      </c>
      <c r="C236" s="2" t="s">
        <v>51</v>
      </c>
      <c r="D236" s="108">
        <v>41609</v>
      </c>
      <c r="E236" s="109">
        <f t="shared" si="7"/>
        <v>12</v>
      </c>
      <c r="F236" s="109" t="s">
        <v>19</v>
      </c>
      <c r="G236" s="2" t="s">
        <v>146</v>
      </c>
      <c r="H236" s="2" t="s">
        <v>131</v>
      </c>
      <c r="I236" s="2" t="s">
        <v>33</v>
      </c>
      <c r="J236" s="112">
        <v>229683.42450000002</v>
      </c>
    </row>
    <row r="237" spans="1:10" x14ac:dyDescent="0.35">
      <c r="A237" s="2" t="s">
        <v>138</v>
      </c>
      <c r="B237" s="2" t="s">
        <v>136</v>
      </c>
      <c r="C237" s="2" t="s">
        <v>51</v>
      </c>
      <c r="D237" s="108">
        <v>41640</v>
      </c>
      <c r="E237" s="109">
        <f t="shared" si="7"/>
        <v>1</v>
      </c>
      <c r="F237" s="109" t="s">
        <v>19</v>
      </c>
      <c r="G237" s="2" t="s">
        <v>146</v>
      </c>
      <c r="H237" s="2" t="s">
        <v>131</v>
      </c>
      <c r="I237" s="2" t="s">
        <v>33</v>
      </c>
      <c r="J237" s="112">
        <v>288539.74439999997</v>
      </c>
    </row>
    <row r="238" spans="1:10" x14ac:dyDescent="0.35">
      <c r="A238" s="2" t="s">
        <v>138</v>
      </c>
      <c r="B238" s="2" t="s">
        <v>136</v>
      </c>
      <c r="C238" s="2" t="s">
        <v>51</v>
      </c>
      <c r="D238" s="108">
        <v>41671</v>
      </c>
      <c r="E238" s="109">
        <f t="shared" si="7"/>
        <v>2</v>
      </c>
      <c r="F238" s="109" t="s">
        <v>19</v>
      </c>
      <c r="G238" s="2" t="s">
        <v>146</v>
      </c>
      <c r="H238" s="2" t="s">
        <v>131</v>
      </c>
      <c r="I238" s="2" t="s">
        <v>33</v>
      </c>
      <c r="J238" s="112">
        <v>242919.90315</v>
      </c>
    </row>
    <row r="239" spans="1:10" x14ac:dyDescent="0.35">
      <c r="A239" s="2" t="s">
        <v>138</v>
      </c>
      <c r="B239" s="2" t="s">
        <v>136</v>
      </c>
      <c r="C239" s="2" t="s">
        <v>51</v>
      </c>
      <c r="D239" s="108">
        <v>41699</v>
      </c>
      <c r="E239" s="109">
        <f t="shared" si="7"/>
        <v>3</v>
      </c>
      <c r="F239" s="109" t="s">
        <v>19</v>
      </c>
      <c r="G239" s="2" t="s">
        <v>146</v>
      </c>
      <c r="H239" s="2" t="s">
        <v>131</v>
      </c>
      <c r="I239" s="2" t="s">
        <v>33</v>
      </c>
      <c r="J239" s="112">
        <v>242366.59080000003</v>
      </c>
    </row>
    <row r="240" spans="1:10" x14ac:dyDescent="0.35">
      <c r="A240" s="2" t="s">
        <v>138</v>
      </c>
      <c r="B240" s="2" t="s">
        <v>136</v>
      </c>
      <c r="C240" s="2" t="s">
        <v>51</v>
      </c>
      <c r="D240" s="108">
        <v>41730</v>
      </c>
      <c r="E240" s="109">
        <f t="shared" si="7"/>
        <v>4</v>
      </c>
      <c r="F240" s="109" t="s">
        <v>19</v>
      </c>
      <c r="G240" s="2" t="s">
        <v>146</v>
      </c>
      <c r="H240" s="2" t="s">
        <v>131</v>
      </c>
      <c r="I240" s="2" t="s">
        <v>33</v>
      </c>
      <c r="J240" s="112">
        <v>242893.06177500001</v>
      </c>
    </row>
    <row r="241" spans="1:10" x14ac:dyDescent="0.35">
      <c r="A241" s="2" t="s">
        <v>138</v>
      </c>
      <c r="B241" s="2" t="s">
        <v>136</v>
      </c>
      <c r="C241" s="2" t="s">
        <v>51</v>
      </c>
      <c r="D241" s="108">
        <v>41760</v>
      </c>
      <c r="E241" s="109">
        <f t="shared" si="7"/>
        <v>5</v>
      </c>
      <c r="F241" s="109" t="s">
        <v>19</v>
      </c>
      <c r="G241" s="2" t="s">
        <v>146</v>
      </c>
      <c r="H241" s="2" t="s">
        <v>131</v>
      </c>
      <c r="I241" s="2" t="s">
        <v>33</v>
      </c>
      <c r="J241" s="112">
        <v>257924.84062500004</v>
      </c>
    </row>
    <row r="242" spans="1:10" x14ac:dyDescent="0.35">
      <c r="A242" s="2" t="s">
        <v>138</v>
      </c>
      <c r="B242" s="2" t="s">
        <v>136</v>
      </c>
      <c r="C242" s="2" t="s">
        <v>51</v>
      </c>
      <c r="D242" s="108">
        <v>41791</v>
      </c>
      <c r="E242" s="109">
        <f t="shared" si="7"/>
        <v>6</v>
      </c>
      <c r="F242" s="109" t="s">
        <v>19</v>
      </c>
      <c r="G242" s="2" t="s">
        <v>146</v>
      </c>
      <c r="H242" s="2" t="s">
        <v>131</v>
      </c>
      <c r="I242" s="2" t="s">
        <v>33</v>
      </c>
      <c r="J242" s="112">
        <v>294053.34352500003</v>
      </c>
    </row>
    <row r="243" spans="1:10" x14ac:dyDescent="0.35">
      <c r="A243" s="2" t="s">
        <v>138</v>
      </c>
      <c r="B243" s="2" t="s">
        <v>136</v>
      </c>
      <c r="C243" s="2" t="s">
        <v>51</v>
      </c>
      <c r="D243" s="108">
        <v>41456</v>
      </c>
      <c r="E243" s="109">
        <f t="shared" si="7"/>
        <v>7</v>
      </c>
      <c r="F243" s="109" t="s">
        <v>19</v>
      </c>
      <c r="G243" s="2" t="s">
        <v>146</v>
      </c>
      <c r="H243" s="2" t="s">
        <v>132</v>
      </c>
      <c r="I243" s="2" t="s">
        <v>33</v>
      </c>
      <c r="J243" s="112">
        <v>255837.1285374992</v>
      </c>
    </row>
    <row r="244" spans="1:10" x14ac:dyDescent="0.35">
      <c r="A244" s="2" t="s">
        <v>138</v>
      </c>
      <c r="B244" s="2" t="s">
        <v>136</v>
      </c>
      <c r="C244" s="2" t="s">
        <v>51</v>
      </c>
      <c r="D244" s="108">
        <v>41487</v>
      </c>
      <c r="E244" s="109">
        <f t="shared" si="7"/>
        <v>8</v>
      </c>
      <c r="F244" s="109" t="s">
        <v>19</v>
      </c>
      <c r="G244" s="2" t="s">
        <v>146</v>
      </c>
      <c r="H244" s="2" t="s">
        <v>132</v>
      </c>
      <c r="I244" s="2" t="s">
        <v>33</v>
      </c>
      <c r="J244" s="112">
        <v>353492.79561249999</v>
      </c>
    </row>
    <row r="245" spans="1:10" x14ac:dyDescent="0.35">
      <c r="A245" s="2" t="s">
        <v>138</v>
      </c>
      <c r="B245" s="2" t="s">
        <v>136</v>
      </c>
      <c r="C245" s="2" t="s">
        <v>51</v>
      </c>
      <c r="D245" s="108">
        <v>41518</v>
      </c>
      <c r="E245" s="109">
        <f t="shared" si="7"/>
        <v>9</v>
      </c>
      <c r="F245" s="109" t="s">
        <v>19</v>
      </c>
      <c r="G245" s="2" t="s">
        <v>146</v>
      </c>
      <c r="H245" s="2" t="s">
        <v>132</v>
      </c>
      <c r="I245" s="2" t="s">
        <v>33</v>
      </c>
      <c r="J245" s="112">
        <v>276752.04146249924</v>
      </c>
    </row>
    <row r="246" spans="1:10" x14ac:dyDescent="0.35">
      <c r="A246" s="2" t="s">
        <v>138</v>
      </c>
      <c r="B246" s="2" t="s">
        <v>136</v>
      </c>
      <c r="C246" s="2" t="s">
        <v>51</v>
      </c>
      <c r="D246" s="108">
        <v>41548</v>
      </c>
      <c r="E246" s="109">
        <f t="shared" si="7"/>
        <v>10</v>
      </c>
      <c r="F246" s="109" t="s">
        <v>19</v>
      </c>
      <c r="G246" s="2" t="s">
        <v>146</v>
      </c>
      <c r="H246" s="2" t="s">
        <v>132</v>
      </c>
      <c r="I246" s="2" t="s">
        <v>33</v>
      </c>
      <c r="J246" s="112">
        <v>262683.04263749992</v>
      </c>
    </row>
    <row r="247" spans="1:10" x14ac:dyDescent="0.35">
      <c r="A247" s="2" t="s">
        <v>138</v>
      </c>
      <c r="B247" s="2" t="s">
        <v>136</v>
      </c>
      <c r="C247" s="2" t="s">
        <v>51</v>
      </c>
      <c r="D247" s="108">
        <v>41579</v>
      </c>
      <c r="E247" s="109">
        <f t="shared" si="7"/>
        <v>11</v>
      </c>
      <c r="F247" s="109" t="s">
        <v>19</v>
      </c>
      <c r="G247" s="2" t="s">
        <v>146</v>
      </c>
      <c r="H247" s="2" t="s">
        <v>132</v>
      </c>
      <c r="I247" s="2" t="s">
        <v>33</v>
      </c>
      <c r="J247" s="112">
        <v>269763.81512500002</v>
      </c>
    </row>
    <row r="248" spans="1:10" x14ac:dyDescent="0.35">
      <c r="A248" s="2" t="s">
        <v>138</v>
      </c>
      <c r="B248" s="2" t="s">
        <v>136</v>
      </c>
      <c r="C248" s="2" t="s">
        <v>51</v>
      </c>
      <c r="D248" s="108">
        <v>41609</v>
      </c>
      <c r="E248" s="109">
        <f t="shared" si="7"/>
        <v>12</v>
      </c>
      <c r="F248" s="109" t="s">
        <v>19</v>
      </c>
      <c r="G248" s="2" t="s">
        <v>146</v>
      </c>
      <c r="H248" s="2" t="s">
        <v>132</v>
      </c>
      <c r="I248" s="2" t="s">
        <v>33</v>
      </c>
      <c r="J248" s="112">
        <v>259457.20175000001</v>
      </c>
    </row>
    <row r="249" spans="1:10" x14ac:dyDescent="0.35">
      <c r="A249" s="2" t="s">
        <v>138</v>
      </c>
      <c r="B249" s="2" t="s">
        <v>136</v>
      </c>
      <c r="C249" s="2" t="s">
        <v>51</v>
      </c>
      <c r="D249" s="108">
        <v>41640</v>
      </c>
      <c r="E249" s="109">
        <f t="shared" si="7"/>
        <v>1</v>
      </c>
      <c r="F249" s="109" t="s">
        <v>19</v>
      </c>
      <c r="G249" s="2" t="s">
        <v>146</v>
      </c>
      <c r="H249" s="2" t="s">
        <v>132</v>
      </c>
      <c r="I249" s="2" t="s">
        <v>33</v>
      </c>
      <c r="J249" s="112">
        <v>325943.04459999991</v>
      </c>
    </row>
    <row r="250" spans="1:10" x14ac:dyDescent="0.35">
      <c r="A250" s="2" t="s">
        <v>138</v>
      </c>
      <c r="B250" s="2" t="s">
        <v>136</v>
      </c>
      <c r="C250" s="2" t="s">
        <v>51</v>
      </c>
      <c r="D250" s="108">
        <v>41671</v>
      </c>
      <c r="E250" s="109">
        <f t="shared" si="7"/>
        <v>2</v>
      </c>
      <c r="F250" s="109" t="s">
        <v>19</v>
      </c>
      <c r="G250" s="2" t="s">
        <v>146</v>
      </c>
      <c r="H250" s="2" t="s">
        <v>132</v>
      </c>
      <c r="I250" s="2" t="s">
        <v>33</v>
      </c>
      <c r="J250" s="112">
        <v>274409.52022499999</v>
      </c>
    </row>
    <row r="251" spans="1:10" x14ac:dyDescent="0.35">
      <c r="A251" s="2" t="s">
        <v>138</v>
      </c>
      <c r="B251" s="2" t="s">
        <v>136</v>
      </c>
      <c r="C251" s="2" t="s">
        <v>51</v>
      </c>
      <c r="D251" s="108">
        <v>41699</v>
      </c>
      <c r="E251" s="109">
        <f t="shared" ref="E251:E282" si="8">MONTH(D251)</f>
        <v>3</v>
      </c>
      <c r="F251" s="109" t="s">
        <v>19</v>
      </c>
      <c r="G251" s="2" t="s">
        <v>146</v>
      </c>
      <c r="H251" s="2" t="s">
        <v>132</v>
      </c>
      <c r="I251" s="2" t="s">
        <v>33</v>
      </c>
      <c r="J251" s="112">
        <v>273784.48220000003</v>
      </c>
    </row>
    <row r="252" spans="1:10" x14ac:dyDescent="0.35">
      <c r="A252" s="2" t="s">
        <v>138</v>
      </c>
      <c r="B252" s="2" t="s">
        <v>136</v>
      </c>
      <c r="C252" s="2" t="s">
        <v>51</v>
      </c>
      <c r="D252" s="108">
        <v>41730</v>
      </c>
      <c r="E252" s="109">
        <f t="shared" si="8"/>
        <v>4</v>
      </c>
      <c r="F252" s="109" t="s">
        <v>19</v>
      </c>
      <c r="G252" s="2" t="s">
        <v>146</v>
      </c>
      <c r="H252" s="2" t="s">
        <v>132</v>
      </c>
      <c r="I252" s="2" t="s">
        <v>33</v>
      </c>
      <c r="J252" s="112">
        <v>274379.19941249996</v>
      </c>
    </row>
    <row r="253" spans="1:10" x14ac:dyDescent="0.35">
      <c r="A253" s="2" t="s">
        <v>138</v>
      </c>
      <c r="B253" s="2" t="s">
        <v>136</v>
      </c>
      <c r="C253" s="2" t="s">
        <v>51</v>
      </c>
      <c r="D253" s="108">
        <v>41760</v>
      </c>
      <c r="E253" s="109">
        <f t="shared" si="8"/>
        <v>5</v>
      </c>
      <c r="F253" s="109" t="s">
        <v>19</v>
      </c>
      <c r="G253" s="2" t="s">
        <v>146</v>
      </c>
      <c r="H253" s="2" t="s">
        <v>132</v>
      </c>
      <c r="I253" s="2" t="s">
        <v>33</v>
      </c>
      <c r="J253" s="112">
        <v>291359.54218749999</v>
      </c>
    </row>
    <row r="254" spans="1:10" x14ac:dyDescent="0.35">
      <c r="A254" s="2" t="s">
        <v>138</v>
      </c>
      <c r="B254" s="2" t="s">
        <v>136</v>
      </c>
      <c r="C254" s="2" t="s">
        <v>51</v>
      </c>
      <c r="D254" s="108">
        <v>41791</v>
      </c>
      <c r="E254" s="109">
        <f t="shared" si="8"/>
        <v>6</v>
      </c>
      <c r="F254" s="109" t="s">
        <v>19</v>
      </c>
      <c r="G254" s="2" t="s">
        <v>146</v>
      </c>
      <c r="H254" s="2" t="s">
        <v>132</v>
      </c>
      <c r="I254" s="2" t="s">
        <v>33</v>
      </c>
      <c r="J254" s="112">
        <v>332171.36953749997</v>
      </c>
    </row>
    <row r="255" spans="1:10" x14ac:dyDescent="0.35">
      <c r="A255" s="2" t="s">
        <v>138</v>
      </c>
      <c r="B255" s="2" t="s">
        <v>136</v>
      </c>
      <c r="C255" s="2" t="s">
        <v>51</v>
      </c>
      <c r="D255" s="108">
        <v>41456</v>
      </c>
      <c r="E255" s="109">
        <f t="shared" si="8"/>
        <v>7</v>
      </c>
      <c r="F255" s="109" t="s">
        <v>19</v>
      </c>
      <c r="G255" s="2" t="s">
        <v>146</v>
      </c>
      <c r="H255" s="2" t="s">
        <v>133</v>
      </c>
      <c r="I255" s="2" t="s">
        <v>33</v>
      </c>
      <c r="J255" s="112">
        <v>176150.15407499947</v>
      </c>
    </row>
    <row r="256" spans="1:10" x14ac:dyDescent="0.35">
      <c r="A256" s="2" t="s">
        <v>138</v>
      </c>
      <c r="B256" s="2" t="s">
        <v>136</v>
      </c>
      <c r="C256" s="2" t="s">
        <v>51</v>
      </c>
      <c r="D256" s="108">
        <v>41487</v>
      </c>
      <c r="E256" s="109">
        <f t="shared" si="8"/>
        <v>8</v>
      </c>
      <c r="F256" s="109" t="s">
        <v>19</v>
      </c>
      <c r="G256" s="2" t="s">
        <v>146</v>
      </c>
      <c r="H256" s="2" t="s">
        <v>133</v>
      </c>
      <c r="I256" s="2" t="s">
        <v>33</v>
      </c>
      <c r="J256" s="112">
        <v>243388.48222500001</v>
      </c>
    </row>
    <row r="257" spans="1:10" x14ac:dyDescent="0.35">
      <c r="A257" s="2" t="s">
        <v>138</v>
      </c>
      <c r="B257" s="2" t="s">
        <v>136</v>
      </c>
      <c r="C257" s="2" t="s">
        <v>51</v>
      </c>
      <c r="D257" s="108">
        <v>41518</v>
      </c>
      <c r="E257" s="109">
        <f t="shared" si="8"/>
        <v>9</v>
      </c>
      <c r="F257" s="109" t="s">
        <v>19</v>
      </c>
      <c r="G257" s="2" t="s">
        <v>146</v>
      </c>
      <c r="H257" s="2" t="s">
        <v>133</v>
      </c>
      <c r="I257" s="2" t="s">
        <v>33</v>
      </c>
      <c r="J257" s="112">
        <v>190550.58592499947</v>
      </c>
    </row>
    <row r="258" spans="1:10" x14ac:dyDescent="0.35">
      <c r="A258" s="2" t="s">
        <v>138</v>
      </c>
      <c r="B258" s="2" t="s">
        <v>136</v>
      </c>
      <c r="C258" s="2" t="s">
        <v>51</v>
      </c>
      <c r="D258" s="108">
        <v>41548</v>
      </c>
      <c r="E258" s="109">
        <f t="shared" si="8"/>
        <v>10</v>
      </c>
      <c r="F258" s="109" t="s">
        <v>19</v>
      </c>
      <c r="G258" s="2" t="s">
        <v>146</v>
      </c>
      <c r="H258" s="2" t="s">
        <v>133</v>
      </c>
      <c r="I258" s="2" t="s">
        <v>33</v>
      </c>
      <c r="J258" s="112">
        <v>180863.73427499997</v>
      </c>
    </row>
    <row r="259" spans="1:10" x14ac:dyDescent="0.35">
      <c r="A259" s="2" t="s">
        <v>138</v>
      </c>
      <c r="B259" s="2" t="s">
        <v>136</v>
      </c>
      <c r="C259" s="2" t="s">
        <v>51</v>
      </c>
      <c r="D259" s="108">
        <v>41579</v>
      </c>
      <c r="E259" s="109">
        <f t="shared" si="8"/>
        <v>11</v>
      </c>
      <c r="F259" s="109" t="s">
        <v>19</v>
      </c>
      <c r="G259" s="2" t="s">
        <v>146</v>
      </c>
      <c r="H259" s="2" t="s">
        <v>133</v>
      </c>
      <c r="I259" s="2" t="s">
        <v>33</v>
      </c>
      <c r="J259" s="112">
        <v>185739.02025</v>
      </c>
    </row>
    <row r="260" spans="1:10" x14ac:dyDescent="0.35">
      <c r="A260" s="2" t="s">
        <v>138</v>
      </c>
      <c r="B260" s="2" t="s">
        <v>136</v>
      </c>
      <c r="C260" s="2" t="s">
        <v>51</v>
      </c>
      <c r="D260" s="108">
        <v>41609</v>
      </c>
      <c r="E260" s="109">
        <f t="shared" si="8"/>
        <v>12</v>
      </c>
      <c r="F260" s="109" t="s">
        <v>19</v>
      </c>
      <c r="G260" s="2" t="s">
        <v>146</v>
      </c>
      <c r="H260" s="2" t="s">
        <v>133</v>
      </c>
      <c r="I260" s="2" t="s">
        <v>33</v>
      </c>
      <c r="J260" s="112">
        <v>178642.66350000002</v>
      </c>
    </row>
    <row r="261" spans="1:10" x14ac:dyDescent="0.35">
      <c r="A261" s="2" t="s">
        <v>138</v>
      </c>
      <c r="B261" s="2" t="s">
        <v>136</v>
      </c>
      <c r="C261" s="2" t="s">
        <v>51</v>
      </c>
      <c r="D261" s="108">
        <v>41640</v>
      </c>
      <c r="E261" s="109">
        <f t="shared" si="8"/>
        <v>1</v>
      </c>
      <c r="F261" s="109" t="s">
        <v>19</v>
      </c>
      <c r="G261" s="2" t="s">
        <v>146</v>
      </c>
      <c r="H261" s="2" t="s">
        <v>133</v>
      </c>
      <c r="I261" s="2" t="s">
        <v>33</v>
      </c>
      <c r="J261" s="112">
        <v>224419.80119999996</v>
      </c>
    </row>
    <row r="262" spans="1:10" x14ac:dyDescent="0.35">
      <c r="A262" s="2" t="s">
        <v>138</v>
      </c>
      <c r="B262" s="2" t="s">
        <v>136</v>
      </c>
      <c r="C262" s="2" t="s">
        <v>51</v>
      </c>
      <c r="D262" s="108">
        <v>41671</v>
      </c>
      <c r="E262" s="109">
        <f t="shared" si="8"/>
        <v>2</v>
      </c>
      <c r="F262" s="109" t="s">
        <v>19</v>
      </c>
      <c r="G262" s="2" t="s">
        <v>146</v>
      </c>
      <c r="H262" s="2" t="s">
        <v>133</v>
      </c>
      <c r="I262" s="2" t="s">
        <v>33</v>
      </c>
      <c r="J262" s="112">
        <v>188937.70244999998</v>
      </c>
    </row>
    <row r="263" spans="1:10" x14ac:dyDescent="0.35">
      <c r="A263" s="2" t="s">
        <v>138</v>
      </c>
      <c r="B263" s="2" t="s">
        <v>136</v>
      </c>
      <c r="C263" s="2" t="s">
        <v>51</v>
      </c>
      <c r="D263" s="108">
        <v>41699</v>
      </c>
      <c r="E263" s="109">
        <f t="shared" si="8"/>
        <v>3</v>
      </c>
      <c r="F263" s="109" t="s">
        <v>19</v>
      </c>
      <c r="G263" s="2" t="s">
        <v>146</v>
      </c>
      <c r="H263" s="2" t="s">
        <v>133</v>
      </c>
      <c r="I263" s="2" t="s">
        <v>33</v>
      </c>
      <c r="J263" s="112">
        <v>188507.34840000002</v>
      </c>
    </row>
    <row r="264" spans="1:10" x14ac:dyDescent="0.35">
      <c r="A264" s="2" t="s">
        <v>138</v>
      </c>
      <c r="B264" s="2" t="s">
        <v>136</v>
      </c>
      <c r="C264" s="2" t="s">
        <v>51</v>
      </c>
      <c r="D264" s="108">
        <v>41730</v>
      </c>
      <c r="E264" s="109">
        <f t="shared" si="8"/>
        <v>4</v>
      </c>
      <c r="F264" s="109" t="s">
        <v>19</v>
      </c>
      <c r="G264" s="2" t="s">
        <v>146</v>
      </c>
      <c r="H264" s="2" t="s">
        <v>133</v>
      </c>
      <c r="I264" s="2" t="s">
        <v>33</v>
      </c>
      <c r="J264" s="112">
        <v>188916.82582500001</v>
      </c>
    </row>
    <row r="265" spans="1:10" x14ac:dyDescent="0.35">
      <c r="A265" s="2" t="s">
        <v>138</v>
      </c>
      <c r="B265" s="2" t="s">
        <v>136</v>
      </c>
      <c r="C265" s="2" t="s">
        <v>51</v>
      </c>
      <c r="D265" s="108">
        <v>41760</v>
      </c>
      <c r="E265" s="109">
        <f t="shared" si="8"/>
        <v>5</v>
      </c>
      <c r="F265" s="109" t="s">
        <v>19</v>
      </c>
      <c r="G265" s="2" t="s">
        <v>146</v>
      </c>
      <c r="H265" s="2" t="s">
        <v>133</v>
      </c>
      <c r="I265" s="2" t="s">
        <v>33</v>
      </c>
      <c r="J265" s="112">
        <v>200608.20937500001</v>
      </c>
    </row>
    <row r="266" spans="1:10" x14ac:dyDescent="0.35">
      <c r="A266" s="2" t="s">
        <v>138</v>
      </c>
      <c r="B266" s="2" t="s">
        <v>136</v>
      </c>
      <c r="C266" s="2" t="s">
        <v>51</v>
      </c>
      <c r="D266" s="108">
        <v>41791</v>
      </c>
      <c r="E266" s="109">
        <f t="shared" si="8"/>
        <v>6</v>
      </c>
      <c r="F266" s="109" t="s">
        <v>19</v>
      </c>
      <c r="G266" s="2" t="s">
        <v>146</v>
      </c>
      <c r="H266" s="2" t="s">
        <v>133</v>
      </c>
      <c r="I266" s="2" t="s">
        <v>33</v>
      </c>
      <c r="J266" s="112">
        <v>228708.15607500001</v>
      </c>
    </row>
    <row r="267" spans="1:10" x14ac:dyDescent="0.35">
      <c r="A267" s="2" t="s">
        <v>138</v>
      </c>
      <c r="B267" s="2" t="s">
        <v>136</v>
      </c>
      <c r="C267" s="2" t="s">
        <v>51</v>
      </c>
      <c r="D267" s="108">
        <v>41456</v>
      </c>
      <c r="E267" s="109">
        <f t="shared" si="8"/>
        <v>7</v>
      </c>
      <c r="F267" s="109" t="s">
        <v>19</v>
      </c>
      <c r="G267" s="2" t="s">
        <v>134</v>
      </c>
      <c r="H267" s="2" t="s">
        <v>135</v>
      </c>
      <c r="I267" s="2" t="s">
        <v>33</v>
      </c>
      <c r="J267" s="112">
        <v>1153364.1040624965</v>
      </c>
    </row>
    <row r="268" spans="1:10" x14ac:dyDescent="0.35">
      <c r="A268" s="2" t="s">
        <v>138</v>
      </c>
      <c r="B268" s="2" t="s">
        <v>136</v>
      </c>
      <c r="C268" s="2" t="s">
        <v>51</v>
      </c>
      <c r="D268" s="108">
        <v>41487</v>
      </c>
      <c r="E268" s="109">
        <f t="shared" si="8"/>
        <v>8</v>
      </c>
      <c r="F268" s="109" t="s">
        <v>19</v>
      </c>
      <c r="G268" s="2" t="s">
        <v>134</v>
      </c>
      <c r="H268" s="2" t="s">
        <v>135</v>
      </c>
      <c r="I268" s="2" t="s">
        <v>33</v>
      </c>
      <c r="J268" s="112">
        <v>1593615.0621875001</v>
      </c>
    </row>
    <row r="269" spans="1:10" x14ac:dyDescent="0.35">
      <c r="A269" s="2" t="s">
        <v>138</v>
      </c>
      <c r="B269" s="2" t="s">
        <v>136</v>
      </c>
      <c r="C269" s="2" t="s">
        <v>51</v>
      </c>
      <c r="D269" s="108">
        <v>41518</v>
      </c>
      <c r="E269" s="109">
        <f t="shared" si="8"/>
        <v>9</v>
      </c>
      <c r="F269" s="109" t="s">
        <v>19</v>
      </c>
      <c r="G269" s="2" t="s">
        <v>134</v>
      </c>
      <c r="H269" s="2" t="s">
        <v>135</v>
      </c>
      <c r="I269" s="2" t="s">
        <v>33</v>
      </c>
      <c r="J269" s="112">
        <v>1247652.6459374966</v>
      </c>
    </row>
    <row r="270" spans="1:10" x14ac:dyDescent="0.35">
      <c r="A270" s="2" t="s">
        <v>138</v>
      </c>
      <c r="B270" s="2" t="s">
        <v>136</v>
      </c>
      <c r="C270" s="2" t="s">
        <v>51</v>
      </c>
      <c r="D270" s="108">
        <v>41548</v>
      </c>
      <c r="E270" s="109">
        <f t="shared" si="8"/>
        <v>10</v>
      </c>
      <c r="F270" s="109" t="s">
        <v>19</v>
      </c>
      <c r="G270" s="2" t="s">
        <v>134</v>
      </c>
      <c r="H270" s="2" t="s">
        <v>135</v>
      </c>
      <c r="I270" s="2" t="s">
        <v>33</v>
      </c>
      <c r="J270" s="112">
        <v>1184226.8315625</v>
      </c>
    </row>
    <row r="271" spans="1:10" x14ac:dyDescent="0.35">
      <c r="A271" s="2" t="s">
        <v>138</v>
      </c>
      <c r="B271" s="2" t="s">
        <v>136</v>
      </c>
      <c r="C271" s="2" t="s">
        <v>51</v>
      </c>
      <c r="D271" s="108">
        <v>41579</v>
      </c>
      <c r="E271" s="109">
        <f t="shared" si="8"/>
        <v>11</v>
      </c>
      <c r="F271" s="109" t="s">
        <v>19</v>
      </c>
      <c r="G271" s="2" t="s">
        <v>134</v>
      </c>
      <c r="H271" s="2" t="s">
        <v>135</v>
      </c>
      <c r="I271" s="2" t="s">
        <v>33</v>
      </c>
      <c r="J271" s="112">
        <v>1216148.346875</v>
      </c>
    </row>
    <row r="272" spans="1:10" x14ac:dyDescent="0.35">
      <c r="A272" s="2" t="s">
        <v>138</v>
      </c>
      <c r="B272" s="2" t="s">
        <v>136</v>
      </c>
      <c r="C272" s="2" t="s">
        <v>51</v>
      </c>
      <c r="D272" s="108">
        <v>41609</v>
      </c>
      <c r="E272" s="109">
        <f t="shared" si="8"/>
        <v>12</v>
      </c>
      <c r="F272" s="109" t="s">
        <v>19</v>
      </c>
      <c r="G272" s="2" t="s">
        <v>134</v>
      </c>
      <c r="H272" s="2" t="s">
        <v>135</v>
      </c>
      <c r="I272" s="2" t="s">
        <v>33</v>
      </c>
      <c r="J272" s="112">
        <v>1169684.1062500002</v>
      </c>
    </row>
    <row r="273" spans="1:10" x14ac:dyDescent="0.35">
      <c r="A273" s="2" t="s">
        <v>138</v>
      </c>
      <c r="B273" s="2" t="s">
        <v>136</v>
      </c>
      <c r="C273" s="2" t="s">
        <v>51</v>
      </c>
      <c r="D273" s="108">
        <v>41640</v>
      </c>
      <c r="E273" s="109">
        <f t="shared" si="8"/>
        <v>1</v>
      </c>
      <c r="F273" s="109" t="s">
        <v>19</v>
      </c>
      <c r="G273" s="2" t="s">
        <v>134</v>
      </c>
      <c r="H273" s="2" t="s">
        <v>135</v>
      </c>
      <c r="I273" s="2" t="s">
        <v>33</v>
      </c>
      <c r="J273" s="112">
        <v>1469415.3649999998</v>
      </c>
    </row>
    <row r="274" spans="1:10" x14ac:dyDescent="0.35">
      <c r="A274" s="2" t="s">
        <v>138</v>
      </c>
      <c r="B274" s="2" t="s">
        <v>136</v>
      </c>
      <c r="C274" s="2" t="s">
        <v>51</v>
      </c>
      <c r="D274" s="108">
        <v>41671</v>
      </c>
      <c r="E274" s="109">
        <f t="shared" si="8"/>
        <v>2</v>
      </c>
      <c r="F274" s="109" t="s">
        <v>19</v>
      </c>
      <c r="G274" s="2" t="s">
        <v>134</v>
      </c>
      <c r="H274" s="2" t="s">
        <v>135</v>
      </c>
      <c r="I274" s="2" t="s">
        <v>33</v>
      </c>
      <c r="J274" s="112">
        <v>1237092.099375</v>
      </c>
    </row>
    <row r="275" spans="1:10" x14ac:dyDescent="0.35">
      <c r="A275" s="2" t="s">
        <v>138</v>
      </c>
      <c r="B275" s="2" t="s">
        <v>136</v>
      </c>
      <c r="C275" s="2" t="s">
        <v>51</v>
      </c>
      <c r="D275" s="108">
        <v>41699</v>
      </c>
      <c r="E275" s="109">
        <f t="shared" si="8"/>
        <v>3</v>
      </c>
      <c r="F275" s="109" t="s">
        <v>19</v>
      </c>
      <c r="G275" s="2" t="s">
        <v>134</v>
      </c>
      <c r="H275" s="2" t="s">
        <v>135</v>
      </c>
      <c r="I275" s="2" t="s">
        <v>33</v>
      </c>
      <c r="J275" s="112">
        <v>1234274.3050000002</v>
      </c>
    </row>
    <row r="276" spans="1:10" x14ac:dyDescent="0.35">
      <c r="A276" s="2" t="s">
        <v>138</v>
      </c>
      <c r="B276" s="2" t="s">
        <v>136</v>
      </c>
      <c r="C276" s="2" t="s">
        <v>51</v>
      </c>
      <c r="D276" s="108">
        <v>41730</v>
      </c>
      <c r="E276" s="109">
        <f t="shared" si="8"/>
        <v>4</v>
      </c>
      <c r="F276" s="109" t="s">
        <v>19</v>
      </c>
      <c r="G276" s="2" t="s">
        <v>134</v>
      </c>
      <c r="H276" s="2" t="s">
        <v>135</v>
      </c>
      <c r="I276" s="2" t="s">
        <v>33</v>
      </c>
      <c r="J276" s="112">
        <v>1236955.4071875</v>
      </c>
    </row>
    <row r="277" spans="1:10" x14ac:dyDescent="0.35">
      <c r="A277" s="2" t="s">
        <v>138</v>
      </c>
      <c r="B277" s="2" t="s">
        <v>136</v>
      </c>
      <c r="C277" s="2" t="s">
        <v>51</v>
      </c>
      <c r="D277" s="108">
        <v>41760</v>
      </c>
      <c r="E277" s="109">
        <f t="shared" si="8"/>
        <v>5</v>
      </c>
      <c r="F277" s="109" t="s">
        <v>19</v>
      </c>
      <c r="G277" s="2" t="s">
        <v>134</v>
      </c>
      <c r="H277" s="2" t="s">
        <v>135</v>
      </c>
      <c r="I277" s="2" t="s">
        <v>33</v>
      </c>
      <c r="J277" s="112">
        <v>1313506.1328125</v>
      </c>
    </row>
    <row r="278" spans="1:10" x14ac:dyDescent="0.35">
      <c r="A278" s="2" t="s">
        <v>138</v>
      </c>
      <c r="B278" s="2" t="s">
        <v>136</v>
      </c>
      <c r="C278" s="2" t="s">
        <v>51</v>
      </c>
      <c r="D278" s="108">
        <v>41791</v>
      </c>
      <c r="E278" s="109">
        <f t="shared" si="8"/>
        <v>6</v>
      </c>
      <c r="F278" s="109" t="s">
        <v>19</v>
      </c>
      <c r="G278" s="2" t="s">
        <v>134</v>
      </c>
      <c r="H278" s="2" t="s">
        <v>135</v>
      </c>
      <c r="I278" s="2" t="s">
        <v>33</v>
      </c>
      <c r="J278" s="112">
        <v>1497493.8790625001</v>
      </c>
    </row>
    <row r="279" spans="1:10" x14ac:dyDescent="0.35">
      <c r="A279" s="2" t="s">
        <v>138</v>
      </c>
      <c r="B279" s="2" t="s">
        <v>136</v>
      </c>
      <c r="C279" s="2" t="s">
        <v>64</v>
      </c>
      <c r="D279" s="108">
        <v>41456</v>
      </c>
      <c r="E279" s="109">
        <f t="shared" si="8"/>
        <v>7</v>
      </c>
      <c r="F279" s="109" t="s">
        <v>19</v>
      </c>
      <c r="G279" s="2" t="s">
        <v>123</v>
      </c>
      <c r="H279" s="2" t="s">
        <v>126</v>
      </c>
      <c r="I279" s="2" t="s">
        <v>33</v>
      </c>
      <c r="J279" s="112">
        <v>2533034.5131168002</v>
      </c>
    </row>
    <row r="280" spans="1:10" x14ac:dyDescent="0.35">
      <c r="A280" s="2" t="s">
        <v>138</v>
      </c>
      <c r="B280" s="2" t="s">
        <v>136</v>
      </c>
      <c r="C280" s="2" t="s">
        <v>64</v>
      </c>
      <c r="D280" s="108">
        <v>41487</v>
      </c>
      <c r="E280" s="109">
        <f t="shared" si="8"/>
        <v>8</v>
      </c>
      <c r="F280" s="109" t="s">
        <v>19</v>
      </c>
      <c r="G280" s="2" t="s">
        <v>123</v>
      </c>
      <c r="H280" s="2" t="s">
        <v>126</v>
      </c>
      <c r="I280" s="2" t="s">
        <v>33</v>
      </c>
      <c r="J280" s="112">
        <v>3051574.1625600001</v>
      </c>
    </row>
    <row r="281" spans="1:10" x14ac:dyDescent="0.35">
      <c r="A281" s="2" t="s">
        <v>138</v>
      </c>
      <c r="B281" s="2" t="s">
        <v>136</v>
      </c>
      <c r="C281" s="2" t="s">
        <v>64</v>
      </c>
      <c r="D281" s="108">
        <v>41518</v>
      </c>
      <c r="E281" s="109">
        <f t="shared" si="8"/>
        <v>9</v>
      </c>
      <c r="F281" s="109" t="s">
        <v>19</v>
      </c>
      <c r="G281" s="2" t="s">
        <v>123</v>
      </c>
      <c r="H281" s="2" t="s">
        <v>126</v>
      </c>
      <c r="I281" s="2" t="s">
        <v>33</v>
      </c>
      <c r="J281" s="112">
        <v>3084202.7580672004</v>
      </c>
    </row>
    <row r="282" spans="1:10" x14ac:dyDescent="0.35">
      <c r="A282" s="2" t="s">
        <v>138</v>
      </c>
      <c r="B282" s="2" t="s">
        <v>136</v>
      </c>
      <c r="C282" s="2" t="s">
        <v>64</v>
      </c>
      <c r="D282" s="108">
        <v>41548</v>
      </c>
      <c r="E282" s="109">
        <f t="shared" si="8"/>
        <v>10</v>
      </c>
      <c r="F282" s="109" t="s">
        <v>19</v>
      </c>
      <c r="G282" s="2" t="s">
        <v>123</v>
      </c>
      <c r="H282" s="2" t="s">
        <v>126</v>
      </c>
      <c r="I282" s="2" t="s">
        <v>33</v>
      </c>
      <c r="J282" s="112">
        <v>4135202.765971201</v>
      </c>
    </row>
    <row r="283" spans="1:10" x14ac:dyDescent="0.35">
      <c r="A283" s="2" t="s">
        <v>138</v>
      </c>
      <c r="B283" s="2" t="s">
        <v>136</v>
      </c>
      <c r="C283" s="2" t="s">
        <v>64</v>
      </c>
      <c r="D283" s="108">
        <v>41579</v>
      </c>
      <c r="E283" s="109">
        <f t="shared" ref="E283:E314" si="9">MONTH(D283)</f>
        <v>11</v>
      </c>
      <c r="F283" s="109" t="s">
        <v>19</v>
      </c>
      <c r="G283" s="2" t="s">
        <v>123</v>
      </c>
      <c r="H283" s="2" t="s">
        <v>126</v>
      </c>
      <c r="I283" s="2" t="s">
        <v>33</v>
      </c>
      <c r="J283" s="112">
        <v>4473275.8948415993</v>
      </c>
    </row>
    <row r="284" spans="1:10" x14ac:dyDescent="0.35">
      <c r="A284" s="2" t="s">
        <v>138</v>
      </c>
      <c r="B284" s="2" t="s">
        <v>136</v>
      </c>
      <c r="C284" s="2" t="s">
        <v>64</v>
      </c>
      <c r="D284" s="108">
        <v>41609</v>
      </c>
      <c r="E284" s="109">
        <f t="shared" si="9"/>
        <v>12</v>
      </c>
      <c r="F284" s="109" t="s">
        <v>19</v>
      </c>
      <c r="G284" s="2" t="s">
        <v>123</v>
      </c>
      <c r="H284" s="2" t="s">
        <v>126</v>
      </c>
      <c r="I284" s="2" t="s">
        <v>33</v>
      </c>
      <c r="J284" s="112">
        <v>3464957.9260800011</v>
      </c>
    </row>
    <row r="285" spans="1:10" x14ac:dyDescent="0.35">
      <c r="A285" s="2" t="s">
        <v>138</v>
      </c>
      <c r="B285" s="2" t="s">
        <v>136</v>
      </c>
      <c r="C285" s="2" t="s">
        <v>64</v>
      </c>
      <c r="D285" s="108">
        <v>41640</v>
      </c>
      <c r="E285" s="109">
        <f t="shared" si="9"/>
        <v>1</v>
      </c>
      <c r="F285" s="109" t="s">
        <v>19</v>
      </c>
      <c r="G285" s="2" t="s">
        <v>123</v>
      </c>
      <c r="H285" s="2" t="s">
        <v>126</v>
      </c>
      <c r="I285" s="2" t="s">
        <v>33</v>
      </c>
      <c r="J285" s="112">
        <v>4049642.8266000003</v>
      </c>
    </row>
    <row r="286" spans="1:10" x14ac:dyDescent="0.35">
      <c r="A286" s="2" t="s">
        <v>138</v>
      </c>
      <c r="B286" s="2" t="s">
        <v>136</v>
      </c>
      <c r="C286" s="2" t="s">
        <v>64</v>
      </c>
      <c r="D286" s="108">
        <v>41671</v>
      </c>
      <c r="E286" s="109">
        <f t="shared" si="9"/>
        <v>2</v>
      </c>
      <c r="F286" s="109" t="s">
        <v>19</v>
      </c>
      <c r="G286" s="2" t="s">
        <v>123</v>
      </c>
      <c r="H286" s="2" t="s">
        <v>126</v>
      </c>
      <c r="I286" s="2" t="s">
        <v>33</v>
      </c>
      <c r="J286" s="112">
        <v>4767948.2214000002</v>
      </c>
    </row>
    <row r="287" spans="1:10" x14ac:dyDescent="0.35">
      <c r="A287" s="2" t="s">
        <v>138</v>
      </c>
      <c r="B287" s="2" t="s">
        <v>136</v>
      </c>
      <c r="C287" s="2" t="s">
        <v>64</v>
      </c>
      <c r="D287" s="108">
        <v>41699</v>
      </c>
      <c r="E287" s="109">
        <f t="shared" si="9"/>
        <v>3</v>
      </c>
      <c r="F287" s="109" t="s">
        <v>19</v>
      </c>
      <c r="G287" s="2" t="s">
        <v>123</v>
      </c>
      <c r="H287" s="2" t="s">
        <v>126</v>
      </c>
      <c r="I287" s="2" t="s">
        <v>33</v>
      </c>
      <c r="J287" s="112">
        <v>4346722.8083999995</v>
      </c>
    </row>
    <row r="288" spans="1:10" x14ac:dyDescent="0.35">
      <c r="A288" s="2" t="s">
        <v>138</v>
      </c>
      <c r="B288" s="2" t="s">
        <v>136</v>
      </c>
      <c r="C288" s="2" t="s">
        <v>64</v>
      </c>
      <c r="D288" s="108">
        <v>41730</v>
      </c>
      <c r="E288" s="109">
        <f t="shared" si="9"/>
        <v>4</v>
      </c>
      <c r="F288" s="109" t="s">
        <v>19</v>
      </c>
      <c r="G288" s="2" t="s">
        <v>123</v>
      </c>
      <c r="H288" s="2" t="s">
        <v>126</v>
      </c>
      <c r="I288" s="2" t="s">
        <v>33</v>
      </c>
      <c r="J288" s="112">
        <v>4671541.1274000006</v>
      </c>
    </row>
    <row r="289" spans="1:10" x14ac:dyDescent="0.35">
      <c r="A289" s="2" t="s">
        <v>138</v>
      </c>
      <c r="B289" s="2" t="s">
        <v>136</v>
      </c>
      <c r="C289" s="2" t="s">
        <v>64</v>
      </c>
      <c r="D289" s="108">
        <v>41760</v>
      </c>
      <c r="E289" s="109">
        <f t="shared" si="9"/>
        <v>5</v>
      </c>
      <c r="F289" s="109" t="s">
        <v>19</v>
      </c>
      <c r="G289" s="2" t="s">
        <v>123</v>
      </c>
      <c r="H289" s="2" t="s">
        <v>126</v>
      </c>
      <c r="I289" s="2" t="s">
        <v>33</v>
      </c>
      <c r="J289" s="112">
        <v>5478104.6040000012</v>
      </c>
    </row>
    <row r="290" spans="1:10" x14ac:dyDescent="0.35">
      <c r="A290" s="2" t="s">
        <v>138</v>
      </c>
      <c r="B290" s="2" t="s">
        <v>136</v>
      </c>
      <c r="C290" s="2" t="s">
        <v>64</v>
      </c>
      <c r="D290" s="108">
        <v>41791</v>
      </c>
      <c r="E290" s="109">
        <f t="shared" si="9"/>
        <v>6</v>
      </c>
      <c r="F290" s="109" t="s">
        <v>19</v>
      </c>
      <c r="G290" s="2" t="s">
        <v>123</v>
      </c>
      <c r="H290" s="2" t="s">
        <v>126</v>
      </c>
      <c r="I290" s="2" t="s">
        <v>33</v>
      </c>
      <c r="J290" s="112">
        <v>2269805.1667200001</v>
      </c>
    </row>
    <row r="291" spans="1:10" x14ac:dyDescent="0.35">
      <c r="A291" s="2" t="s">
        <v>138</v>
      </c>
      <c r="B291" s="2" t="s">
        <v>136</v>
      </c>
      <c r="C291" s="2" t="s">
        <v>64</v>
      </c>
      <c r="D291" s="108">
        <v>41456</v>
      </c>
      <c r="E291" s="109">
        <f t="shared" si="9"/>
        <v>7</v>
      </c>
      <c r="F291" s="109" t="s">
        <v>19</v>
      </c>
      <c r="G291" s="2" t="s">
        <v>127</v>
      </c>
      <c r="H291" s="2" t="s">
        <v>128</v>
      </c>
      <c r="I291" s="2" t="s">
        <v>33</v>
      </c>
      <c r="J291" s="112">
        <v>1266517.2565584001</v>
      </c>
    </row>
    <row r="292" spans="1:10" x14ac:dyDescent="0.35">
      <c r="A292" s="2" t="s">
        <v>138</v>
      </c>
      <c r="B292" s="2" t="s">
        <v>136</v>
      </c>
      <c r="C292" s="2" t="s">
        <v>64</v>
      </c>
      <c r="D292" s="108">
        <v>41487</v>
      </c>
      <c r="E292" s="109">
        <f t="shared" si="9"/>
        <v>8</v>
      </c>
      <c r="F292" s="109" t="s">
        <v>19</v>
      </c>
      <c r="G292" s="2" t="s">
        <v>127</v>
      </c>
      <c r="H292" s="2" t="s">
        <v>128</v>
      </c>
      <c r="I292" s="2" t="s">
        <v>33</v>
      </c>
      <c r="J292" s="112">
        <v>1525787.08128</v>
      </c>
    </row>
    <row r="293" spans="1:10" x14ac:dyDescent="0.35">
      <c r="A293" s="2" t="s">
        <v>138</v>
      </c>
      <c r="B293" s="2" t="s">
        <v>136</v>
      </c>
      <c r="C293" s="2" t="s">
        <v>64</v>
      </c>
      <c r="D293" s="108">
        <v>41518</v>
      </c>
      <c r="E293" s="109">
        <f t="shared" si="9"/>
        <v>9</v>
      </c>
      <c r="F293" s="109" t="s">
        <v>19</v>
      </c>
      <c r="G293" s="2" t="s">
        <v>127</v>
      </c>
      <c r="H293" s="2" t="s">
        <v>128</v>
      </c>
      <c r="I293" s="2" t="s">
        <v>33</v>
      </c>
      <c r="J293" s="112">
        <v>1542101.3790336002</v>
      </c>
    </row>
    <row r="294" spans="1:10" x14ac:dyDescent="0.35">
      <c r="A294" s="2" t="s">
        <v>138</v>
      </c>
      <c r="B294" s="2" t="s">
        <v>136</v>
      </c>
      <c r="C294" s="2" t="s">
        <v>64</v>
      </c>
      <c r="D294" s="108">
        <v>41548</v>
      </c>
      <c r="E294" s="109">
        <f t="shared" si="9"/>
        <v>10</v>
      </c>
      <c r="F294" s="109" t="s">
        <v>19</v>
      </c>
      <c r="G294" s="2" t="s">
        <v>127</v>
      </c>
      <c r="H294" s="2" t="s">
        <v>128</v>
      </c>
      <c r="I294" s="2" t="s">
        <v>33</v>
      </c>
      <c r="J294" s="112">
        <v>2067601.3829856005</v>
      </c>
    </row>
    <row r="295" spans="1:10" x14ac:dyDescent="0.35">
      <c r="A295" s="2" t="s">
        <v>138</v>
      </c>
      <c r="B295" s="2" t="s">
        <v>136</v>
      </c>
      <c r="C295" s="2" t="s">
        <v>64</v>
      </c>
      <c r="D295" s="108">
        <v>41579</v>
      </c>
      <c r="E295" s="109">
        <f t="shared" si="9"/>
        <v>11</v>
      </c>
      <c r="F295" s="109" t="s">
        <v>19</v>
      </c>
      <c r="G295" s="2" t="s">
        <v>127</v>
      </c>
      <c r="H295" s="2" t="s">
        <v>128</v>
      </c>
      <c r="I295" s="2" t="s">
        <v>33</v>
      </c>
      <c r="J295" s="112">
        <v>2236637.9474207996</v>
      </c>
    </row>
    <row r="296" spans="1:10" x14ac:dyDescent="0.35">
      <c r="A296" s="2" t="s">
        <v>138</v>
      </c>
      <c r="B296" s="2" t="s">
        <v>136</v>
      </c>
      <c r="C296" s="2" t="s">
        <v>64</v>
      </c>
      <c r="D296" s="108">
        <v>41609</v>
      </c>
      <c r="E296" s="109">
        <f t="shared" si="9"/>
        <v>12</v>
      </c>
      <c r="F296" s="109" t="s">
        <v>19</v>
      </c>
      <c r="G296" s="2" t="s">
        <v>127</v>
      </c>
      <c r="H296" s="2" t="s">
        <v>128</v>
      </c>
      <c r="I296" s="2" t="s">
        <v>33</v>
      </c>
      <c r="J296" s="112">
        <v>1732478.9630400005</v>
      </c>
    </row>
    <row r="297" spans="1:10" x14ac:dyDescent="0.35">
      <c r="A297" s="2" t="s">
        <v>138</v>
      </c>
      <c r="B297" s="2" t="s">
        <v>136</v>
      </c>
      <c r="C297" s="2" t="s">
        <v>64</v>
      </c>
      <c r="D297" s="108">
        <v>41640</v>
      </c>
      <c r="E297" s="109">
        <f t="shared" si="9"/>
        <v>1</v>
      </c>
      <c r="F297" s="109" t="s">
        <v>19</v>
      </c>
      <c r="G297" s="2" t="s">
        <v>127</v>
      </c>
      <c r="H297" s="2" t="s">
        <v>128</v>
      </c>
      <c r="I297" s="2" t="s">
        <v>33</v>
      </c>
      <c r="J297" s="112">
        <v>2024821.4133000001</v>
      </c>
    </row>
    <row r="298" spans="1:10" x14ac:dyDescent="0.35">
      <c r="A298" s="2" t="s">
        <v>138</v>
      </c>
      <c r="B298" s="2" t="s">
        <v>136</v>
      </c>
      <c r="C298" s="2" t="s">
        <v>64</v>
      </c>
      <c r="D298" s="108">
        <v>41671</v>
      </c>
      <c r="E298" s="109">
        <f t="shared" si="9"/>
        <v>2</v>
      </c>
      <c r="F298" s="109" t="s">
        <v>19</v>
      </c>
      <c r="G298" s="2" t="s">
        <v>127</v>
      </c>
      <c r="H298" s="2" t="s">
        <v>128</v>
      </c>
      <c r="I298" s="2" t="s">
        <v>33</v>
      </c>
      <c r="J298" s="112">
        <v>2383974.1107000001</v>
      </c>
    </row>
    <row r="299" spans="1:10" x14ac:dyDescent="0.35">
      <c r="A299" s="2" t="s">
        <v>138</v>
      </c>
      <c r="B299" s="2" t="s">
        <v>136</v>
      </c>
      <c r="C299" s="2" t="s">
        <v>64</v>
      </c>
      <c r="D299" s="108">
        <v>41699</v>
      </c>
      <c r="E299" s="109">
        <f t="shared" si="9"/>
        <v>3</v>
      </c>
      <c r="F299" s="109" t="s">
        <v>19</v>
      </c>
      <c r="G299" s="2" t="s">
        <v>127</v>
      </c>
      <c r="H299" s="2" t="s">
        <v>128</v>
      </c>
      <c r="I299" s="2" t="s">
        <v>33</v>
      </c>
      <c r="J299" s="112">
        <v>2173361.4041999998</v>
      </c>
    </row>
    <row r="300" spans="1:10" x14ac:dyDescent="0.35">
      <c r="A300" s="2" t="s">
        <v>138</v>
      </c>
      <c r="B300" s="2" t="s">
        <v>136</v>
      </c>
      <c r="C300" s="2" t="s">
        <v>64</v>
      </c>
      <c r="D300" s="108">
        <v>41730</v>
      </c>
      <c r="E300" s="109">
        <f t="shared" si="9"/>
        <v>4</v>
      </c>
      <c r="F300" s="109" t="s">
        <v>19</v>
      </c>
      <c r="G300" s="2" t="s">
        <v>127</v>
      </c>
      <c r="H300" s="2" t="s">
        <v>128</v>
      </c>
      <c r="I300" s="2" t="s">
        <v>33</v>
      </c>
      <c r="J300" s="112">
        <v>2335770.5637000003</v>
      </c>
    </row>
    <row r="301" spans="1:10" x14ac:dyDescent="0.35">
      <c r="A301" s="2" t="s">
        <v>138</v>
      </c>
      <c r="B301" s="2" t="s">
        <v>136</v>
      </c>
      <c r="C301" s="2" t="s">
        <v>64</v>
      </c>
      <c r="D301" s="108">
        <v>41760</v>
      </c>
      <c r="E301" s="109">
        <f t="shared" si="9"/>
        <v>5</v>
      </c>
      <c r="F301" s="109" t="s">
        <v>19</v>
      </c>
      <c r="G301" s="2" t="s">
        <v>127</v>
      </c>
      <c r="H301" s="2" t="s">
        <v>128</v>
      </c>
      <c r="I301" s="2" t="s">
        <v>33</v>
      </c>
      <c r="J301" s="112">
        <v>2739052.3020000006</v>
      </c>
    </row>
    <row r="302" spans="1:10" x14ac:dyDescent="0.35">
      <c r="A302" s="2" t="s">
        <v>138</v>
      </c>
      <c r="B302" s="2" t="s">
        <v>136</v>
      </c>
      <c r="C302" s="2" t="s">
        <v>64</v>
      </c>
      <c r="D302" s="108">
        <v>41791</v>
      </c>
      <c r="E302" s="109">
        <f t="shared" si="9"/>
        <v>6</v>
      </c>
      <c r="F302" s="109" t="s">
        <v>19</v>
      </c>
      <c r="G302" s="2" t="s">
        <v>127</v>
      </c>
      <c r="H302" s="2" t="s">
        <v>128</v>
      </c>
      <c r="I302" s="2" t="s">
        <v>33</v>
      </c>
      <c r="J302" s="112">
        <v>1134902.58336</v>
      </c>
    </row>
    <row r="303" spans="1:10" x14ac:dyDescent="0.35">
      <c r="A303" s="2" t="s">
        <v>138</v>
      </c>
      <c r="B303" s="2" t="s">
        <v>136</v>
      </c>
      <c r="C303" s="2" t="s">
        <v>64</v>
      </c>
      <c r="D303" s="108">
        <v>41456</v>
      </c>
      <c r="E303" s="109">
        <f t="shared" si="9"/>
        <v>7</v>
      </c>
      <c r="F303" s="109" t="s">
        <v>19</v>
      </c>
      <c r="G303" s="2" t="s">
        <v>127</v>
      </c>
      <c r="H303" s="2" t="s">
        <v>129</v>
      </c>
      <c r="I303" s="2" t="s">
        <v>33</v>
      </c>
      <c r="J303" s="112">
        <v>1055431.0471320001</v>
      </c>
    </row>
    <row r="304" spans="1:10" x14ac:dyDescent="0.35">
      <c r="A304" s="2" t="s">
        <v>138</v>
      </c>
      <c r="B304" s="2" t="s">
        <v>136</v>
      </c>
      <c r="C304" s="2" t="s">
        <v>64</v>
      </c>
      <c r="D304" s="108">
        <v>41487</v>
      </c>
      <c r="E304" s="109">
        <f t="shared" si="9"/>
        <v>8</v>
      </c>
      <c r="F304" s="109" t="s">
        <v>19</v>
      </c>
      <c r="G304" s="2" t="s">
        <v>127</v>
      </c>
      <c r="H304" s="2" t="s">
        <v>129</v>
      </c>
      <c r="I304" s="2" t="s">
        <v>33</v>
      </c>
      <c r="J304" s="112">
        <v>1271489.2344000002</v>
      </c>
    </row>
    <row r="305" spans="1:10" x14ac:dyDescent="0.35">
      <c r="A305" s="2" t="s">
        <v>138</v>
      </c>
      <c r="B305" s="2" t="s">
        <v>136</v>
      </c>
      <c r="C305" s="2" t="s">
        <v>64</v>
      </c>
      <c r="D305" s="108">
        <v>41518</v>
      </c>
      <c r="E305" s="109">
        <f t="shared" si="9"/>
        <v>9</v>
      </c>
      <c r="F305" s="109" t="s">
        <v>19</v>
      </c>
      <c r="G305" s="2" t="s">
        <v>127</v>
      </c>
      <c r="H305" s="2" t="s">
        <v>129</v>
      </c>
      <c r="I305" s="2" t="s">
        <v>33</v>
      </c>
      <c r="J305" s="112">
        <v>1285084.4825280001</v>
      </c>
    </row>
    <row r="306" spans="1:10" x14ac:dyDescent="0.35">
      <c r="A306" s="2" t="s">
        <v>138</v>
      </c>
      <c r="B306" s="2" t="s">
        <v>136</v>
      </c>
      <c r="C306" s="2" t="s">
        <v>64</v>
      </c>
      <c r="D306" s="108">
        <v>41548</v>
      </c>
      <c r="E306" s="109">
        <f t="shared" si="9"/>
        <v>10</v>
      </c>
      <c r="F306" s="109" t="s">
        <v>19</v>
      </c>
      <c r="G306" s="2" t="s">
        <v>127</v>
      </c>
      <c r="H306" s="2" t="s">
        <v>129</v>
      </c>
      <c r="I306" s="2" t="s">
        <v>33</v>
      </c>
      <c r="J306" s="112">
        <v>1723001.1524880002</v>
      </c>
    </row>
    <row r="307" spans="1:10" x14ac:dyDescent="0.35">
      <c r="A307" s="2" t="s">
        <v>138</v>
      </c>
      <c r="B307" s="2" t="s">
        <v>136</v>
      </c>
      <c r="C307" s="2" t="s">
        <v>64</v>
      </c>
      <c r="D307" s="108">
        <v>41579</v>
      </c>
      <c r="E307" s="109">
        <f t="shared" si="9"/>
        <v>11</v>
      </c>
      <c r="F307" s="109" t="s">
        <v>19</v>
      </c>
      <c r="G307" s="2" t="s">
        <v>127</v>
      </c>
      <c r="H307" s="2" t="s">
        <v>129</v>
      </c>
      <c r="I307" s="2" t="s">
        <v>33</v>
      </c>
      <c r="J307" s="112">
        <v>1863864.9561839998</v>
      </c>
    </row>
    <row r="308" spans="1:10" x14ac:dyDescent="0.35">
      <c r="A308" s="2" t="s">
        <v>138</v>
      </c>
      <c r="B308" s="2" t="s">
        <v>136</v>
      </c>
      <c r="C308" s="2" t="s">
        <v>64</v>
      </c>
      <c r="D308" s="108">
        <v>41609</v>
      </c>
      <c r="E308" s="109">
        <f t="shared" si="9"/>
        <v>12</v>
      </c>
      <c r="F308" s="109" t="s">
        <v>19</v>
      </c>
      <c r="G308" s="2" t="s">
        <v>127</v>
      </c>
      <c r="H308" s="2" t="s">
        <v>129</v>
      </c>
      <c r="I308" s="2" t="s">
        <v>33</v>
      </c>
      <c r="J308" s="112">
        <v>1443732.4692000004</v>
      </c>
    </row>
    <row r="309" spans="1:10" x14ac:dyDescent="0.35">
      <c r="A309" s="2" t="s">
        <v>138</v>
      </c>
      <c r="B309" s="2" t="s">
        <v>136</v>
      </c>
      <c r="C309" s="2" t="s">
        <v>64</v>
      </c>
      <c r="D309" s="108">
        <v>41640</v>
      </c>
      <c r="E309" s="109">
        <f t="shared" si="9"/>
        <v>1</v>
      </c>
      <c r="F309" s="109" t="s">
        <v>19</v>
      </c>
      <c r="G309" s="2" t="s">
        <v>127</v>
      </c>
      <c r="H309" s="2" t="s">
        <v>129</v>
      </c>
      <c r="I309" s="2" t="s">
        <v>33</v>
      </c>
      <c r="J309" s="112">
        <v>1687351.1777500003</v>
      </c>
    </row>
    <row r="310" spans="1:10" x14ac:dyDescent="0.35">
      <c r="A310" s="2" t="s">
        <v>138</v>
      </c>
      <c r="B310" s="2" t="s">
        <v>136</v>
      </c>
      <c r="C310" s="2" t="s">
        <v>64</v>
      </c>
      <c r="D310" s="108">
        <v>41671</v>
      </c>
      <c r="E310" s="109">
        <f t="shared" si="9"/>
        <v>2</v>
      </c>
      <c r="F310" s="109" t="s">
        <v>19</v>
      </c>
      <c r="G310" s="2" t="s">
        <v>127</v>
      </c>
      <c r="H310" s="2" t="s">
        <v>129</v>
      </c>
      <c r="I310" s="2" t="s">
        <v>33</v>
      </c>
      <c r="J310" s="112">
        <v>1986645.0922500002</v>
      </c>
    </row>
    <row r="311" spans="1:10" x14ac:dyDescent="0.35">
      <c r="A311" s="2" t="s">
        <v>138</v>
      </c>
      <c r="B311" s="2" t="s">
        <v>136</v>
      </c>
      <c r="C311" s="2" t="s">
        <v>64</v>
      </c>
      <c r="D311" s="108">
        <v>41699</v>
      </c>
      <c r="E311" s="109">
        <f t="shared" si="9"/>
        <v>3</v>
      </c>
      <c r="F311" s="109" t="s">
        <v>19</v>
      </c>
      <c r="G311" s="2" t="s">
        <v>127</v>
      </c>
      <c r="H311" s="2" t="s">
        <v>129</v>
      </c>
      <c r="I311" s="2" t="s">
        <v>33</v>
      </c>
      <c r="J311" s="112">
        <v>1811134.5035000001</v>
      </c>
    </row>
    <row r="312" spans="1:10" x14ac:dyDescent="0.35">
      <c r="A312" s="2" t="s">
        <v>138</v>
      </c>
      <c r="B312" s="2" t="s">
        <v>136</v>
      </c>
      <c r="C312" s="2" t="s">
        <v>64</v>
      </c>
      <c r="D312" s="108">
        <v>41730</v>
      </c>
      <c r="E312" s="109">
        <f t="shared" si="9"/>
        <v>4</v>
      </c>
      <c r="F312" s="109" t="s">
        <v>19</v>
      </c>
      <c r="G312" s="2" t="s">
        <v>127</v>
      </c>
      <c r="H312" s="2" t="s">
        <v>129</v>
      </c>
      <c r="I312" s="2" t="s">
        <v>33</v>
      </c>
      <c r="J312" s="112">
        <v>1946475.4697500004</v>
      </c>
    </row>
    <row r="313" spans="1:10" x14ac:dyDescent="0.35">
      <c r="A313" s="2" t="s">
        <v>138</v>
      </c>
      <c r="B313" s="2" t="s">
        <v>136</v>
      </c>
      <c r="C313" s="2" t="s">
        <v>64</v>
      </c>
      <c r="D313" s="108">
        <v>41760</v>
      </c>
      <c r="E313" s="109">
        <f t="shared" si="9"/>
        <v>5</v>
      </c>
      <c r="F313" s="109" t="s">
        <v>19</v>
      </c>
      <c r="G313" s="2" t="s">
        <v>127</v>
      </c>
      <c r="H313" s="2" t="s">
        <v>129</v>
      </c>
      <c r="I313" s="2" t="s">
        <v>33</v>
      </c>
      <c r="J313" s="112">
        <v>2282543.5850000004</v>
      </c>
    </row>
    <row r="314" spans="1:10" x14ac:dyDescent="0.35">
      <c r="A314" s="2" t="s">
        <v>138</v>
      </c>
      <c r="B314" s="2" t="s">
        <v>136</v>
      </c>
      <c r="C314" s="2" t="s">
        <v>64</v>
      </c>
      <c r="D314" s="108">
        <v>41791</v>
      </c>
      <c r="E314" s="109">
        <f t="shared" si="9"/>
        <v>6</v>
      </c>
      <c r="F314" s="109" t="s">
        <v>19</v>
      </c>
      <c r="G314" s="2" t="s">
        <v>127</v>
      </c>
      <c r="H314" s="2" t="s">
        <v>129</v>
      </c>
      <c r="I314" s="2" t="s">
        <v>33</v>
      </c>
      <c r="J314" s="112">
        <v>945752.15280000004</v>
      </c>
    </row>
    <row r="315" spans="1:10" x14ac:dyDescent="0.35">
      <c r="A315" s="2" t="s">
        <v>138</v>
      </c>
      <c r="B315" s="2" t="s">
        <v>136</v>
      </c>
      <c r="C315" s="2" t="s">
        <v>64</v>
      </c>
      <c r="D315" s="108">
        <v>41456</v>
      </c>
      <c r="E315" s="109">
        <f t="shared" ref="E315:E346" si="10">MONTH(D315)</f>
        <v>7</v>
      </c>
      <c r="F315" s="109" t="s">
        <v>19</v>
      </c>
      <c r="G315" s="2" t="s">
        <v>146</v>
      </c>
      <c r="H315" s="2" t="s">
        <v>130</v>
      </c>
      <c r="I315" s="2" t="s">
        <v>33</v>
      </c>
      <c r="J315" s="112">
        <v>996326.908492608</v>
      </c>
    </row>
    <row r="316" spans="1:10" x14ac:dyDescent="0.35">
      <c r="A316" s="2" t="s">
        <v>138</v>
      </c>
      <c r="B316" s="2" t="s">
        <v>136</v>
      </c>
      <c r="C316" s="2" t="s">
        <v>64</v>
      </c>
      <c r="D316" s="108">
        <v>41487</v>
      </c>
      <c r="E316" s="109">
        <f t="shared" si="10"/>
        <v>8</v>
      </c>
      <c r="F316" s="109" t="s">
        <v>19</v>
      </c>
      <c r="G316" s="2" t="s">
        <v>146</v>
      </c>
      <c r="H316" s="2" t="s">
        <v>130</v>
      </c>
      <c r="I316" s="2" t="s">
        <v>33</v>
      </c>
      <c r="J316" s="112">
        <v>1200285.8372736</v>
      </c>
    </row>
    <row r="317" spans="1:10" x14ac:dyDescent="0.35">
      <c r="A317" s="2" t="s">
        <v>138</v>
      </c>
      <c r="B317" s="2" t="s">
        <v>136</v>
      </c>
      <c r="C317" s="2" t="s">
        <v>64</v>
      </c>
      <c r="D317" s="108">
        <v>41518</v>
      </c>
      <c r="E317" s="109">
        <f t="shared" si="10"/>
        <v>9</v>
      </c>
      <c r="F317" s="109" t="s">
        <v>19</v>
      </c>
      <c r="G317" s="2" t="s">
        <v>146</v>
      </c>
      <c r="H317" s="2" t="s">
        <v>130</v>
      </c>
      <c r="I317" s="2" t="s">
        <v>33</v>
      </c>
      <c r="J317" s="112">
        <v>1213119.7515064322</v>
      </c>
    </row>
    <row r="318" spans="1:10" x14ac:dyDescent="0.35">
      <c r="A318" s="2" t="s">
        <v>138</v>
      </c>
      <c r="B318" s="2" t="s">
        <v>136</v>
      </c>
      <c r="C318" s="2" t="s">
        <v>64</v>
      </c>
      <c r="D318" s="108">
        <v>41548</v>
      </c>
      <c r="E318" s="109">
        <f t="shared" si="10"/>
        <v>10</v>
      </c>
      <c r="F318" s="109" t="s">
        <v>19</v>
      </c>
      <c r="G318" s="2" t="s">
        <v>146</v>
      </c>
      <c r="H318" s="2" t="s">
        <v>130</v>
      </c>
      <c r="I318" s="2" t="s">
        <v>33</v>
      </c>
      <c r="J318" s="112">
        <v>1626513.0879486722</v>
      </c>
    </row>
    <row r="319" spans="1:10" x14ac:dyDescent="0.35">
      <c r="A319" s="2" t="s">
        <v>138</v>
      </c>
      <c r="B319" s="2" t="s">
        <v>136</v>
      </c>
      <c r="C319" s="2" t="s">
        <v>64</v>
      </c>
      <c r="D319" s="108">
        <v>41579</v>
      </c>
      <c r="E319" s="109">
        <f t="shared" si="10"/>
        <v>11</v>
      </c>
      <c r="F319" s="109" t="s">
        <v>19</v>
      </c>
      <c r="G319" s="2" t="s">
        <v>146</v>
      </c>
      <c r="H319" s="2" t="s">
        <v>130</v>
      </c>
      <c r="I319" s="2" t="s">
        <v>33</v>
      </c>
      <c r="J319" s="112">
        <v>1759488.5186376958</v>
      </c>
    </row>
    <row r="320" spans="1:10" x14ac:dyDescent="0.35">
      <c r="A320" s="2" t="s">
        <v>138</v>
      </c>
      <c r="B320" s="2" t="s">
        <v>136</v>
      </c>
      <c r="C320" s="2" t="s">
        <v>64</v>
      </c>
      <c r="D320" s="108">
        <v>41609</v>
      </c>
      <c r="E320" s="109">
        <f t="shared" si="10"/>
        <v>12</v>
      </c>
      <c r="F320" s="109" t="s">
        <v>19</v>
      </c>
      <c r="G320" s="2" t="s">
        <v>146</v>
      </c>
      <c r="H320" s="2" t="s">
        <v>130</v>
      </c>
      <c r="I320" s="2" t="s">
        <v>33</v>
      </c>
      <c r="J320" s="112">
        <v>1362883.4509248002</v>
      </c>
    </row>
    <row r="321" spans="1:10" x14ac:dyDescent="0.35">
      <c r="A321" s="2" t="s">
        <v>138</v>
      </c>
      <c r="B321" s="2" t="s">
        <v>136</v>
      </c>
      <c r="C321" s="2" t="s">
        <v>64</v>
      </c>
      <c r="D321" s="108">
        <v>41640</v>
      </c>
      <c r="E321" s="109">
        <f t="shared" si="10"/>
        <v>1</v>
      </c>
      <c r="F321" s="109" t="s">
        <v>19</v>
      </c>
      <c r="G321" s="2" t="s">
        <v>146</v>
      </c>
      <c r="H321" s="2" t="s">
        <v>130</v>
      </c>
      <c r="I321" s="2" t="s">
        <v>33</v>
      </c>
      <c r="J321" s="112">
        <v>1592859.5117959999</v>
      </c>
    </row>
    <row r="322" spans="1:10" x14ac:dyDescent="0.35">
      <c r="A322" s="2" t="s">
        <v>138</v>
      </c>
      <c r="B322" s="2" t="s">
        <v>136</v>
      </c>
      <c r="C322" s="2" t="s">
        <v>64</v>
      </c>
      <c r="D322" s="108">
        <v>41671</v>
      </c>
      <c r="E322" s="109">
        <f t="shared" si="10"/>
        <v>2</v>
      </c>
      <c r="F322" s="109" t="s">
        <v>19</v>
      </c>
      <c r="G322" s="2" t="s">
        <v>146</v>
      </c>
      <c r="H322" s="2" t="s">
        <v>130</v>
      </c>
      <c r="I322" s="2" t="s">
        <v>33</v>
      </c>
      <c r="J322" s="112">
        <v>1875392.9670840001</v>
      </c>
    </row>
    <row r="323" spans="1:10" x14ac:dyDescent="0.35">
      <c r="A323" s="2" t="s">
        <v>138</v>
      </c>
      <c r="B323" s="2" t="s">
        <v>136</v>
      </c>
      <c r="C323" s="2" t="s">
        <v>64</v>
      </c>
      <c r="D323" s="108">
        <v>41699</v>
      </c>
      <c r="E323" s="109">
        <f t="shared" si="10"/>
        <v>3</v>
      </c>
      <c r="F323" s="109" t="s">
        <v>19</v>
      </c>
      <c r="G323" s="2" t="s">
        <v>146</v>
      </c>
      <c r="H323" s="2" t="s">
        <v>130</v>
      </c>
      <c r="I323" s="2" t="s">
        <v>33</v>
      </c>
      <c r="J323" s="112">
        <v>1709710.9713039999</v>
      </c>
    </row>
    <row r="324" spans="1:10" x14ac:dyDescent="0.35">
      <c r="A324" s="2" t="s">
        <v>138</v>
      </c>
      <c r="B324" s="2" t="s">
        <v>136</v>
      </c>
      <c r="C324" s="2" t="s">
        <v>64</v>
      </c>
      <c r="D324" s="108">
        <v>41730</v>
      </c>
      <c r="E324" s="109">
        <f t="shared" si="10"/>
        <v>4</v>
      </c>
      <c r="F324" s="109" t="s">
        <v>19</v>
      </c>
      <c r="G324" s="2" t="s">
        <v>146</v>
      </c>
      <c r="H324" s="2" t="s">
        <v>130</v>
      </c>
      <c r="I324" s="2" t="s">
        <v>33</v>
      </c>
      <c r="J324" s="112">
        <v>1837472.8434440002</v>
      </c>
    </row>
    <row r="325" spans="1:10" x14ac:dyDescent="0.35">
      <c r="A325" s="2" t="s">
        <v>138</v>
      </c>
      <c r="B325" s="2" t="s">
        <v>136</v>
      </c>
      <c r="C325" s="2" t="s">
        <v>64</v>
      </c>
      <c r="D325" s="108">
        <v>41760</v>
      </c>
      <c r="E325" s="109">
        <f t="shared" si="10"/>
        <v>5</v>
      </c>
      <c r="F325" s="109" t="s">
        <v>19</v>
      </c>
      <c r="G325" s="2" t="s">
        <v>146</v>
      </c>
      <c r="H325" s="2" t="s">
        <v>130</v>
      </c>
      <c r="I325" s="2" t="s">
        <v>33</v>
      </c>
      <c r="J325" s="112">
        <v>2154721.1442400003</v>
      </c>
    </row>
    <row r="326" spans="1:10" x14ac:dyDescent="0.35">
      <c r="A326" s="2" t="s">
        <v>138</v>
      </c>
      <c r="B326" s="2" t="s">
        <v>136</v>
      </c>
      <c r="C326" s="2" t="s">
        <v>64</v>
      </c>
      <c r="D326" s="108">
        <v>41791</v>
      </c>
      <c r="E326" s="109">
        <f t="shared" si="10"/>
        <v>6</v>
      </c>
      <c r="F326" s="109" t="s">
        <v>19</v>
      </c>
      <c r="G326" s="2" t="s">
        <v>146</v>
      </c>
      <c r="H326" s="2" t="s">
        <v>130</v>
      </c>
      <c r="I326" s="2" t="s">
        <v>33</v>
      </c>
      <c r="J326" s="112">
        <v>892790.0322432</v>
      </c>
    </row>
    <row r="327" spans="1:10" x14ac:dyDescent="0.35">
      <c r="A327" s="2" t="s">
        <v>138</v>
      </c>
      <c r="B327" s="2" t="s">
        <v>136</v>
      </c>
      <c r="C327" s="2" t="s">
        <v>64</v>
      </c>
      <c r="D327" s="108">
        <v>41456</v>
      </c>
      <c r="E327" s="109">
        <f t="shared" si="10"/>
        <v>7</v>
      </c>
      <c r="F327" s="109" t="s">
        <v>19</v>
      </c>
      <c r="G327" s="2" t="s">
        <v>146</v>
      </c>
      <c r="H327" s="2" t="s">
        <v>131</v>
      </c>
      <c r="I327" s="2" t="s">
        <v>33</v>
      </c>
      <c r="J327" s="112">
        <v>869931.04490880016</v>
      </c>
    </row>
    <row r="328" spans="1:10" x14ac:dyDescent="0.35">
      <c r="A328" s="2" t="s">
        <v>138</v>
      </c>
      <c r="B328" s="2" t="s">
        <v>136</v>
      </c>
      <c r="C328" s="2" t="s">
        <v>64</v>
      </c>
      <c r="D328" s="108">
        <v>41487</v>
      </c>
      <c r="E328" s="109">
        <f t="shared" si="10"/>
        <v>8</v>
      </c>
      <c r="F328" s="109" t="s">
        <v>19</v>
      </c>
      <c r="G328" s="2" t="s">
        <v>146</v>
      </c>
      <c r="H328" s="2" t="s">
        <v>131</v>
      </c>
      <c r="I328" s="2" t="s">
        <v>33</v>
      </c>
      <c r="J328" s="112">
        <v>1048015.3689600001</v>
      </c>
    </row>
    <row r="329" spans="1:10" x14ac:dyDescent="0.35">
      <c r="A329" s="2" t="s">
        <v>138</v>
      </c>
      <c r="B329" s="2" t="s">
        <v>136</v>
      </c>
      <c r="C329" s="2" t="s">
        <v>64</v>
      </c>
      <c r="D329" s="108">
        <v>41518</v>
      </c>
      <c r="E329" s="109">
        <f t="shared" si="10"/>
        <v>9</v>
      </c>
      <c r="F329" s="109" t="s">
        <v>19</v>
      </c>
      <c r="G329" s="2" t="s">
        <v>146</v>
      </c>
      <c r="H329" s="2" t="s">
        <v>131</v>
      </c>
      <c r="I329" s="2" t="s">
        <v>33</v>
      </c>
      <c r="J329" s="112">
        <v>1059221.1492352001</v>
      </c>
    </row>
    <row r="330" spans="1:10" x14ac:dyDescent="0.35">
      <c r="A330" s="2" t="s">
        <v>138</v>
      </c>
      <c r="B330" s="2" t="s">
        <v>136</v>
      </c>
      <c r="C330" s="2" t="s">
        <v>64</v>
      </c>
      <c r="D330" s="108">
        <v>41548</v>
      </c>
      <c r="E330" s="109">
        <f t="shared" si="10"/>
        <v>10</v>
      </c>
      <c r="F330" s="109" t="s">
        <v>19</v>
      </c>
      <c r="G330" s="2" t="s">
        <v>146</v>
      </c>
      <c r="H330" s="2" t="s">
        <v>131</v>
      </c>
      <c r="I330" s="2" t="s">
        <v>33</v>
      </c>
      <c r="J330" s="112">
        <v>1420170.6468992003</v>
      </c>
    </row>
    <row r="331" spans="1:10" x14ac:dyDescent="0.35">
      <c r="A331" s="2" t="s">
        <v>138</v>
      </c>
      <c r="B331" s="2" t="s">
        <v>136</v>
      </c>
      <c r="C331" s="2" t="s">
        <v>64</v>
      </c>
      <c r="D331" s="108">
        <v>41579</v>
      </c>
      <c r="E331" s="109">
        <f t="shared" si="10"/>
        <v>11</v>
      </c>
      <c r="F331" s="109" t="s">
        <v>19</v>
      </c>
      <c r="G331" s="2" t="s">
        <v>146</v>
      </c>
      <c r="H331" s="2" t="s">
        <v>131</v>
      </c>
      <c r="I331" s="2" t="s">
        <v>33</v>
      </c>
      <c r="J331" s="112">
        <v>1536276.5699455999</v>
      </c>
    </row>
    <row r="332" spans="1:10" x14ac:dyDescent="0.35">
      <c r="A332" s="2" t="s">
        <v>138</v>
      </c>
      <c r="B332" s="2" t="s">
        <v>136</v>
      </c>
      <c r="C332" s="2" t="s">
        <v>64</v>
      </c>
      <c r="D332" s="108">
        <v>41609</v>
      </c>
      <c r="E332" s="109">
        <f t="shared" si="10"/>
        <v>12</v>
      </c>
      <c r="F332" s="109" t="s">
        <v>19</v>
      </c>
      <c r="G332" s="2" t="s">
        <v>146</v>
      </c>
      <c r="H332" s="2" t="s">
        <v>131</v>
      </c>
      <c r="I332" s="2" t="s">
        <v>33</v>
      </c>
      <c r="J332" s="112">
        <v>785390.46324480022</v>
      </c>
    </row>
    <row r="333" spans="1:10" x14ac:dyDescent="0.35">
      <c r="A333" s="2" t="s">
        <v>138</v>
      </c>
      <c r="B333" s="2" t="s">
        <v>136</v>
      </c>
      <c r="C333" s="2" t="s">
        <v>64</v>
      </c>
      <c r="D333" s="108">
        <v>41640</v>
      </c>
      <c r="E333" s="109">
        <f t="shared" si="10"/>
        <v>1</v>
      </c>
      <c r="F333" s="109" t="s">
        <v>19</v>
      </c>
      <c r="G333" s="2" t="s">
        <v>146</v>
      </c>
      <c r="H333" s="2" t="s">
        <v>131</v>
      </c>
      <c r="I333" s="2" t="s">
        <v>33</v>
      </c>
      <c r="J333" s="112">
        <v>734335.23255680013</v>
      </c>
    </row>
    <row r="334" spans="1:10" x14ac:dyDescent="0.35">
      <c r="A334" s="2" t="s">
        <v>138</v>
      </c>
      <c r="B334" s="2" t="s">
        <v>136</v>
      </c>
      <c r="C334" s="2" t="s">
        <v>64</v>
      </c>
      <c r="D334" s="108">
        <v>41671</v>
      </c>
      <c r="E334" s="109">
        <f t="shared" si="10"/>
        <v>2</v>
      </c>
      <c r="F334" s="109" t="s">
        <v>19</v>
      </c>
      <c r="G334" s="2" t="s">
        <v>146</v>
      </c>
      <c r="H334" s="2" t="s">
        <v>131</v>
      </c>
      <c r="I334" s="2" t="s">
        <v>33</v>
      </c>
      <c r="J334" s="112">
        <v>864587.94414720009</v>
      </c>
    </row>
    <row r="335" spans="1:10" x14ac:dyDescent="0.35">
      <c r="A335" s="2" t="s">
        <v>138</v>
      </c>
      <c r="B335" s="2" t="s">
        <v>136</v>
      </c>
      <c r="C335" s="2" t="s">
        <v>64</v>
      </c>
      <c r="D335" s="108">
        <v>41699</v>
      </c>
      <c r="E335" s="109">
        <f t="shared" si="10"/>
        <v>3</v>
      </c>
      <c r="F335" s="109" t="s">
        <v>19</v>
      </c>
      <c r="G335" s="2" t="s">
        <v>146</v>
      </c>
      <c r="H335" s="2" t="s">
        <v>131</v>
      </c>
      <c r="I335" s="2" t="s">
        <v>33</v>
      </c>
      <c r="J335" s="112">
        <v>788205.73592320003</v>
      </c>
    </row>
    <row r="336" spans="1:10" x14ac:dyDescent="0.35">
      <c r="A336" s="2" t="s">
        <v>138</v>
      </c>
      <c r="B336" s="2" t="s">
        <v>136</v>
      </c>
      <c r="C336" s="2" t="s">
        <v>64</v>
      </c>
      <c r="D336" s="108">
        <v>41730</v>
      </c>
      <c r="E336" s="109">
        <f t="shared" si="10"/>
        <v>4</v>
      </c>
      <c r="F336" s="109" t="s">
        <v>19</v>
      </c>
      <c r="G336" s="2" t="s">
        <v>146</v>
      </c>
      <c r="H336" s="2" t="s">
        <v>131</v>
      </c>
      <c r="I336" s="2" t="s">
        <v>33</v>
      </c>
      <c r="J336" s="112">
        <v>847106.12443520024</v>
      </c>
    </row>
    <row r="337" spans="1:10" x14ac:dyDescent="0.35">
      <c r="A337" s="2" t="s">
        <v>138</v>
      </c>
      <c r="B337" s="2" t="s">
        <v>136</v>
      </c>
      <c r="C337" s="2" t="s">
        <v>64</v>
      </c>
      <c r="D337" s="108">
        <v>41760</v>
      </c>
      <c r="E337" s="109">
        <f t="shared" si="10"/>
        <v>5</v>
      </c>
      <c r="F337" s="109" t="s">
        <v>19</v>
      </c>
      <c r="G337" s="2" t="s">
        <v>146</v>
      </c>
      <c r="H337" s="2" t="s">
        <v>131</v>
      </c>
      <c r="I337" s="2" t="s">
        <v>33</v>
      </c>
      <c r="J337" s="112">
        <v>993362.96819200017</v>
      </c>
    </row>
    <row r="338" spans="1:10" x14ac:dyDescent="0.35">
      <c r="A338" s="2" t="s">
        <v>138</v>
      </c>
      <c r="B338" s="2" t="s">
        <v>136</v>
      </c>
      <c r="C338" s="2" t="s">
        <v>64</v>
      </c>
      <c r="D338" s="108">
        <v>41791</v>
      </c>
      <c r="E338" s="109">
        <f t="shared" si="10"/>
        <v>6</v>
      </c>
      <c r="F338" s="109" t="s">
        <v>19</v>
      </c>
      <c r="G338" s="2" t="s">
        <v>146</v>
      </c>
      <c r="H338" s="2" t="s">
        <v>131</v>
      </c>
      <c r="I338" s="2" t="s">
        <v>33</v>
      </c>
      <c r="J338" s="112">
        <v>514489.17112320004</v>
      </c>
    </row>
    <row r="339" spans="1:10" x14ac:dyDescent="0.35">
      <c r="A339" s="2" t="s">
        <v>138</v>
      </c>
      <c r="B339" s="2" t="s">
        <v>136</v>
      </c>
      <c r="C339" s="2" t="s">
        <v>64</v>
      </c>
      <c r="D339" s="108">
        <v>41456</v>
      </c>
      <c r="E339" s="109">
        <f t="shared" si="10"/>
        <v>7</v>
      </c>
      <c r="F339" s="109" t="s">
        <v>19</v>
      </c>
      <c r="G339" s="2" t="s">
        <v>146</v>
      </c>
      <c r="H339" s="2" t="s">
        <v>132</v>
      </c>
      <c r="I339" s="2" t="s">
        <v>33</v>
      </c>
      <c r="J339" s="112">
        <v>921103.45931519999</v>
      </c>
    </row>
    <row r="340" spans="1:10" x14ac:dyDescent="0.35">
      <c r="A340" s="2" t="s">
        <v>138</v>
      </c>
      <c r="B340" s="2" t="s">
        <v>136</v>
      </c>
      <c r="C340" s="2" t="s">
        <v>64</v>
      </c>
      <c r="D340" s="108">
        <v>41487</v>
      </c>
      <c r="E340" s="109">
        <f t="shared" si="10"/>
        <v>8</v>
      </c>
      <c r="F340" s="109" t="s">
        <v>19</v>
      </c>
      <c r="G340" s="2" t="s">
        <v>146</v>
      </c>
      <c r="H340" s="2" t="s">
        <v>132</v>
      </c>
      <c r="I340" s="2" t="s">
        <v>33</v>
      </c>
      <c r="J340" s="112">
        <v>1109663.3318399999</v>
      </c>
    </row>
    <row r="341" spans="1:10" x14ac:dyDescent="0.35">
      <c r="A341" s="2" t="s">
        <v>138</v>
      </c>
      <c r="B341" s="2" t="s">
        <v>136</v>
      </c>
      <c r="C341" s="2" t="s">
        <v>64</v>
      </c>
      <c r="D341" s="108">
        <v>41518</v>
      </c>
      <c r="E341" s="109">
        <f t="shared" si="10"/>
        <v>9</v>
      </c>
      <c r="F341" s="109" t="s">
        <v>19</v>
      </c>
      <c r="G341" s="2" t="s">
        <v>146</v>
      </c>
      <c r="H341" s="2" t="s">
        <v>132</v>
      </c>
      <c r="I341" s="2" t="s">
        <v>33</v>
      </c>
      <c r="J341" s="112">
        <v>1121528.2756608</v>
      </c>
    </row>
    <row r="342" spans="1:10" x14ac:dyDescent="0.35">
      <c r="A342" s="2" t="s">
        <v>138</v>
      </c>
      <c r="B342" s="2" t="s">
        <v>136</v>
      </c>
      <c r="C342" s="2" t="s">
        <v>64</v>
      </c>
      <c r="D342" s="108">
        <v>41548</v>
      </c>
      <c r="E342" s="109">
        <f t="shared" si="10"/>
        <v>10</v>
      </c>
      <c r="F342" s="109" t="s">
        <v>19</v>
      </c>
      <c r="G342" s="2" t="s">
        <v>146</v>
      </c>
      <c r="H342" s="2" t="s">
        <v>132</v>
      </c>
      <c r="I342" s="2" t="s">
        <v>33</v>
      </c>
      <c r="J342" s="112">
        <v>1503710.0967168</v>
      </c>
    </row>
    <row r="343" spans="1:10" x14ac:dyDescent="0.35">
      <c r="A343" s="2" t="s">
        <v>138</v>
      </c>
      <c r="B343" s="2" t="s">
        <v>136</v>
      </c>
      <c r="C343" s="2" t="s">
        <v>64</v>
      </c>
      <c r="D343" s="108">
        <v>41579</v>
      </c>
      <c r="E343" s="109">
        <f t="shared" si="10"/>
        <v>11</v>
      </c>
      <c r="F343" s="109" t="s">
        <v>19</v>
      </c>
      <c r="G343" s="2" t="s">
        <v>146</v>
      </c>
      <c r="H343" s="2" t="s">
        <v>132</v>
      </c>
      <c r="I343" s="2" t="s">
        <v>33</v>
      </c>
      <c r="J343" s="112">
        <v>1626645.7799423998</v>
      </c>
    </row>
    <row r="344" spans="1:10" x14ac:dyDescent="0.35">
      <c r="A344" s="2" t="s">
        <v>138</v>
      </c>
      <c r="B344" s="2" t="s">
        <v>136</v>
      </c>
      <c r="C344" s="2" t="s">
        <v>64</v>
      </c>
      <c r="D344" s="108">
        <v>41609</v>
      </c>
      <c r="E344" s="109">
        <f t="shared" si="10"/>
        <v>12</v>
      </c>
      <c r="F344" s="109" t="s">
        <v>19</v>
      </c>
      <c r="G344" s="2" t="s">
        <v>146</v>
      </c>
      <c r="H344" s="2" t="s">
        <v>132</v>
      </c>
      <c r="I344" s="2" t="s">
        <v>33</v>
      </c>
      <c r="J344" s="112">
        <v>831589.90225920011</v>
      </c>
    </row>
    <row r="345" spans="1:10" x14ac:dyDescent="0.35">
      <c r="A345" s="2" t="s">
        <v>138</v>
      </c>
      <c r="B345" s="2" t="s">
        <v>136</v>
      </c>
      <c r="C345" s="2" t="s">
        <v>64</v>
      </c>
      <c r="D345" s="108">
        <v>41640</v>
      </c>
      <c r="E345" s="109">
        <f t="shared" si="10"/>
        <v>1</v>
      </c>
      <c r="F345" s="109" t="s">
        <v>19</v>
      </c>
      <c r="G345" s="2" t="s">
        <v>146</v>
      </c>
      <c r="H345" s="2" t="s">
        <v>132</v>
      </c>
      <c r="I345" s="2" t="s">
        <v>33</v>
      </c>
      <c r="J345" s="112">
        <v>777531.42270720005</v>
      </c>
    </row>
    <row r="346" spans="1:10" x14ac:dyDescent="0.35">
      <c r="A346" s="2" t="s">
        <v>138</v>
      </c>
      <c r="B346" s="2" t="s">
        <v>136</v>
      </c>
      <c r="C346" s="2" t="s">
        <v>64</v>
      </c>
      <c r="D346" s="108">
        <v>41671</v>
      </c>
      <c r="E346" s="109">
        <f t="shared" si="10"/>
        <v>2</v>
      </c>
      <c r="F346" s="109" t="s">
        <v>19</v>
      </c>
      <c r="G346" s="2" t="s">
        <v>146</v>
      </c>
      <c r="H346" s="2" t="s">
        <v>132</v>
      </c>
      <c r="I346" s="2" t="s">
        <v>33</v>
      </c>
      <c r="J346" s="112">
        <v>915446.05850879999</v>
      </c>
    </row>
    <row r="347" spans="1:10" x14ac:dyDescent="0.35">
      <c r="A347" s="2" t="s">
        <v>138</v>
      </c>
      <c r="B347" s="2" t="s">
        <v>136</v>
      </c>
      <c r="C347" s="2" t="s">
        <v>64</v>
      </c>
      <c r="D347" s="108">
        <v>41699</v>
      </c>
      <c r="E347" s="109">
        <f t="shared" ref="E347:E374" si="11">MONTH(D347)</f>
        <v>3</v>
      </c>
      <c r="F347" s="109" t="s">
        <v>19</v>
      </c>
      <c r="G347" s="2" t="s">
        <v>146</v>
      </c>
      <c r="H347" s="2" t="s">
        <v>132</v>
      </c>
      <c r="I347" s="2" t="s">
        <v>33</v>
      </c>
      <c r="J347" s="112">
        <v>834570.77921279997</v>
      </c>
    </row>
    <row r="348" spans="1:10" x14ac:dyDescent="0.35">
      <c r="A348" s="2" t="s">
        <v>138</v>
      </c>
      <c r="B348" s="2" t="s">
        <v>136</v>
      </c>
      <c r="C348" s="2" t="s">
        <v>64</v>
      </c>
      <c r="D348" s="108">
        <v>41730</v>
      </c>
      <c r="E348" s="109">
        <f t="shared" si="11"/>
        <v>4</v>
      </c>
      <c r="F348" s="109" t="s">
        <v>19</v>
      </c>
      <c r="G348" s="2" t="s">
        <v>146</v>
      </c>
      <c r="H348" s="2" t="s">
        <v>132</v>
      </c>
      <c r="I348" s="2" t="s">
        <v>33</v>
      </c>
      <c r="J348" s="112">
        <v>896935.89646080008</v>
      </c>
    </row>
    <row r="349" spans="1:10" x14ac:dyDescent="0.35">
      <c r="A349" s="2" t="s">
        <v>138</v>
      </c>
      <c r="B349" s="2" t="s">
        <v>136</v>
      </c>
      <c r="C349" s="2" t="s">
        <v>64</v>
      </c>
      <c r="D349" s="108">
        <v>41760</v>
      </c>
      <c r="E349" s="109">
        <f t="shared" si="11"/>
        <v>5</v>
      </c>
      <c r="F349" s="109" t="s">
        <v>19</v>
      </c>
      <c r="G349" s="2" t="s">
        <v>146</v>
      </c>
      <c r="H349" s="2" t="s">
        <v>132</v>
      </c>
      <c r="I349" s="2" t="s">
        <v>33</v>
      </c>
      <c r="J349" s="112">
        <v>1051796.083968</v>
      </c>
    </row>
    <row r="350" spans="1:10" x14ac:dyDescent="0.35">
      <c r="A350" s="2" t="s">
        <v>138</v>
      </c>
      <c r="B350" s="2" t="s">
        <v>136</v>
      </c>
      <c r="C350" s="2" t="s">
        <v>64</v>
      </c>
      <c r="D350" s="108">
        <v>41791</v>
      </c>
      <c r="E350" s="109">
        <f t="shared" si="11"/>
        <v>6</v>
      </c>
      <c r="F350" s="109" t="s">
        <v>19</v>
      </c>
      <c r="G350" s="2" t="s">
        <v>146</v>
      </c>
      <c r="H350" s="2" t="s">
        <v>132</v>
      </c>
      <c r="I350" s="2" t="s">
        <v>33</v>
      </c>
      <c r="J350" s="112">
        <v>544753.24001279997</v>
      </c>
    </row>
    <row r="351" spans="1:10" x14ac:dyDescent="0.35">
      <c r="A351" s="2" t="s">
        <v>138</v>
      </c>
      <c r="B351" s="2" t="s">
        <v>136</v>
      </c>
      <c r="C351" s="2" t="s">
        <v>64</v>
      </c>
      <c r="D351" s="108">
        <v>41456</v>
      </c>
      <c r="E351" s="109">
        <f t="shared" si="11"/>
        <v>7</v>
      </c>
      <c r="F351" s="109" t="s">
        <v>19</v>
      </c>
      <c r="G351" s="2" t="s">
        <v>146</v>
      </c>
      <c r="H351" s="2" t="s">
        <v>133</v>
      </c>
      <c r="I351" s="2" t="s">
        <v>33</v>
      </c>
      <c r="J351" s="112">
        <v>498931.04046240001</v>
      </c>
    </row>
    <row r="352" spans="1:10" x14ac:dyDescent="0.35">
      <c r="A352" s="2" t="s">
        <v>138</v>
      </c>
      <c r="B352" s="2" t="s">
        <v>136</v>
      </c>
      <c r="C352" s="2" t="s">
        <v>64</v>
      </c>
      <c r="D352" s="108">
        <v>41487</v>
      </c>
      <c r="E352" s="109">
        <f t="shared" si="11"/>
        <v>8</v>
      </c>
      <c r="F352" s="109" t="s">
        <v>19</v>
      </c>
      <c r="G352" s="2" t="s">
        <v>146</v>
      </c>
      <c r="H352" s="2" t="s">
        <v>133</v>
      </c>
      <c r="I352" s="2" t="s">
        <v>33</v>
      </c>
      <c r="J352" s="112">
        <v>601067.63808000006</v>
      </c>
    </row>
    <row r="353" spans="1:10" x14ac:dyDescent="0.35">
      <c r="A353" s="2" t="s">
        <v>138</v>
      </c>
      <c r="B353" s="2" t="s">
        <v>136</v>
      </c>
      <c r="C353" s="2" t="s">
        <v>64</v>
      </c>
      <c r="D353" s="108">
        <v>41518</v>
      </c>
      <c r="E353" s="109">
        <f t="shared" si="11"/>
        <v>9</v>
      </c>
      <c r="F353" s="109" t="s">
        <v>19</v>
      </c>
      <c r="G353" s="2" t="s">
        <v>146</v>
      </c>
      <c r="H353" s="2" t="s">
        <v>133</v>
      </c>
      <c r="I353" s="2" t="s">
        <v>33</v>
      </c>
      <c r="J353" s="112">
        <v>607494.48264960002</v>
      </c>
    </row>
    <row r="354" spans="1:10" x14ac:dyDescent="0.35">
      <c r="A354" s="2" t="s">
        <v>138</v>
      </c>
      <c r="B354" s="2" t="s">
        <v>136</v>
      </c>
      <c r="C354" s="2" t="s">
        <v>64</v>
      </c>
      <c r="D354" s="108">
        <v>41548</v>
      </c>
      <c r="E354" s="109">
        <f t="shared" si="11"/>
        <v>10</v>
      </c>
      <c r="F354" s="109" t="s">
        <v>19</v>
      </c>
      <c r="G354" s="2" t="s">
        <v>146</v>
      </c>
      <c r="H354" s="2" t="s">
        <v>133</v>
      </c>
      <c r="I354" s="2" t="s">
        <v>33</v>
      </c>
      <c r="J354" s="112">
        <v>814509.63572160015</v>
      </c>
    </row>
    <row r="355" spans="1:10" x14ac:dyDescent="0.35">
      <c r="A355" s="2" t="s">
        <v>138</v>
      </c>
      <c r="B355" s="2" t="s">
        <v>136</v>
      </c>
      <c r="C355" s="2" t="s">
        <v>64</v>
      </c>
      <c r="D355" s="108">
        <v>41579</v>
      </c>
      <c r="E355" s="109">
        <f t="shared" si="11"/>
        <v>11</v>
      </c>
      <c r="F355" s="109" t="s">
        <v>19</v>
      </c>
      <c r="G355" s="2" t="s">
        <v>146</v>
      </c>
      <c r="H355" s="2" t="s">
        <v>133</v>
      </c>
      <c r="I355" s="2" t="s">
        <v>33</v>
      </c>
      <c r="J355" s="112">
        <v>881099.79746879986</v>
      </c>
    </row>
    <row r="356" spans="1:10" x14ac:dyDescent="0.35">
      <c r="A356" s="2" t="s">
        <v>138</v>
      </c>
      <c r="B356" s="2" t="s">
        <v>136</v>
      </c>
      <c r="C356" s="2" t="s">
        <v>64</v>
      </c>
      <c r="D356" s="108">
        <v>41609</v>
      </c>
      <c r="E356" s="109">
        <f t="shared" si="11"/>
        <v>12</v>
      </c>
      <c r="F356" s="109" t="s">
        <v>19</v>
      </c>
      <c r="G356" s="2" t="s">
        <v>146</v>
      </c>
      <c r="H356" s="2" t="s">
        <v>133</v>
      </c>
      <c r="I356" s="2" t="s">
        <v>33</v>
      </c>
      <c r="J356" s="112">
        <v>450444.53039040015</v>
      </c>
    </row>
    <row r="357" spans="1:10" x14ac:dyDescent="0.35">
      <c r="A357" s="2" t="s">
        <v>138</v>
      </c>
      <c r="B357" s="2" t="s">
        <v>136</v>
      </c>
      <c r="C357" s="2" t="s">
        <v>64</v>
      </c>
      <c r="D357" s="108">
        <v>41640</v>
      </c>
      <c r="E357" s="109">
        <f t="shared" si="11"/>
        <v>1</v>
      </c>
      <c r="F357" s="109" t="s">
        <v>19</v>
      </c>
      <c r="G357" s="2" t="s">
        <v>146</v>
      </c>
      <c r="H357" s="2" t="s">
        <v>133</v>
      </c>
      <c r="I357" s="2" t="s">
        <v>33</v>
      </c>
      <c r="J357" s="112">
        <v>421162.85396640003</v>
      </c>
    </row>
    <row r="358" spans="1:10" x14ac:dyDescent="0.35">
      <c r="A358" s="2" t="s">
        <v>138</v>
      </c>
      <c r="B358" s="2" t="s">
        <v>136</v>
      </c>
      <c r="C358" s="2" t="s">
        <v>64</v>
      </c>
      <c r="D358" s="108">
        <v>41671</v>
      </c>
      <c r="E358" s="109">
        <f t="shared" si="11"/>
        <v>2</v>
      </c>
      <c r="F358" s="109" t="s">
        <v>19</v>
      </c>
      <c r="G358" s="2" t="s">
        <v>146</v>
      </c>
      <c r="H358" s="2" t="s">
        <v>133</v>
      </c>
      <c r="I358" s="2" t="s">
        <v>33</v>
      </c>
      <c r="J358" s="112">
        <v>495866.61502560001</v>
      </c>
    </row>
    <row r="359" spans="1:10" x14ac:dyDescent="0.35">
      <c r="A359" s="2" t="s">
        <v>138</v>
      </c>
      <c r="B359" s="2" t="s">
        <v>136</v>
      </c>
      <c r="C359" s="2" t="s">
        <v>64</v>
      </c>
      <c r="D359" s="108">
        <v>41699</v>
      </c>
      <c r="E359" s="109">
        <f t="shared" si="11"/>
        <v>3</v>
      </c>
      <c r="F359" s="109" t="s">
        <v>19</v>
      </c>
      <c r="G359" s="2" t="s">
        <v>146</v>
      </c>
      <c r="H359" s="2" t="s">
        <v>133</v>
      </c>
      <c r="I359" s="2" t="s">
        <v>33</v>
      </c>
      <c r="J359" s="112">
        <v>452059.1720736</v>
      </c>
    </row>
    <row r="360" spans="1:10" x14ac:dyDescent="0.35">
      <c r="A360" s="2" t="s">
        <v>138</v>
      </c>
      <c r="B360" s="2" t="s">
        <v>136</v>
      </c>
      <c r="C360" s="2" t="s">
        <v>64</v>
      </c>
      <c r="D360" s="108">
        <v>41730</v>
      </c>
      <c r="E360" s="109">
        <f t="shared" si="11"/>
        <v>4</v>
      </c>
      <c r="F360" s="109" t="s">
        <v>19</v>
      </c>
      <c r="G360" s="2" t="s">
        <v>146</v>
      </c>
      <c r="H360" s="2" t="s">
        <v>133</v>
      </c>
      <c r="I360" s="2" t="s">
        <v>33</v>
      </c>
      <c r="J360" s="112">
        <v>485840.2772496001</v>
      </c>
    </row>
    <row r="361" spans="1:10" x14ac:dyDescent="0.35">
      <c r="A361" s="2" t="s">
        <v>138</v>
      </c>
      <c r="B361" s="2" t="s">
        <v>136</v>
      </c>
      <c r="C361" s="2" t="s">
        <v>64</v>
      </c>
      <c r="D361" s="108">
        <v>41760</v>
      </c>
      <c r="E361" s="109">
        <f t="shared" si="11"/>
        <v>5</v>
      </c>
      <c r="F361" s="109" t="s">
        <v>19</v>
      </c>
      <c r="G361" s="2" t="s">
        <v>146</v>
      </c>
      <c r="H361" s="2" t="s">
        <v>133</v>
      </c>
      <c r="I361" s="2" t="s">
        <v>33</v>
      </c>
      <c r="J361" s="112">
        <v>569722.87881600007</v>
      </c>
    </row>
    <row r="362" spans="1:10" x14ac:dyDescent="0.35">
      <c r="A362" s="2" t="s">
        <v>138</v>
      </c>
      <c r="B362" s="2" t="s">
        <v>136</v>
      </c>
      <c r="C362" s="2" t="s">
        <v>64</v>
      </c>
      <c r="D362" s="108">
        <v>41791</v>
      </c>
      <c r="E362" s="109">
        <f t="shared" si="11"/>
        <v>6</v>
      </c>
      <c r="F362" s="109" t="s">
        <v>19</v>
      </c>
      <c r="G362" s="2" t="s">
        <v>146</v>
      </c>
      <c r="H362" s="2" t="s">
        <v>133</v>
      </c>
      <c r="I362" s="2" t="s">
        <v>33</v>
      </c>
      <c r="J362" s="112">
        <v>295074.67167360004</v>
      </c>
    </row>
    <row r="363" spans="1:10" x14ac:dyDescent="0.35">
      <c r="A363" s="2" t="s">
        <v>138</v>
      </c>
      <c r="B363" s="2" t="s">
        <v>136</v>
      </c>
      <c r="C363" s="2" t="s">
        <v>64</v>
      </c>
      <c r="D363" s="108">
        <v>41456</v>
      </c>
      <c r="E363" s="109">
        <f t="shared" si="11"/>
        <v>7</v>
      </c>
      <c r="F363" s="109" t="s">
        <v>19</v>
      </c>
      <c r="G363" s="2" t="s">
        <v>134</v>
      </c>
      <c r="H363" s="2" t="s">
        <v>135</v>
      </c>
      <c r="I363" s="2" t="s">
        <v>33</v>
      </c>
      <c r="J363" s="112">
        <v>3198275.9004000002</v>
      </c>
    </row>
    <row r="364" spans="1:10" x14ac:dyDescent="0.35">
      <c r="A364" s="2" t="s">
        <v>138</v>
      </c>
      <c r="B364" s="2" t="s">
        <v>136</v>
      </c>
      <c r="C364" s="2" t="s">
        <v>64</v>
      </c>
      <c r="D364" s="108">
        <v>41487</v>
      </c>
      <c r="E364" s="109">
        <f t="shared" si="11"/>
        <v>8</v>
      </c>
      <c r="F364" s="109" t="s">
        <v>19</v>
      </c>
      <c r="G364" s="2" t="s">
        <v>134</v>
      </c>
      <c r="H364" s="2" t="s">
        <v>135</v>
      </c>
      <c r="I364" s="2" t="s">
        <v>33</v>
      </c>
      <c r="J364" s="112">
        <v>3852997.68</v>
      </c>
    </row>
    <row r="365" spans="1:10" x14ac:dyDescent="0.35">
      <c r="A365" s="2" t="s">
        <v>138</v>
      </c>
      <c r="B365" s="2" t="s">
        <v>136</v>
      </c>
      <c r="C365" s="2" t="s">
        <v>64</v>
      </c>
      <c r="D365" s="108">
        <v>41518</v>
      </c>
      <c r="E365" s="109">
        <f t="shared" si="11"/>
        <v>9</v>
      </c>
      <c r="F365" s="109" t="s">
        <v>19</v>
      </c>
      <c r="G365" s="2" t="s">
        <v>134</v>
      </c>
      <c r="H365" s="2" t="s">
        <v>135</v>
      </c>
      <c r="I365" s="2" t="s">
        <v>33</v>
      </c>
      <c r="J365" s="112">
        <v>3894195.4016000004</v>
      </c>
    </row>
    <row r="366" spans="1:10" x14ac:dyDescent="0.35">
      <c r="A366" s="2" t="s">
        <v>138</v>
      </c>
      <c r="B366" s="2" t="s">
        <v>136</v>
      </c>
      <c r="C366" s="2" t="s">
        <v>64</v>
      </c>
      <c r="D366" s="108">
        <v>41548</v>
      </c>
      <c r="E366" s="109">
        <f t="shared" si="11"/>
        <v>10</v>
      </c>
      <c r="F366" s="109" t="s">
        <v>19</v>
      </c>
      <c r="G366" s="2" t="s">
        <v>134</v>
      </c>
      <c r="H366" s="2" t="s">
        <v>135</v>
      </c>
      <c r="I366" s="2" t="s">
        <v>33</v>
      </c>
      <c r="J366" s="112">
        <v>5221215.6136000007</v>
      </c>
    </row>
    <row r="367" spans="1:10" x14ac:dyDescent="0.35">
      <c r="A367" s="2" t="s">
        <v>138</v>
      </c>
      <c r="B367" s="2" t="s">
        <v>136</v>
      </c>
      <c r="C367" s="2" t="s">
        <v>64</v>
      </c>
      <c r="D367" s="108">
        <v>41579</v>
      </c>
      <c r="E367" s="109">
        <f t="shared" si="11"/>
        <v>11</v>
      </c>
      <c r="F367" s="109" t="s">
        <v>19</v>
      </c>
      <c r="G367" s="2" t="s">
        <v>134</v>
      </c>
      <c r="H367" s="2" t="s">
        <v>135</v>
      </c>
      <c r="I367" s="2" t="s">
        <v>33</v>
      </c>
      <c r="J367" s="112">
        <v>5648075.6247999994</v>
      </c>
    </row>
    <row r="368" spans="1:10" x14ac:dyDescent="0.35">
      <c r="A368" s="2" t="s">
        <v>138</v>
      </c>
      <c r="B368" s="2" t="s">
        <v>136</v>
      </c>
      <c r="C368" s="2" t="s">
        <v>64</v>
      </c>
      <c r="D368" s="108">
        <v>41609</v>
      </c>
      <c r="E368" s="109">
        <f t="shared" si="11"/>
        <v>12</v>
      </c>
      <c r="F368" s="109" t="s">
        <v>19</v>
      </c>
      <c r="G368" s="2" t="s">
        <v>134</v>
      </c>
      <c r="H368" s="2" t="s">
        <v>135</v>
      </c>
      <c r="I368" s="2" t="s">
        <v>33</v>
      </c>
      <c r="J368" s="112">
        <v>2887464.9384000008</v>
      </c>
    </row>
    <row r="369" spans="1:10" x14ac:dyDescent="0.35">
      <c r="A369" s="2" t="s">
        <v>138</v>
      </c>
      <c r="B369" s="2" t="s">
        <v>136</v>
      </c>
      <c r="C369" s="2" t="s">
        <v>64</v>
      </c>
      <c r="D369" s="108">
        <v>41640</v>
      </c>
      <c r="E369" s="109">
        <f t="shared" si="11"/>
        <v>1</v>
      </c>
      <c r="F369" s="109" t="s">
        <v>19</v>
      </c>
      <c r="G369" s="2" t="s">
        <v>134</v>
      </c>
      <c r="H369" s="2" t="s">
        <v>135</v>
      </c>
      <c r="I369" s="2" t="s">
        <v>33</v>
      </c>
      <c r="J369" s="112">
        <v>2699761.8844000003</v>
      </c>
    </row>
    <row r="370" spans="1:10" x14ac:dyDescent="0.35">
      <c r="A370" s="2" t="s">
        <v>138</v>
      </c>
      <c r="B370" s="2" t="s">
        <v>136</v>
      </c>
      <c r="C370" s="2" t="s">
        <v>64</v>
      </c>
      <c r="D370" s="108">
        <v>41671</v>
      </c>
      <c r="E370" s="109">
        <f t="shared" si="11"/>
        <v>2</v>
      </c>
      <c r="F370" s="109" t="s">
        <v>19</v>
      </c>
      <c r="G370" s="2" t="s">
        <v>134</v>
      </c>
      <c r="H370" s="2" t="s">
        <v>135</v>
      </c>
      <c r="I370" s="2" t="s">
        <v>33</v>
      </c>
      <c r="J370" s="112">
        <v>3178632.1476000003</v>
      </c>
    </row>
    <row r="371" spans="1:10" x14ac:dyDescent="0.35">
      <c r="A371" s="2" t="s">
        <v>138</v>
      </c>
      <c r="B371" s="2" t="s">
        <v>136</v>
      </c>
      <c r="C371" s="2" t="s">
        <v>64</v>
      </c>
      <c r="D371" s="108">
        <v>41699</v>
      </c>
      <c r="E371" s="109">
        <f t="shared" si="11"/>
        <v>3</v>
      </c>
      <c r="F371" s="109" t="s">
        <v>19</v>
      </c>
      <c r="G371" s="2" t="s">
        <v>134</v>
      </c>
      <c r="H371" s="2" t="s">
        <v>135</v>
      </c>
      <c r="I371" s="2" t="s">
        <v>33</v>
      </c>
      <c r="J371" s="112">
        <v>2897815.2056</v>
      </c>
    </row>
    <row r="372" spans="1:10" x14ac:dyDescent="0.35">
      <c r="A372" s="2" t="s">
        <v>138</v>
      </c>
      <c r="B372" s="2" t="s">
        <v>136</v>
      </c>
      <c r="C372" s="2" t="s">
        <v>64</v>
      </c>
      <c r="D372" s="108">
        <v>41730</v>
      </c>
      <c r="E372" s="109">
        <f t="shared" si="11"/>
        <v>4</v>
      </c>
      <c r="F372" s="109" t="s">
        <v>19</v>
      </c>
      <c r="G372" s="2" t="s">
        <v>134</v>
      </c>
      <c r="H372" s="2" t="s">
        <v>135</v>
      </c>
      <c r="I372" s="2" t="s">
        <v>33</v>
      </c>
      <c r="J372" s="112">
        <v>3114360.7516000005</v>
      </c>
    </row>
    <row r="373" spans="1:10" x14ac:dyDescent="0.35">
      <c r="A373" s="2" t="s">
        <v>138</v>
      </c>
      <c r="B373" s="2" t="s">
        <v>136</v>
      </c>
      <c r="C373" s="2" t="s">
        <v>64</v>
      </c>
      <c r="D373" s="108">
        <v>41760</v>
      </c>
      <c r="E373" s="109">
        <f t="shared" si="11"/>
        <v>5</v>
      </c>
      <c r="F373" s="109" t="s">
        <v>19</v>
      </c>
      <c r="G373" s="2" t="s">
        <v>134</v>
      </c>
      <c r="H373" s="2" t="s">
        <v>135</v>
      </c>
      <c r="I373" s="2" t="s">
        <v>33</v>
      </c>
      <c r="J373" s="112">
        <v>3652069.7360000005</v>
      </c>
    </row>
    <row r="374" spans="1:10" x14ac:dyDescent="0.35">
      <c r="A374" s="2" t="s">
        <v>138</v>
      </c>
      <c r="B374" s="2" t="s">
        <v>136</v>
      </c>
      <c r="C374" s="2" t="s">
        <v>64</v>
      </c>
      <c r="D374" s="108">
        <v>41791</v>
      </c>
      <c r="E374" s="109">
        <f t="shared" si="11"/>
        <v>6</v>
      </c>
      <c r="F374" s="109" t="s">
        <v>19</v>
      </c>
      <c r="G374" s="2" t="s">
        <v>134</v>
      </c>
      <c r="H374" s="2" t="s">
        <v>135</v>
      </c>
      <c r="I374" s="2" t="s">
        <v>33</v>
      </c>
      <c r="J374" s="112">
        <v>1891504.3056000001</v>
      </c>
    </row>
    <row r="375" spans="1:10" x14ac:dyDescent="0.35">
      <c r="A375" s="2" t="s">
        <v>138</v>
      </c>
      <c r="B375" s="2" t="s">
        <v>136</v>
      </c>
      <c r="C375" s="2" t="s">
        <v>63</v>
      </c>
      <c r="D375" s="108">
        <v>41456</v>
      </c>
      <c r="E375" s="2">
        <v>7</v>
      </c>
      <c r="F375" s="2" t="s">
        <v>19</v>
      </c>
      <c r="G375" s="2" t="s">
        <v>123</v>
      </c>
      <c r="H375" s="2" t="s">
        <v>126</v>
      </c>
      <c r="I375" s="2" t="s">
        <v>33</v>
      </c>
      <c r="J375" s="112">
        <v>1625596.3356633</v>
      </c>
    </row>
    <row r="376" spans="1:10" x14ac:dyDescent="0.35">
      <c r="A376" s="2" t="s">
        <v>138</v>
      </c>
      <c r="B376" s="2" t="s">
        <v>136</v>
      </c>
      <c r="C376" s="2" t="s">
        <v>63</v>
      </c>
      <c r="D376" s="108">
        <v>41487</v>
      </c>
      <c r="E376" s="2">
        <v>8</v>
      </c>
      <c r="F376" s="2" t="s">
        <v>19</v>
      </c>
      <c r="G376" s="2" t="s">
        <v>123</v>
      </c>
      <c r="H376" s="2" t="s">
        <v>126</v>
      </c>
      <c r="I376" s="2" t="s">
        <v>33</v>
      </c>
      <c r="J376" s="112">
        <v>1295067.8472731998</v>
      </c>
    </row>
    <row r="377" spans="1:10" x14ac:dyDescent="0.35">
      <c r="A377" s="2" t="s">
        <v>138</v>
      </c>
      <c r="B377" s="2" t="s">
        <v>136</v>
      </c>
      <c r="C377" s="2" t="s">
        <v>63</v>
      </c>
      <c r="D377" s="108">
        <v>41518</v>
      </c>
      <c r="E377" s="2">
        <v>9</v>
      </c>
      <c r="F377" s="2" t="s">
        <v>19</v>
      </c>
      <c r="G377" s="2" t="s">
        <v>123</v>
      </c>
      <c r="H377" s="2" t="s">
        <v>126</v>
      </c>
      <c r="I377" s="2" t="s">
        <v>33</v>
      </c>
      <c r="J377" s="112">
        <v>1750624.8818057997</v>
      </c>
    </row>
    <row r="378" spans="1:10" x14ac:dyDescent="0.35">
      <c r="A378" s="2" t="s">
        <v>138</v>
      </c>
      <c r="B378" s="2" t="s">
        <v>136</v>
      </c>
      <c r="C378" s="2" t="s">
        <v>63</v>
      </c>
      <c r="D378" s="108">
        <v>41548</v>
      </c>
      <c r="E378" s="2">
        <v>10</v>
      </c>
      <c r="F378" s="2" t="s">
        <v>19</v>
      </c>
      <c r="G378" s="2" t="s">
        <v>123</v>
      </c>
      <c r="H378" s="2" t="s">
        <v>126</v>
      </c>
      <c r="I378" s="2" t="s">
        <v>33</v>
      </c>
      <c r="J378" s="112">
        <v>1472529.3869285996</v>
      </c>
    </row>
    <row r="379" spans="1:10" x14ac:dyDescent="0.35">
      <c r="A379" s="2" t="s">
        <v>138</v>
      </c>
      <c r="B379" s="2" t="s">
        <v>136</v>
      </c>
      <c r="C379" s="2" t="s">
        <v>63</v>
      </c>
      <c r="D379" s="108">
        <v>41579</v>
      </c>
      <c r="E379" s="2">
        <v>11</v>
      </c>
      <c r="F379" s="2" t="s">
        <v>19</v>
      </c>
      <c r="G379" s="2" t="s">
        <v>123</v>
      </c>
      <c r="H379" s="2" t="s">
        <v>126</v>
      </c>
      <c r="I379" s="2" t="s">
        <v>33</v>
      </c>
      <c r="J379" s="112">
        <v>1252200.4923928501</v>
      </c>
    </row>
    <row r="380" spans="1:10" x14ac:dyDescent="0.35">
      <c r="A380" s="2" t="s">
        <v>138</v>
      </c>
      <c r="B380" s="2" t="s">
        <v>136</v>
      </c>
      <c r="C380" s="2" t="s">
        <v>63</v>
      </c>
      <c r="D380" s="108">
        <v>41609</v>
      </c>
      <c r="E380" s="2">
        <v>12</v>
      </c>
      <c r="F380" s="2" t="s">
        <v>19</v>
      </c>
      <c r="G380" s="2" t="s">
        <v>123</v>
      </c>
      <c r="H380" s="2" t="s">
        <v>126</v>
      </c>
      <c r="I380" s="2" t="s">
        <v>33</v>
      </c>
      <c r="J380" s="112">
        <v>1406782.6738875001</v>
      </c>
    </row>
    <row r="381" spans="1:10" x14ac:dyDescent="0.35">
      <c r="A381" s="2" t="s">
        <v>138</v>
      </c>
      <c r="B381" s="2" t="s">
        <v>136</v>
      </c>
      <c r="C381" s="2" t="s">
        <v>63</v>
      </c>
      <c r="D381" s="108">
        <v>41640</v>
      </c>
      <c r="E381" s="2">
        <v>1</v>
      </c>
      <c r="F381" s="2" t="s">
        <v>19</v>
      </c>
      <c r="G381" s="2" t="s">
        <v>123</v>
      </c>
      <c r="H381" s="2" t="s">
        <v>126</v>
      </c>
      <c r="I381" s="2" t="s">
        <v>33</v>
      </c>
      <c r="J381" s="112">
        <v>1877449.5046125001</v>
      </c>
    </row>
    <row r="382" spans="1:10" x14ac:dyDescent="0.35">
      <c r="A382" s="2" t="s">
        <v>138</v>
      </c>
      <c r="B382" s="2" t="s">
        <v>136</v>
      </c>
      <c r="C382" s="2" t="s">
        <v>63</v>
      </c>
      <c r="D382" s="108">
        <v>41671</v>
      </c>
      <c r="E382" s="2">
        <v>2</v>
      </c>
      <c r="F382" s="2" t="s">
        <v>19</v>
      </c>
      <c r="G382" s="2" t="s">
        <v>123</v>
      </c>
      <c r="H382" s="2" t="s">
        <v>126</v>
      </c>
      <c r="I382" s="2" t="s">
        <v>33</v>
      </c>
      <c r="J382" s="112">
        <v>1912219.1750437501</v>
      </c>
    </row>
    <row r="383" spans="1:10" x14ac:dyDescent="0.35">
      <c r="A383" s="2" t="s">
        <v>138</v>
      </c>
      <c r="B383" s="2" t="s">
        <v>136</v>
      </c>
      <c r="C383" s="2" t="s">
        <v>63</v>
      </c>
      <c r="D383" s="108">
        <v>41699</v>
      </c>
      <c r="E383" s="2">
        <v>3</v>
      </c>
      <c r="F383" s="2" t="s">
        <v>19</v>
      </c>
      <c r="G383" s="2" t="s">
        <v>123</v>
      </c>
      <c r="H383" s="2" t="s">
        <v>126</v>
      </c>
      <c r="I383" s="2" t="s">
        <v>33</v>
      </c>
      <c r="J383" s="112">
        <v>2266625.1980531253</v>
      </c>
    </row>
    <row r="384" spans="1:10" x14ac:dyDescent="0.35">
      <c r="A384" s="2" t="s">
        <v>138</v>
      </c>
      <c r="B384" s="2" t="s">
        <v>136</v>
      </c>
      <c r="C384" s="2" t="s">
        <v>63</v>
      </c>
      <c r="D384" s="108">
        <v>41730</v>
      </c>
      <c r="E384" s="2">
        <v>4</v>
      </c>
      <c r="F384" s="2" t="s">
        <v>19</v>
      </c>
      <c r="G384" s="2" t="s">
        <v>123</v>
      </c>
      <c r="H384" s="2" t="s">
        <v>126</v>
      </c>
      <c r="I384" s="2" t="s">
        <v>33</v>
      </c>
      <c r="J384" s="112">
        <v>2234200.5744250002</v>
      </c>
    </row>
    <row r="385" spans="1:10" x14ac:dyDescent="0.35">
      <c r="A385" s="2" t="s">
        <v>138</v>
      </c>
      <c r="B385" s="2" t="s">
        <v>136</v>
      </c>
      <c r="C385" s="2" t="s">
        <v>63</v>
      </c>
      <c r="D385" s="108">
        <v>41760</v>
      </c>
      <c r="E385" s="2">
        <v>5</v>
      </c>
      <c r="F385" s="2" t="s">
        <v>19</v>
      </c>
      <c r="G385" s="2" t="s">
        <v>123</v>
      </c>
      <c r="H385" s="2" t="s">
        <v>126</v>
      </c>
      <c r="I385" s="2" t="s">
        <v>33</v>
      </c>
      <c r="J385" s="112">
        <v>2593715.6428375002</v>
      </c>
    </row>
    <row r="386" spans="1:10" x14ac:dyDescent="0.35">
      <c r="A386" s="2" t="s">
        <v>138</v>
      </c>
      <c r="B386" s="2" t="s">
        <v>136</v>
      </c>
      <c r="C386" s="2" t="s">
        <v>63</v>
      </c>
      <c r="D386" s="108">
        <v>41791</v>
      </c>
      <c r="E386" s="2">
        <v>6</v>
      </c>
      <c r="F386" s="2" t="s">
        <v>19</v>
      </c>
      <c r="G386" s="2" t="s">
        <v>123</v>
      </c>
      <c r="H386" s="2" t="s">
        <v>126</v>
      </c>
      <c r="I386" s="2" t="s">
        <v>33</v>
      </c>
      <c r="J386" s="112">
        <v>2274807.7859325004</v>
      </c>
    </row>
    <row r="387" spans="1:10" x14ac:dyDescent="0.35">
      <c r="A387" s="2" t="s">
        <v>138</v>
      </c>
      <c r="B387" s="2" t="s">
        <v>136</v>
      </c>
      <c r="C387" s="2" t="s">
        <v>63</v>
      </c>
      <c r="D387" s="108">
        <v>41456</v>
      </c>
      <c r="E387" s="2">
        <v>7</v>
      </c>
      <c r="F387" s="2" t="s">
        <v>19</v>
      </c>
      <c r="G387" s="2" t="s">
        <v>127</v>
      </c>
      <c r="H387" s="2" t="s">
        <v>128</v>
      </c>
      <c r="I387" s="2" t="s">
        <v>33</v>
      </c>
      <c r="J387" s="112">
        <v>895736.75638589996</v>
      </c>
    </row>
    <row r="388" spans="1:10" x14ac:dyDescent="0.35">
      <c r="A388" s="2" t="s">
        <v>138</v>
      </c>
      <c r="B388" s="2" t="s">
        <v>136</v>
      </c>
      <c r="C388" s="2" t="s">
        <v>63</v>
      </c>
      <c r="D388" s="108">
        <v>41487</v>
      </c>
      <c r="E388" s="2">
        <v>8</v>
      </c>
      <c r="F388" s="2" t="s">
        <v>19</v>
      </c>
      <c r="G388" s="2" t="s">
        <v>127</v>
      </c>
      <c r="H388" s="2" t="s">
        <v>128</v>
      </c>
      <c r="I388" s="2" t="s">
        <v>33</v>
      </c>
      <c r="J388" s="112">
        <v>713608.81380359991</v>
      </c>
    </row>
    <row r="389" spans="1:10" x14ac:dyDescent="0.35">
      <c r="A389" s="2" t="s">
        <v>138</v>
      </c>
      <c r="B389" s="2" t="s">
        <v>136</v>
      </c>
      <c r="C389" s="2" t="s">
        <v>63</v>
      </c>
      <c r="D389" s="108">
        <v>41518</v>
      </c>
      <c r="E389" s="2">
        <v>9</v>
      </c>
      <c r="F389" s="2" t="s">
        <v>19</v>
      </c>
      <c r="G389" s="2" t="s">
        <v>127</v>
      </c>
      <c r="H389" s="2" t="s">
        <v>128</v>
      </c>
      <c r="I389" s="2" t="s">
        <v>33</v>
      </c>
      <c r="J389" s="112">
        <v>964630.03691340005</v>
      </c>
    </row>
    <row r="390" spans="1:10" x14ac:dyDescent="0.35">
      <c r="A390" s="2" t="s">
        <v>138</v>
      </c>
      <c r="B390" s="2" t="s">
        <v>136</v>
      </c>
      <c r="C390" s="2" t="s">
        <v>63</v>
      </c>
      <c r="D390" s="108">
        <v>41548</v>
      </c>
      <c r="E390" s="2">
        <v>10</v>
      </c>
      <c r="F390" s="2" t="s">
        <v>19</v>
      </c>
      <c r="G390" s="2" t="s">
        <v>127</v>
      </c>
      <c r="H390" s="2" t="s">
        <v>128</v>
      </c>
      <c r="I390" s="2" t="s">
        <v>33</v>
      </c>
      <c r="J390" s="112">
        <v>811393.74381779996</v>
      </c>
    </row>
    <row r="391" spans="1:10" x14ac:dyDescent="0.35">
      <c r="A391" s="2" t="s">
        <v>138</v>
      </c>
      <c r="B391" s="2" t="s">
        <v>136</v>
      </c>
      <c r="C391" s="2" t="s">
        <v>63</v>
      </c>
      <c r="D391" s="108">
        <v>41579</v>
      </c>
      <c r="E391" s="2">
        <v>11</v>
      </c>
      <c r="F391" s="2" t="s">
        <v>19</v>
      </c>
      <c r="G391" s="2" t="s">
        <v>127</v>
      </c>
      <c r="H391" s="2" t="s">
        <v>128</v>
      </c>
      <c r="I391" s="2" t="s">
        <v>33</v>
      </c>
      <c r="J391" s="112">
        <v>689988.02642055007</v>
      </c>
    </row>
    <row r="392" spans="1:10" x14ac:dyDescent="0.35">
      <c r="A392" s="2" t="s">
        <v>138</v>
      </c>
      <c r="B392" s="2" t="s">
        <v>136</v>
      </c>
      <c r="C392" s="2" t="s">
        <v>63</v>
      </c>
      <c r="D392" s="108">
        <v>41609</v>
      </c>
      <c r="E392" s="2">
        <v>12</v>
      </c>
      <c r="F392" s="2" t="s">
        <v>19</v>
      </c>
      <c r="G392" s="2" t="s">
        <v>127</v>
      </c>
      <c r="H392" s="2" t="s">
        <v>128</v>
      </c>
      <c r="I392" s="2" t="s">
        <v>33</v>
      </c>
      <c r="J392" s="112">
        <v>775165.96316250006</v>
      </c>
    </row>
    <row r="393" spans="1:10" x14ac:dyDescent="0.35">
      <c r="A393" s="2" t="s">
        <v>138</v>
      </c>
      <c r="B393" s="2" t="s">
        <v>136</v>
      </c>
      <c r="C393" s="2" t="s">
        <v>63</v>
      </c>
      <c r="D393" s="108">
        <v>41640</v>
      </c>
      <c r="E393" s="2">
        <v>1</v>
      </c>
      <c r="F393" s="2" t="s">
        <v>19</v>
      </c>
      <c r="G393" s="2" t="s">
        <v>127</v>
      </c>
      <c r="H393" s="2" t="s">
        <v>128</v>
      </c>
      <c r="I393" s="2" t="s">
        <v>33</v>
      </c>
      <c r="J393" s="112">
        <v>1034512.9923375</v>
      </c>
    </row>
    <row r="394" spans="1:10" x14ac:dyDescent="0.35">
      <c r="A394" s="2" t="s">
        <v>138</v>
      </c>
      <c r="B394" s="2" t="s">
        <v>136</v>
      </c>
      <c r="C394" s="2" t="s">
        <v>63</v>
      </c>
      <c r="D394" s="108">
        <v>41671</v>
      </c>
      <c r="E394" s="2">
        <v>2</v>
      </c>
      <c r="F394" s="2" t="s">
        <v>19</v>
      </c>
      <c r="G394" s="2" t="s">
        <v>127</v>
      </c>
      <c r="H394" s="2" t="s">
        <v>128</v>
      </c>
      <c r="I394" s="2" t="s">
        <v>33</v>
      </c>
      <c r="J394" s="112">
        <v>888365.66788124992</v>
      </c>
    </row>
    <row r="395" spans="1:10" x14ac:dyDescent="0.35">
      <c r="A395" s="2" t="s">
        <v>138</v>
      </c>
      <c r="B395" s="2" t="s">
        <v>136</v>
      </c>
      <c r="C395" s="2" t="s">
        <v>63</v>
      </c>
      <c r="D395" s="108">
        <v>41699</v>
      </c>
      <c r="E395" s="2">
        <v>3</v>
      </c>
      <c r="F395" s="2" t="s">
        <v>19</v>
      </c>
      <c r="G395" s="2" t="s">
        <v>127</v>
      </c>
      <c r="H395" s="2" t="s">
        <v>128</v>
      </c>
      <c r="I395" s="2" t="s">
        <v>33</v>
      </c>
      <c r="J395" s="112">
        <v>1248956.7417843752</v>
      </c>
    </row>
    <row r="396" spans="1:10" x14ac:dyDescent="0.35">
      <c r="A396" s="2" t="s">
        <v>138</v>
      </c>
      <c r="B396" s="2" t="s">
        <v>136</v>
      </c>
      <c r="C396" s="2" t="s">
        <v>63</v>
      </c>
      <c r="D396" s="108">
        <v>41730</v>
      </c>
      <c r="E396" s="2">
        <v>4</v>
      </c>
      <c r="F396" s="2" t="s">
        <v>19</v>
      </c>
      <c r="G396" s="2" t="s">
        <v>127</v>
      </c>
      <c r="H396" s="2" t="s">
        <v>128</v>
      </c>
      <c r="I396" s="2" t="s">
        <v>33</v>
      </c>
      <c r="J396" s="112">
        <v>680069.70427499991</v>
      </c>
    </row>
    <row r="397" spans="1:10" x14ac:dyDescent="0.35">
      <c r="A397" s="2" t="s">
        <v>138</v>
      </c>
      <c r="B397" s="2" t="s">
        <v>136</v>
      </c>
      <c r="C397" s="2" t="s">
        <v>63</v>
      </c>
      <c r="D397" s="108">
        <v>41760</v>
      </c>
      <c r="E397" s="2">
        <v>5</v>
      </c>
      <c r="F397" s="2" t="s">
        <v>19</v>
      </c>
      <c r="G397" s="2" t="s">
        <v>127</v>
      </c>
      <c r="H397" s="2" t="s">
        <v>128</v>
      </c>
      <c r="I397" s="2" t="s">
        <v>33</v>
      </c>
      <c r="J397" s="112">
        <v>878169.84401249979</v>
      </c>
    </row>
    <row r="398" spans="1:10" x14ac:dyDescent="0.35">
      <c r="A398" s="2" t="s">
        <v>138</v>
      </c>
      <c r="B398" s="2" t="s">
        <v>136</v>
      </c>
      <c r="C398" s="2" t="s">
        <v>63</v>
      </c>
      <c r="D398" s="108">
        <v>41791</v>
      </c>
      <c r="E398" s="2">
        <v>6</v>
      </c>
      <c r="F398" s="2" t="s">
        <v>19</v>
      </c>
      <c r="G398" s="2" t="s">
        <v>127</v>
      </c>
      <c r="H398" s="2" t="s">
        <v>128</v>
      </c>
      <c r="I398" s="2" t="s">
        <v>33</v>
      </c>
      <c r="J398" s="112">
        <v>1253465.5146975003</v>
      </c>
    </row>
    <row r="399" spans="1:10" x14ac:dyDescent="0.35">
      <c r="A399" s="2" t="s">
        <v>138</v>
      </c>
      <c r="B399" s="2" t="s">
        <v>136</v>
      </c>
      <c r="C399" s="2" t="s">
        <v>63</v>
      </c>
      <c r="D399" s="108">
        <v>41456</v>
      </c>
      <c r="E399" s="2">
        <v>7</v>
      </c>
      <c r="F399" s="2" t="s">
        <v>19</v>
      </c>
      <c r="G399" s="2" t="s">
        <v>127</v>
      </c>
      <c r="H399" s="2" t="s">
        <v>129</v>
      </c>
      <c r="I399" s="2" t="s">
        <v>33</v>
      </c>
      <c r="J399" s="112">
        <v>829385.88554250007</v>
      </c>
    </row>
    <row r="400" spans="1:10" x14ac:dyDescent="0.35">
      <c r="A400" s="2" t="s">
        <v>138</v>
      </c>
      <c r="B400" s="2" t="s">
        <v>136</v>
      </c>
      <c r="C400" s="2" t="s">
        <v>63</v>
      </c>
      <c r="D400" s="108">
        <v>41487</v>
      </c>
      <c r="E400" s="2">
        <v>8</v>
      </c>
      <c r="F400" s="2" t="s">
        <v>19</v>
      </c>
      <c r="G400" s="2" t="s">
        <v>127</v>
      </c>
      <c r="H400" s="2" t="s">
        <v>129</v>
      </c>
      <c r="I400" s="2" t="s">
        <v>33</v>
      </c>
      <c r="J400" s="112">
        <v>660748.90166999993</v>
      </c>
    </row>
    <row r="401" spans="1:10" x14ac:dyDescent="0.35">
      <c r="A401" s="2" t="s">
        <v>138</v>
      </c>
      <c r="B401" s="2" t="s">
        <v>136</v>
      </c>
      <c r="C401" s="2" t="s">
        <v>63</v>
      </c>
      <c r="D401" s="108">
        <v>41518</v>
      </c>
      <c r="E401" s="2">
        <v>9</v>
      </c>
      <c r="F401" s="2" t="s">
        <v>19</v>
      </c>
      <c r="G401" s="2" t="s">
        <v>127</v>
      </c>
      <c r="H401" s="2" t="s">
        <v>129</v>
      </c>
      <c r="I401" s="2" t="s">
        <v>33</v>
      </c>
      <c r="J401" s="112">
        <v>893175.96010499995</v>
      </c>
    </row>
    <row r="402" spans="1:10" x14ac:dyDescent="0.35">
      <c r="A402" s="2" t="s">
        <v>138</v>
      </c>
      <c r="B402" s="2" t="s">
        <v>136</v>
      </c>
      <c r="C402" s="2" t="s">
        <v>63</v>
      </c>
      <c r="D402" s="108">
        <v>41548</v>
      </c>
      <c r="E402" s="2">
        <v>10</v>
      </c>
      <c r="F402" s="2" t="s">
        <v>19</v>
      </c>
      <c r="G402" s="2" t="s">
        <v>127</v>
      </c>
      <c r="H402" s="2" t="s">
        <v>129</v>
      </c>
      <c r="I402" s="2" t="s">
        <v>33</v>
      </c>
      <c r="J402" s="112">
        <v>751290.50353499991</v>
      </c>
    </row>
    <row r="403" spans="1:10" x14ac:dyDescent="0.35">
      <c r="A403" s="2" t="s">
        <v>138</v>
      </c>
      <c r="B403" s="2" t="s">
        <v>136</v>
      </c>
      <c r="C403" s="2" t="s">
        <v>63</v>
      </c>
      <c r="D403" s="108">
        <v>41579</v>
      </c>
      <c r="E403" s="2">
        <v>11</v>
      </c>
      <c r="F403" s="2" t="s">
        <v>19</v>
      </c>
      <c r="G403" s="2" t="s">
        <v>127</v>
      </c>
      <c r="H403" s="2" t="s">
        <v>129</v>
      </c>
      <c r="I403" s="2" t="s">
        <v>33</v>
      </c>
      <c r="J403" s="112">
        <v>638877.80224125006</v>
      </c>
    </row>
    <row r="404" spans="1:10" x14ac:dyDescent="0.35">
      <c r="A404" s="2" t="s">
        <v>138</v>
      </c>
      <c r="B404" s="2" t="s">
        <v>136</v>
      </c>
      <c r="C404" s="2" t="s">
        <v>63</v>
      </c>
      <c r="D404" s="108">
        <v>41609</v>
      </c>
      <c r="E404" s="2">
        <v>12</v>
      </c>
      <c r="F404" s="2" t="s">
        <v>19</v>
      </c>
      <c r="G404" s="2" t="s">
        <v>127</v>
      </c>
      <c r="H404" s="2" t="s">
        <v>129</v>
      </c>
      <c r="I404" s="2" t="s">
        <v>33</v>
      </c>
      <c r="J404" s="112">
        <v>717746.26218750002</v>
      </c>
    </row>
    <row r="405" spans="1:10" x14ac:dyDescent="0.35">
      <c r="A405" s="2" t="s">
        <v>138</v>
      </c>
      <c r="B405" s="2" t="s">
        <v>136</v>
      </c>
      <c r="C405" s="2" t="s">
        <v>63</v>
      </c>
      <c r="D405" s="108">
        <v>41640</v>
      </c>
      <c r="E405" s="2">
        <v>1</v>
      </c>
      <c r="F405" s="2" t="s">
        <v>19</v>
      </c>
      <c r="G405" s="2" t="s">
        <v>127</v>
      </c>
      <c r="H405" s="2" t="s">
        <v>129</v>
      </c>
      <c r="I405" s="2" t="s">
        <v>33</v>
      </c>
      <c r="J405" s="112">
        <v>957882.40031249996</v>
      </c>
    </row>
    <row r="406" spans="1:10" x14ac:dyDescent="0.35">
      <c r="A406" s="2" t="s">
        <v>138</v>
      </c>
      <c r="B406" s="2" t="s">
        <v>136</v>
      </c>
      <c r="C406" s="2" t="s">
        <v>63</v>
      </c>
      <c r="D406" s="108">
        <v>41671</v>
      </c>
      <c r="E406" s="2">
        <v>2</v>
      </c>
      <c r="F406" s="2" t="s">
        <v>19</v>
      </c>
      <c r="G406" s="2" t="s">
        <v>127</v>
      </c>
      <c r="H406" s="2" t="s">
        <v>129</v>
      </c>
      <c r="I406" s="2" t="s">
        <v>33</v>
      </c>
      <c r="J406" s="112">
        <v>822560.80359374988</v>
      </c>
    </row>
    <row r="407" spans="1:10" x14ac:dyDescent="0.35">
      <c r="A407" s="2" t="s">
        <v>138</v>
      </c>
      <c r="B407" s="2" t="s">
        <v>136</v>
      </c>
      <c r="C407" s="2" t="s">
        <v>63</v>
      </c>
      <c r="D407" s="108">
        <v>41699</v>
      </c>
      <c r="E407" s="2">
        <v>3</v>
      </c>
      <c r="F407" s="2" t="s">
        <v>19</v>
      </c>
      <c r="G407" s="2" t="s">
        <v>127</v>
      </c>
      <c r="H407" s="2" t="s">
        <v>129</v>
      </c>
      <c r="I407" s="2" t="s">
        <v>33</v>
      </c>
      <c r="J407" s="112">
        <v>1156441.4275781249</v>
      </c>
    </row>
    <row r="408" spans="1:10" x14ac:dyDescent="0.35">
      <c r="A408" s="2" t="s">
        <v>138</v>
      </c>
      <c r="B408" s="2" t="s">
        <v>136</v>
      </c>
      <c r="C408" s="2" t="s">
        <v>63</v>
      </c>
      <c r="D408" s="108">
        <v>41730</v>
      </c>
      <c r="E408" s="2">
        <v>4</v>
      </c>
      <c r="F408" s="2" t="s">
        <v>19</v>
      </c>
      <c r="G408" s="2" t="s">
        <v>127</v>
      </c>
      <c r="H408" s="2" t="s">
        <v>129</v>
      </c>
      <c r="I408" s="2" t="s">
        <v>33</v>
      </c>
      <c r="J408" s="112">
        <v>629694.17062500003</v>
      </c>
    </row>
    <row r="409" spans="1:10" x14ac:dyDescent="0.35">
      <c r="A409" s="2" t="s">
        <v>138</v>
      </c>
      <c r="B409" s="2" t="s">
        <v>136</v>
      </c>
      <c r="C409" s="2" t="s">
        <v>63</v>
      </c>
      <c r="D409" s="108">
        <v>41760</v>
      </c>
      <c r="E409" s="2">
        <v>5</v>
      </c>
      <c r="F409" s="2" t="s">
        <v>19</v>
      </c>
      <c r="G409" s="2" t="s">
        <v>127</v>
      </c>
      <c r="H409" s="2" t="s">
        <v>129</v>
      </c>
      <c r="I409" s="2" t="s">
        <v>33</v>
      </c>
      <c r="J409" s="112">
        <v>813120.22593749978</v>
      </c>
    </row>
    <row r="410" spans="1:10" x14ac:dyDescent="0.35">
      <c r="A410" s="2" t="s">
        <v>138</v>
      </c>
      <c r="B410" s="2" t="s">
        <v>136</v>
      </c>
      <c r="C410" s="2" t="s">
        <v>63</v>
      </c>
      <c r="D410" s="108">
        <v>41791</v>
      </c>
      <c r="E410" s="2">
        <v>6</v>
      </c>
      <c r="F410" s="2" t="s">
        <v>19</v>
      </c>
      <c r="G410" s="2" t="s">
        <v>127</v>
      </c>
      <c r="H410" s="2" t="s">
        <v>129</v>
      </c>
      <c r="I410" s="2" t="s">
        <v>33</v>
      </c>
      <c r="J410" s="112">
        <v>1160616.2173125001</v>
      </c>
    </row>
    <row r="411" spans="1:10" x14ac:dyDescent="0.35">
      <c r="A411" s="2" t="s">
        <v>138</v>
      </c>
      <c r="B411" s="2" t="s">
        <v>136</v>
      </c>
      <c r="C411" s="2" t="s">
        <v>63</v>
      </c>
      <c r="D411" s="108">
        <v>41456</v>
      </c>
      <c r="E411" s="2">
        <v>7</v>
      </c>
      <c r="F411" s="2" t="s">
        <v>19</v>
      </c>
      <c r="G411" s="2" t="s">
        <v>146</v>
      </c>
      <c r="H411" s="2" t="s">
        <v>130</v>
      </c>
      <c r="I411" s="2" t="s">
        <v>33</v>
      </c>
      <c r="J411" s="112">
        <v>716589.40510871995</v>
      </c>
    </row>
    <row r="412" spans="1:10" x14ac:dyDescent="0.35">
      <c r="A412" s="2" t="s">
        <v>138</v>
      </c>
      <c r="B412" s="2" t="s">
        <v>136</v>
      </c>
      <c r="C412" s="2" t="s">
        <v>63</v>
      </c>
      <c r="D412" s="108">
        <v>41487</v>
      </c>
      <c r="E412" s="2">
        <v>8</v>
      </c>
      <c r="F412" s="2" t="s">
        <v>19</v>
      </c>
      <c r="G412" s="2" t="s">
        <v>146</v>
      </c>
      <c r="H412" s="2" t="s">
        <v>130</v>
      </c>
      <c r="I412" s="2" t="s">
        <v>33</v>
      </c>
      <c r="J412" s="112">
        <v>570887.05104287993</v>
      </c>
    </row>
    <row r="413" spans="1:10" x14ac:dyDescent="0.35">
      <c r="A413" s="2" t="s">
        <v>138</v>
      </c>
      <c r="B413" s="2" t="s">
        <v>136</v>
      </c>
      <c r="C413" s="2" t="s">
        <v>63</v>
      </c>
      <c r="D413" s="108">
        <v>41518</v>
      </c>
      <c r="E413" s="2">
        <v>9</v>
      </c>
      <c r="F413" s="2" t="s">
        <v>19</v>
      </c>
      <c r="G413" s="2" t="s">
        <v>146</v>
      </c>
      <c r="H413" s="2" t="s">
        <v>130</v>
      </c>
      <c r="I413" s="2" t="s">
        <v>33</v>
      </c>
      <c r="J413" s="112">
        <v>771704.02953071985</v>
      </c>
    </row>
    <row r="414" spans="1:10" x14ac:dyDescent="0.35">
      <c r="A414" s="2" t="s">
        <v>138</v>
      </c>
      <c r="B414" s="2" t="s">
        <v>136</v>
      </c>
      <c r="C414" s="2" t="s">
        <v>63</v>
      </c>
      <c r="D414" s="108">
        <v>41548</v>
      </c>
      <c r="E414" s="2">
        <v>10</v>
      </c>
      <c r="F414" s="2" t="s">
        <v>19</v>
      </c>
      <c r="G414" s="2" t="s">
        <v>146</v>
      </c>
      <c r="H414" s="2" t="s">
        <v>130</v>
      </c>
      <c r="I414" s="2" t="s">
        <v>33</v>
      </c>
      <c r="J414" s="112">
        <v>649114.99505423987</v>
      </c>
    </row>
    <row r="415" spans="1:10" x14ac:dyDescent="0.35">
      <c r="A415" s="2" t="s">
        <v>138</v>
      </c>
      <c r="B415" s="2" t="s">
        <v>136</v>
      </c>
      <c r="C415" s="2" t="s">
        <v>63</v>
      </c>
      <c r="D415" s="108">
        <v>41579</v>
      </c>
      <c r="E415" s="2">
        <v>11</v>
      </c>
      <c r="F415" s="2" t="s">
        <v>19</v>
      </c>
      <c r="G415" s="2" t="s">
        <v>146</v>
      </c>
      <c r="H415" s="2" t="s">
        <v>130</v>
      </c>
      <c r="I415" s="2" t="s">
        <v>33</v>
      </c>
      <c r="J415" s="112">
        <v>551990.42113644001</v>
      </c>
    </row>
    <row r="416" spans="1:10" x14ac:dyDescent="0.35">
      <c r="A416" s="2" t="s">
        <v>138</v>
      </c>
      <c r="B416" s="2" t="s">
        <v>136</v>
      </c>
      <c r="C416" s="2" t="s">
        <v>63</v>
      </c>
      <c r="D416" s="108">
        <v>41609</v>
      </c>
      <c r="E416" s="2">
        <v>12</v>
      </c>
      <c r="F416" s="2" t="s">
        <v>19</v>
      </c>
      <c r="G416" s="2" t="s">
        <v>146</v>
      </c>
      <c r="H416" s="2" t="s">
        <v>130</v>
      </c>
      <c r="I416" s="2" t="s">
        <v>33</v>
      </c>
      <c r="J416" s="112">
        <v>620132.77052999998</v>
      </c>
    </row>
    <row r="417" spans="1:10" x14ac:dyDescent="0.35">
      <c r="A417" s="2" t="s">
        <v>138</v>
      </c>
      <c r="B417" s="2" t="s">
        <v>136</v>
      </c>
      <c r="C417" s="2" t="s">
        <v>63</v>
      </c>
      <c r="D417" s="108">
        <v>41640</v>
      </c>
      <c r="E417" s="2">
        <v>1</v>
      </c>
      <c r="F417" s="2" t="s">
        <v>19</v>
      </c>
      <c r="G417" s="2" t="s">
        <v>146</v>
      </c>
      <c r="H417" s="2" t="s">
        <v>130</v>
      </c>
      <c r="I417" s="2" t="s">
        <v>33</v>
      </c>
      <c r="J417" s="112">
        <v>827610.39387000003</v>
      </c>
    </row>
    <row r="418" spans="1:10" x14ac:dyDescent="0.35">
      <c r="A418" s="2" t="s">
        <v>138</v>
      </c>
      <c r="B418" s="2" t="s">
        <v>136</v>
      </c>
      <c r="C418" s="2" t="s">
        <v>63</v>
      </c>
      <c r="D418" s="108">
        <v>41671</v>
      </c>
      <c r="E418" s="2">
        <v>2</v>
      </c>
      <c r="F418" s="2" t="s">
        <v>19</v>
      </c>
      <c r="G418" s="2" t="s">
        <v>146</v>
      </c>
      <c r="H418" s="2" t="s">
        <v>130</v>
      </c>
      <c r="I418" s="2" t="s">
        <v>33</v>
      </c>
      <c r="J418" s="112">
        <v>710692.53430499986</v>
      </c>
    </row>
    <row r="419" spans="1:10" x14ac:dyDescent="0.35">
      <c r="A419" s="2" t="s">
        <v>138</v>
      </c>
      <c r="B419" s="2" t="s">
        <v>136</v>
      </c>
      <c r="C419" s="2" t="s">
        <v>63</v>
      </c>
      <c r="D419" s="108">
        <v>41699</v>
      </c>
      <c r="E419" s="2">
        <v>3</v>
      </c>
      <c r="F419" s="2" t="s">
        <v>19</v>
      </c>
      <c r="G419" s="2" t="s">
        <v>146</v>
      </c>
      <c r="H419" s="2" t="s">
        <v>130</v>
      </c>
      <c r="I419" s="2" t="s">
        <v>33</v>
      </c>
      <c r="J419" s="112">
        <v>999165.39342749992</v>
      </c>
    </row>
    <row r="420" spans="1:10" x14ac:dyDescent="0.35">
      <c r="A420" s="2" t="s">
        <v>138</v>
      </c>
      <c r="B420" s="2" t="s">
        <v>136</v>
      </c>
      <c r="C420" s="2" t="s">
        <v>63</v>
      </c>
      <c r="D420" s="108">
        <v>41730</v>
      </c>
      <c r="E420" s="2">
        <v>4</v>
      </c>
      <c r="F420" s="2" t="s">
        <v>19</v>
      </c>
      <c r="G420" s="2" t="s">
        <v>146</v>
      </c>
      <c r="H420" s="2" t="s">
        <v>130</v>
      </c>
      <c r="I420" s="2" t="s">
        <v>33</v>
      </c>
      <c r="J420" s="112">
        <v>544055.76341999997</v>
      </c>
    </row>
    <row r="421" spans="1:10" x14ac:dyDescent="0.35">
      <c r="A421" s="2" t="s">
        <v>138</v>
      </c>
      <c r="B421" s="2" t="s">
        <v>136</v>
      </c>
      <c r="C421" s="2" t="s">
        <v>63</v>
      </c>
      <c r="D421" s="108">
        <v>41760</v>
      </c>
      <c r="E421" s="2">
        <v>5</v>
      </c>
      <c r="F421" s="2" t="s">
        <v>19</v>
      </c>
      <c r="G421" s="2" t="s">
        <v>146</v>
      </c>
      <c r="H421" s="2" t="s">
        <v>130</v>
      </c>
      <c r="I421" s="2" t="s">
        <v>33</v>
      </c>
      <c r="J421" s="112">
        <v>702535.87520999974</v>
      </c>
    </row>
    <row r="422" spans="1:10" x14ac:dyDescent="0.35">
      <c r="A422" s="2" t="s">
        <v>138</v>
      </c>
      <c r="B422" s="2" t="s">
        <v>136</v>
      </c>
      <c r="C422" s="2" t="s">
        <v>63</v>
      </c>
      <c r="D422" s="108">
        <v>41791</v>
      </c>
      <c r="E422" s="2">
        <v>6</v>
      </c>
      <c r="F422" s="2" t="s">
        <v>19</v>
      </c>
      <c r="G422" s="2" t="s">
        <v>146</v>
      </c>
      <c r="H422" s="2" t="s">
        <v>130</v>
      </c>
      <c r="I422" s="2" t="s">
        <v>33</v>
      </c>
      <c r="J422" s="112">
        <v>1002772.411758</v>
      </c>
    </row>
    <row r="423" spans="1:10" x14ac:dyDescent="0.35">
      <c r="A423" s="2" t="s">
        <v>138</v>
      </c>
      <c r="B423" s="2" t="s">
        <v>136</v>
      </c>
      <c r="C423" s="2" t="s">
        <v>63</v>
      </c>
      <c r="D423" s="108">
        <v>41456</v>
      </c>
      <c r="E423" s="2">
        <v>7</v>
      </c>
      <c r="F423" s="2" t="s">
        <v>19</v>
      </c>
      <c r="G423" s="2" t="s">
        <v>146</v>
      </c>
      <c r="H423" s="2" t="s">
        <v>131</v>
      </c>
      <c r="I423" s="2" t="s">
        <v>33</v>
      </c>
      <c r="J423" s="112">
        <v>251329.05622500001</v>
      </c>
    </row>
    <row r="424" spans="1:10" x14ac:dyDescent="0.35">
      <c r="A424" s="2" t="s">
        <v>138</v>
      </c>
      <c r="B424" s="2" t="s">
        <v>136</v>
      </c>
      <c r="C424" s="2" t="s">
        <v>63</v>
      </c>
      <c r="D424" s="108">
        <v>41487</v>
      </c>
      <c r="E424" s="2">
        <v>8</v>
      </c>
      <c r="F424" s="2" t="s">
        <v>19</v>
      </c>
      <c r="G424" s="2" t="s">
        <v>146</v>
      </c>
      <c r="H424" s="2" t="s">
        <v>131</v>
      </c>
      <c r="I424" s="2" t="s">
        <v>33</v>
      </c>
      <c r="J424" s="112">
        <v>200226.9399</v>
      </c>
    </row>
    <row r="425" spans="1:10" x14ac:dyDescent="0.35">
      <c r="A425" s="2" t="s">
        <v>138</v>
      </c>
      <c r="B425" s="2" t="s">
        <v>136</v>
      </c>
      <c r="C425" s="2" t="s">
        <v>63</v>
      </c>
      <c r="D425" s="108">
        <v>41518</v>
      </c>
      <c r="E425" s="2">
        <v>9</v>
      </c>
      <c r="F425" s="2" t="s">
        <v>19</v>
      </c>
      <c r="G425" s="2" t="s">
        <v>146</v>
      </c>
      <c r="H425" s="2" t="s">
        <v>131</v>
      </c>
      <c r="I425" s="2" t="s">
        <v>33</v>
      </c>
      <c r="J425" s="112">
        <v>270659.38184999995</v>
      </c>
    </row>
    <row r="426" spans="1:10" x14ac:dyDescent="0.35">
      <c r="A426" s="2" t="s">
        <v>138</v>
      </c>
      <c r="B426" s="2" t="s">
        <v>136</v>
      </c>
      <c r="C426" s="2" t="s">
        <v>63</v>
      </c>
      <c r="D426" s="108">
        <v>41548</v>
      </c>
      <c r="E426" s="2">
        <v>10</v>
      </c>
      <c r="F426" s="2" t="s">
        <v>19</v>
      </c>
      <c r="G426" s="2" t="s">
        <v>146</v>
      </c>
      <c r="H426" s="2" t="s">
        <v>131</v>
      </c>
      <c r="I426" s="2" t="s">
        <v>33</v>
      </c>
      <c r="J426" s="112">
        <v>227663.78894999996</v>
      </c>
    </row>
    <row r="427" spans="1:10" x14ac:dyDescent="0.35">
      <c r="A427" s="2" t="s">
        <v>138</v>
      </c>
      <c r="B427" s="2" t="s">
        <v>136</v>
      </c>
      <c r="C427" s="2" t="s">
        <v>63</v>
      </c>
      <c r="D427" s="108">
        <v>41579</v>
      </c>
      <c r="E427" s="2">
        <v>11</v>
      </c>
      <c r="F427" s="2" t="s">
        <v>19</v>
      </c>
      <c r="G427" s="2" t="s">
        <v>146</v>
      </c>
      <c r="H427" s="2" t="s">
        <v>131</v>
      </c>
      <c r="I427" s="2" t="s">
        <v>33</v>
      </c>
      <c r="J427" s="112">
        <v>193599.33401250001</v>
      </c>
    </row>
    <row r="428" spans="1:10" x14ac:dyDescent="0.35">
      <c r="A428" s="2" t="s">
        <v>138</v>
      </c>
      <c r="B428" s="2" t="s">
        <v>136</v>
      </c>
      <c r="C428" s="2" t="s">
        <v>63</v>
      </c>
      <c r="D428" s="108">
        <v>41609</v>
      </c>
      <c r="E428" s="2">
        <v>12</v>
      </c>
      <c r="F428" s="2" t="s">
        <v>19</v>
      </c>
      <c r="G428" s="2" t="s">
        <v>146</v>
      </c>
      <c r="H428" s="2" t="s">
        <v>131</v>
      </c>
      <c r="I428" s="2" t="s">
        <v>33</v>
      </c>
      <c r="J428" s="112">
        <v>143549.25243750002</v>
      </c>
    </row>
    <row r="429" spans="1:10" x14ac:dyDescent="0.35">
      <c r="A429" s="2" t="s">
        <v>138</v>
      </c>
      <c r="B429" s="2" t="s">
        <v>136</v>
      </c>
      <c r="C429" s="2" t="s">
        <v>63</v>
      </c>
      <c r="D429" s="108">
        <v>41640</v>
      </c>
      <c r="E429" s="2">
        <v>1</v>
      </c>
      <c r="F429" s="2" t="s">
        <v>19</v>
      </c>
      <c r="G429" s="2" t="s">
        <v>146</v>
      </c>
      <c r="H429" s="2" t="s">
        <v>131</v>
      </c>
      <c r="I429" s="2" t="s">
        <v>33</v>
      </c>
      <c r="J429" s="112">
        <v>153261.18405000001</v>
      </c>
    </row>
    <row r="430" spans="1:10" x14ac:dyDescent="0.35">
      <c r="A430" s="2" t="s">
        <v>138</v>
      </c>
      <c r="B430" s="2" t="s">
        <v>136</v>
      </c>
      <c r="C430" s="2" t="s">
        <v>63</v>
      </c>
      <c r="D430" s="108">
        <v>41671</v>
      </c>
      <c r="E430" s="2">
        <v>2</v>
      </c>
      <c r="F430" s="2" t="s">
        <v>19</v>
      </c>
      <c r="G430" s="2" t="s">
        <v>146</v>
      </c>
      <c r="H430" s="2" t="s">
        <v>131</v>
      </c>
      <c r="I430" s="2" t="s">
        <v>33</v>
      </c>
      <c r="J430" s="112">
        <v>131609.72857499999</v>
      </c>
    </row>
    <row r="431" spans="1:10" x14ac:dyDescent="0.35">
      <c r="A431" s="2" t="s">
        <v>138</v>
      </c>
      <c r="B431" s="2" t="s">
        <v>136</v>
      </c>
      <c r="C431" s="2" t="s">
        <v>63</v>
      </c>
      <c r="D431" s="108">
        <v>41699</v>
      </c>
      <c r="E431" s="2">
        <v>3</v>
      </c>
      <c r="F431" s="2" t="s">
        <v>19</v>
      </c>
      <c r="G431" s="2" t="s">
        <v>146</v>
      </c>
      <c r="H431" s="2" t="s">
        <v>131</v>
      </c>
      <c r="I431" s="2" t="s">
        <v>33</v>
      </c>
      <c r="J431" s="112">
        <v>185030.62841250002</v>
      </c>
    </row>
    <row r="432" spans="1:10" x14ac:dyDescent="0.35">
      <c r="A432" s="2" t="s">
        <v>138</v>
      </c>
      <c r="B432" s="2" t="s">
        <v>136</v>
      </c>
      <c r="C432" s="2" t="s">
        <v>63</v>
      </c>
      <c r="D432" s="108">
        <v>41730</v>
      </c>
      <c r="E432" s="2">
        <v>4</v>
      </c>
      <c r="F432" s="2" t="s">
        <v>19</v>
      </c>
      <c r="G432" s="2" t="s">
        <v>146</v>
      </c>
      <c r="H432" s="2" t="s">
        <v>131</v>
      </c>
      <c r="I432" s="2" t="s">
        <v>33</v>
      </c>
      <c r="J432" s="112">
        <v>100751.0673</v>
      </c>
    </row>
    <row r="433" spans="1:10" x14ac:dyDescent="0.35">
      <c r="A433" s="2" t="s">
        <v>138</v>
      </c>
      <c r="B433" s="2" t="s">
        <v>136</v>
      </c>
      <c r="C433" s="2" t="s">
        <v>63</v>
      </c>
      <c r="D433" s="108">
        <v>41760</v>
      </c>
      <c r="E433" s="2">
        <v>5</v>
      </c>
      <c r="F433" s="2" t="s">
        <v>19</v>
      </c>
      <c r="G433" s="2" t="s">
        <v>146</v>
      </c>
      <c r="H433" s="2" t="s">
        <v>131</v>
      </c>
      <c r="I433" s="2" t="s">
        <v>33</v>
      </c>
      <c r="J433" s="112">
        <v>130099.23614999997</v>
      </c>
    </row>
    <row r="434" spans="1:10" x14ac:dyDescent="0.35">
      <c r="A434" s="2" t="s">
        <v>138</v>
      </c>
      <c r="B434" s="2" t="s">
        <v>136</v>
      </c>
      <c r="C434" s="2" t="s">
        <v>63</v>
      </c>
      <c r="D434" s="108">
        <v>41791</v>
      </c>
      <c r="E434" s="2">
        <v>6</v>
      </c>
      <c r="F434" s="2" t="s">
        <v>19</v>
      </c>
      <c r="G434" s="2" t="s">
        <v>146</v>
      </c>
      <c r="H434" s="2" t="s">
        <v>131</v>
      </c>
      <c r="I434" s="2" t="s">
        <v>33</v>
      </c>
      <c r="J434" s="112">
        <v>232123.24346250005</v>
      </c>
    </row>
    <row r="435" spans="1:10" x14ac:dyDescent="0.35">
      <c r="A435" s="2" t="s">
        <v>138</v>
      </c>
      <c r="B435" s="2" t="s">
        <v>136</v>
      </c>
      <c r="C435" s="2" t="s">
        <v>63</v>
      </c>
      <c r="D435" s="108">
        <v>41456</v>
      </c>
      <c r="E435" s="2">
        <v>7</v>
      </c>
      <c r="F435" s="2" t="s">
        <v>19</v>
      </c>
      <c r="G435" s="2" t="s">
        <v>146</v>
      </c>
      <c r="H435" s="2" t="s">
        <v>132</v>
      </c>
      <c r="I435" s="2" t="s">
        <v>33</v>
      </c>
      <c r="J435" s="112">
        <v>623296.05943799997</v>
      </c>
    </row>
    <row r="436" spans="1:10" x14ac:dyDescent="0.35">
      <c r="A436" s="2" t="s">
        <v>138</v>
      </c>
      <c r="B436" s="2" t="s">
        <v>136</v>
      </c>
      <c r="C436" s="2" t="s">
        <v>63</v>
      </c>
      <c r="D436" s="108">
        <v>41487</v>
      </c>
      <c r="E436" s="2">
        <v>8</v>
      </c>
      <c r="F436" s="2" t="s">
        <v>19</v>
      </c>
      <c r="G436" s="2" t="s">
        <v>146</v>
      </c>
      <c r="H436" s="2" t="s">
        <v>132</v>
      </c>
      <c r="I436" s="2" t="s">
        <v>33</v>
      </c>
      <c r="J436" s="112">
        <v>496562.81095199991</v>
      </c>
    </row>
    <row r="437" spans="1:10" x14ac:dyDescent="0.35">
      <c r="A437" s="2" t="s">
        <v>138</v>
      </c>
      <c r="B437" s="2" t="s">
        <v>136</v>
      </c>
      <c r="C437" s="2" t="s">
        <v>63</v>
      </c>
      <c r="D437" s="108">
        <v>41518</v>
      </c>
      <c r="E437" s="2">
        <v>9</v>
      </c>
      <c r="F437" s="2" t="s">
        <v>19</v>
      </c>
      <c r="G437" s="2" t="s">
        <v>146</v>
      </c>
      <c r="H437" s="2" t="s">
        <v>132</v>
      </c>
      <c r="I437" s="2" t="s">
        <v>33</v>
      </c>
      <c r="J437" s="112">
        <v>671235.2669879999</v>
      </c>
    </row>
    <row r="438" spans="1:10" x14ac:dyDescent="0.35">
      <c r="A438" s="2" t="s">
        <v>138</v>
      </c>
      <c r="B438" s="2" t="s">
        <v>136</v>
      </c>
      <c r="C438" s="2" t="s">
        <v>63</v>
      </c>
      <c r="D438" s="108">
        <v>41548</v>
      </c>
      <c r="E438" s="2">
        <v>10</v>
      </c>
      <c r="F438" s="2" t="s">
        <v>19</v>
      </c>
      <c r="G438" s="2" t="s">
        <v>146</v>
      </c>
      <c r="H438" s="2" t="s">
        <v>132</v>
      </c>
      <c r="I438" s="2" t="s">
        <v>33</v>
      </c>
      <c r="J438" s="112">
        <v>564606.19659599988</v>
      </c>
    </row>
    <row r="439" spans="1:10" x14ac:dyDescent="0.35">
      <c r="A439" s="2" t="s">
        <v>138</v>
      </c>
      <c r="B439" s="2" t="s">
        <v>136</v>
      </c>
      <c r="C439" s="2" t="s">
        <v>63</v>
      </c>
      <c r="D439" s="108">
        <v>41579</v>
      </c>
      <c r="E439" s="2">
        <v>11</v>
      </c>
      <c r="F439" s="2" t="s">
        <v>19</v>
      </c>
      <c r="G439" s="2" t="s">
        <v>146</v>
      </c>
      <c r="H439" s="2" t="s">
        <v>132</v>
      </c>
      <c r="I439" s="2" t="s">
        <v>33</v>
      </c>
      <c r="J439" s="112">
        <v>480126.34835100005</v>
      </c>
    </row>
    <row r="440" spans="1:10" x14ac:dyDescent="0.35">
      <c r="A440" s="2" t="s">
        <v>138</v>
      </c>
      <c r="B440" s="2" t="s">
        <v>136</v>
      </c>
      <c r="C440" s="2" t="s">
        <v>63</v>
      </c>
      <c r="D440" s="108">
        <v>41609</v>
      </c>
      <c r="E440" s="2">
        <v>12</v>
      </c>
      <c r="F440" s="2" t="s">
        <v>19</v>
      </c>
      <c r="G440" s="2" t="s">
        <v>146</v>
      </c>
      <c r="H440" s="2" t="s">
        <v>132</v>
      </c>
      <c r="I440" s="2" t="s">
        <v>33</v>
      </c>
      <c r="J440" s="112">
        <v>356002.146045</v>
      </c>
    </row>
    <row r="441" spans="1:10" x14ac:dyDescent="0.35">
      <c r="A441" s="2" t="s">
        <v>138</v>
      </c>
      <c r="B441" s="2" t="s">
        <v>136</v>
      </c>
      <c r="C441" s="2" t="s">
        <v>63</v>
      </c>
      <c r="D441" s="108">
        <v>41640</v>
      </c>
      <c r="E441" s="2">
        <v>1</v>
      </c>
      <c r="F441" s="2" t="s">
        <v>19</v>
      </c>
      <c r="G441" s="2" t="s">
        <v>146</v>
      </c>
      <c r="H441" s="2" t="s">
        <v>132</v>
      </c>
      <c r="I441" s="2" t="s">
        <v>33</v>
      </c>
      <c r="J441" s="112">
        <v>380087.73644399998</v>
      </c>
    </row>
    <row r="442" spans="1:10" x14ac:dyDescent="0.35">
      <c r="A442" s="2" t="s">
        <v>138</v>
      </c>
      <c r="B442" s="2" t="s">
        <v>136</v>
      </c>
      <c r="C442" s="2" t="s">
        <v>63</v>
      </c>
      <c r="D442" s="108">
        <v>41671</v>
      </c>
      <c r="E442" s="2">
        <v>2</v>
      </c>
      <c r="F442" s="2" t="s">
        <v>19</v>
      </c>
      <c r="G442" s="2" t="s">
        <v>146</v>
      </c>
      <c r="H442" s="2" t="s">
        <v>132</v>
      </c>
      <c r="I442" s="2" t="s">
        <v>33</v>
      </c>
      <c r="J442" s="112">
        <v>326392.12686599995</v>
      </c>
    </row>
    <row r="443" spans="1:10" x14ac:dyDescent="0.35">
      <c r="A443" s="2" t="s">
        <v>138</v>
      </c>
      <c r="B443" s="2" t="s">
        <v>136</v>
      </c>
      <c r="C443" s="2" t="s">
        <v>63</v>
      </c>
      <c r="D443" s="108">
        <v>41699</v>
      </c>
      <c r="E443" s="2">
        <v>3</v>
      </c>
      <c r="F443" s="2" t="s">
        <v>19</v>
      </c>
      <c r="G443" s="2" t="s">
        <v>146</v>
      </c>
      <c r="H443" s="2" t="s">
        <v>132</v>
      </c>
      <c r="I443" s="2" t="s">
        <v>33</v>
      </c>
      <c r="J443" s="112">
        <v>458875.95846300002</v>
      </c>
    </row>
    <row r="444" spans="1:10" x14ac:dyDescent="0.35">
      <c r="A444" s="2" t="s">
        <v>138</v>
      </c>
      <c r="B444" s="2" t="s">
        <v>136</v>
      </c>
      <c r="C444" s="2" t="s">
        <v>63</v>
      </c>
      <c r="D444" s="108">
        <v>41730</v>
      </c>
      <c r="E444" s="2">
        <v>4</v>
      </c>
      <c r="F444" s="2" t="s">
        <v>19</v>
      </c>
      <c r="G444" s="2" t="s">
        <v>146</v>
      </c>
      <c r="H444" s="2" t="s">
        <v>132</v>
      </c>
      <c r="I444" s="2" t="s">
        <v>33</v>
      </c>
      <c r="J444" s="112">
        <v>249862.64690399999</v>
      </c>
    </row>
    <row r="445" spans="1:10" x14ac:dyDescent="0.35">
      <c r="A445" s="2" t="s">
        <v>138</v>
      </c>
      <c r="B445" s="2" t="s">
        <v>136</v>
      </c>
      <c r="C445" s="2" t="s">
        <v>63</v>
      </c>
      <c r="D445" s="108">
        <v>41760</v>
      </c>
      <c r="E445" s="2">
        <v>5</v>
      </c>
      <c r="F445" s="2" t="s">
        <v>19</v>
      </c>
      <c r="G445" s="2" t="s">
        <v>146</v>
      </c>
      <c r="H445" s="2" t="s">
        <v>132</v>
      </c>
      <c r="I445" s="2" t="s">
        <v>33</v>
      </c>
      <c r="J445" s="112">
        <v>322646.10565199988</v>
      </c>
    </row>
    <row r="446" spans="1:10" x14ac:dyDescent="0.35">
      <c r="A446" s="2" t="s">
        <v>138</v>
      </c>
      <c r="B446" s="2" t="s">
        <v>136</v>
      </c>
      <c r="C446" s="2" t="s">
        <v>63</v>
      </c>
      <c r="D446" s="108">
        <v>41791</v>
      </c>
      <c r="E446" s="2">
        <v>6</v>
      </c>
      <c r="F446" s="2" t="s">
        <v>19</v>
      </c>
      <c r="G446" s="2" t="s">
        <v>146</v>
      </c>
      <c r="H446" s="2" t="s">
        <v>132</v>
      </c>
      <c r="I446" s="2" t="s">
        <v>33</v>
      </c>
      <c r="J446" s="112">
        <v>575665.6437870001</v>
      </c>
    </row>
    <row r="447" spans="1:10" x14ac:dyDescent="0.35">
      <c r="A447" s="2" t="s">
        <v>138</v>
      </c>
      <c r="B447" s="2" t="s">
        <v>136</v>
      </c>
      <c r="C447" s="2" t="s">
        <v>63</v>
      </c>
      <c r="D447" s="108">
        <v>41456</v>
      </c>
      <c r="E447" s="2">
        <v>7</v>
      </c>
      <c r="F447" s="2" t="s">
        <v>19</v>
      </c>
      <c r="G447" s="2" t="s">
        <v>146</v>
      </c>
      <c r="H447" s="2" t="s">
        <v>133</v>
      </c>
      <c r="I447" s="2" t="s">
        <v>33</v>
      </c>
      <c r="J447" s="112">
        <v>211116.407229</v>
      </c>
    </row>
    <row r="448" spans="1:10" x14ac:dyDescent="0.35">
      <c r="A448" s="2" t="s">
        <v>138</v>
      </c>
      <c r="B448" s="2" t="s">
        <v>136</v>
      </c>
      <c r="C448" s="2" t="s">
        <v>63</v>
      </c>
      <c r="D448" s="108">
        <v>41487</v>
      </c>
      <c r="E448" s="2">
        <v>8</v>
      </c>
      <c r="F448" s="2" t="s">
        <v>19</v>
      </c>
      <c r="G448" s="2" t="s">
        <v>146</v>
      </c>
      <c r="H448" s="2" t="s">
        <v>133</v>
      </c>
      <c r="I448" s="2" t="s">
        <v>33</v>
      </c>
      <c r="J448" s="112">
        <v>168190.62951599999</v>
      </c>
    </row>
    <row r="449" spans="1:10" x14ac:dyDescent="0.35">
      <c r="A449" s="2" t="s">
        <v>138</v>
      </c>
      <c r="B449" s="2" t="s">
        <v>136</v>
      </c>
      <c r="C449" s="2" t="s">
        <v>63</v>
      </c>
      <c r="D449" s="108">
        <v>41518</v>
      </c>
      <c r="E449" s="2">
        <v>9</v>
      </c>
      <c r="F449" s="2" t="s">
        <v>19</v>
      </c>
      <c r="G449" s="2" t="s">
        <v>146</v>
      </c>
      <c r="H449" s="2" t="s">
        <v>133</v>
      </c>
      <c r="I449" s="2" t="s">
        <v>33</v>
      </c>
      <c r="J449" s="112">
        <v>227353.88075399998</v>
      </c>
    </row>
    <row r="450" spans="1:10" x14ac:dyDescent="0.35">
      <c r="A450" s="2" t="s">
        <v>138</v>
      </c>
      <c r="B450" s="2" t="s">
        <v>136</v>
      </c>
      <c r="C450" s="2" t="s">
        <v>63</v>
      </c>
      <c r="D450" s="108">
        <v>41548</v>
      </c>
      <c r="E450" s="2">
        <v>10</v>
      </c>
      <c r="F450" s="2" t="s">
        <v>19</v>
      </c>
      <c r="G450" s="2" t="s">
        <v>146</v>
      </c>
      <c r="H450" s="2" t="s">
        <v>133</v>
      </c>
      <c r="I450" s="2" t="s">
        <v>33</v>
      </c>
      <c r="J450" s="112">
        <v>191237.58271799999</v>
      </c>
    </row>
    <row r="451" spans="1:10" x14ac:dyDescent="0.35">
      <c r="A451" s="2" t="s">
        <v>138</v>
      </c>
      <c r="B451" s="2" t="s">
        <v>136</v>
      </c>
      <c r="C451" s="2" t="s">
        <v>63</v>
      </c>
      <c r="D451" s="108">
        <v>41579</v>
      </c>
      <c r="E451" s="2">
        <v>11</v>
      </c>
      <c r="F451" s="2" t="s">
        <v>19</v>
      </c>
      <c r="G451" s="2" t="s">
        <v>146</v>
      </c>
      <c r="H451" s="2" t="s">
        <v>133</v>
      </c>
      <c r="I451" s="2" t="s">
        <v>33</v>
      </c>
      <c r="J451" s="112">
        <v>162623.44057050001</v>
      </c>
    </row>
    <row r="452" spans="1:10" x14ac:dyDescent="0.35">
      <c r="A452" s="2" t="s">
        <v>138</v>
      </c>
      <c r="B452" s="2" t="s">
        <v>136</v>
      </c>
      <c r="C452" s="2" t="s">
        <v>63</v>
      </c>
      <c r="D452" s="108">
        <v>41609</v>
      </c>
      <c r="E452" s="2">
        <v>12</v>
      </c>
      <c r="F452" s="2" t="s">
        <v>19</v>
      </c>
      <c r="G452" s="2" t="s">
        <v>146</v>
      </c>
      <c r="H452" s="2" t="s">
        <v>133</v>
      </c>
      <c r="I452" s="2" t="s">
        <v>33</v>
      </c>
      <c r="J452" s="112">
        <v>120581.37204750002</v>
      </c>
    </row>
    <row r="453" spans="1:10" x14ac:dyDescent="0.35">
      <c r="A453" s="2" t="s">
        <v>138</v>
      </c>
      <c r="B453" s="2" t="s">
        <v>136</v>
      </c>
      <c r="C453" s="2" t="s">
        <v>63</v>
      </c>
      <c r="D453" s="108">
        <v>41640</v>
      </c>
      <c r="E453" s="2">
        <v>1</v>
      </c>
      <c r="F453" s="2" t="s">
        <v>19</v>
      </c>
      <c r="G453" s="2" t="s">
        <v>146</v>
      </c>
      <c r="H453" s="2" t="s">
        <v>133</v>
      </c>
      <c r="I453" s="2" t="s">
        <v>33</v>
      </c>
      <c r="J453" s="112">
        <v>128739.394602</v>
      </c>
    </row>
    <row r="454" spans="1:10" x14ac:dyDescent="0.35">
      <c r="A454" s="2" t="s">
        <v>138</v>
      </c>
      <c r="B454" s="2" t="s">
        <v>136</v>
      </c>
      <c r="C454" s="2" t="s">
        <v>63</v>
      </c>
      <c r="D454" s="108">
        <v>41671</v>
      </c>
      <c r="E454" s="2">
        <v>2</v>
      </c>
      <c r="F454" s="2" t="s">
        <v>19</v>
      </c>
      <c r="G454" s="2" t="s">
        <v>146</v>
      </c>
      <c r="H454" s="2" t="s">
        <v>133</v>
      </c>
      <c r="I454" s="2" t="s">
        <v>33</v>
      </c>
      <c r="J454" s="112">
        <v>110552.17200299999</v>
      </c>
    </row>
    <row r="455" spans="1:10" x14ac:dyDescent="0.35">
      <c r="A455" s="2" t="s">
        <v>138</v>
      </c>
      <c r="B455" s="2" t="s">
        <v>136</v>
      </c>
      <c r="C455" s="2" t="s">
        <v>63</v>
      </c>
      <c r="D455" s="108">
        <v>41699</v>
      </c>
      <c r="E455" s="2">
        <v>3</v>
      </c>
      <c r="F455" s="2" t="s">
        <v>19</v>
      </c>
      <c r="G455" s="2" t="s">
        <v>146</v>
      </c>
      <c r="H455" s="2" t="s">
        <v>133</v>
      </c>
      <c r="I455" s="2" t="s">
        <v>33</v>
      </c>
      <c r="J455" s="112">
        <v>155425.7278665</v>
      </c>
    </row>
    <row r="456" spans="1:10" x14ac:dyDescent="0.35">
      <c r="A456" s="2" t="s">
        <v>138</v>
      </c>
      <c r="B456" s="2" t="s">
        <v>136</v>
      </c>
      <c r="C456" s="2" t="s">
        <v>63</v>
      </c>
      <c r="D456" s="108">
        <v>41730</v>
      </c>
      <c r="E456" s="2">
        <v>4</v>
      </c>
      <c r="F456" s="2" t="s">
        <v>19</v>
      </c>
      <c r="G456" s="2" t="s">
        <v>146</v>
      </c>
      <c r="H456" s="2" t="s">
        <v>133</v>
      </c>
      <c r="I456" s="2" t="s">
        <v>33</v>
      </c>
      <c r="J456" s="112">
        <v>84630.896531999999</v>
      </c>
    </row>
    <row r="457" spans="1:10" x14ac:dyDescent="0.35">
      <c r="A457" s="2" t="s">
        <v>138</v>
      </c>
      <c r="B457" s="2" t="s">
        <v>136</v>
      </c>
      <c r="C457" s="2" t="s">
        <v>63</v>
      </c>
      <c r="D457" s="108">
        <v>41760</v>
      </c>
      <c r="E457" s="2">
        <v>5</v>
      </c>
      <c r="F457" s="2" t="s">
        <v>19</v>
      </c>
      <c r="G457" s="2" t="s">
        <v>146</v>
      </c>
      <c r="H457" s="2" t="s">
        <v>133</v>
      </c>
      <c r="I457" s="2" t="s">
        <v>33</v>
      </c>
      <c r="J457" s="112">
        <v>109283.35836599997</v>
      </c>
    </row>
    <row r="458" spans="1:10" x14ac:dyDescent="0.35">
      <c r="A458" s="2" t="s">
        <v>138</v>
      </c>
      <c r="B458" s="2" t="s">
        <v>136</v>
      </c>
      <c r="C458" s="2" t="s">
        <v>63</v>
      </c>
      <c r="D458" s="108">
        <v>41791</v>
      </c>
      <c r="E458" s="2">
        <v>6</v>
      </c>
      <c r="F458" s="2" t="s">
        <v>19</v>
      </c>
      <c r="G458" s="2" t="s">
        <v>146</v>
      </c>
      <c r="H458" s="2" t="s">
        <v>133</v>
      </c>
      <c r="I458" s="2" t="s">
        <v>33</v>
      </c>
      <c r="J458" s="112">
        <v>194983.52450850004</v>
      </c>
    </row>
    <row r="459" spans="1:10" x14ac:dyDescent="0.35">
      <c r="A459" s="2" t="s">
        <v>138</v>
      </c>
      <c r="B459" s="2" t="s">
        <v>136</v>
      </c>
      <c r="C459" s="2" t="s">
        <v>63</v>
      </c>
      <c r="D459" s="108">
        <v>41456</v>
      </c>
      <c r="E459" s="2">
        <v>7</v>
      </c>
      <c r="F459" s="2" t="s">
        <v>19</v>
      </c>
      <c r="G459" s="2" t="s">
        <v>134</v>
      </c>
      <c r="H459" s="2" t="s">
        <v>135</v>
      </c>
      <c r="I459" s="2" t="s">
        <v>33</v>
      </c>
      <c r="J459" s="112">
        <v>3015948.6746999999</v>
      </c>
    </row>
    <row r="460" spans="1:10" x14ac:dyDescent="0.35">
      <c r="A460" s="2" t="s">
        <v>138</v>
      </c>
      <c r="B460" s="2" t="s">
        <v>136</v>
      </c>
      <c r="C460" s="2" t="s">
        <v>63</v>
      </c>
      <c r="D460" s="108">
        <v>41487</v>
      </c>
      <c r="E460" s="2">
        <v>8</v>
      </c>
      <c r="F460" s="2" t="s">
        <v>19</v>
      </c>
      <c r="G460" s="2" t="s">
        <v>134</v>
      </c>
      <c r="H460" s="2" t="s">
        <v>135</v>
      </c>
      <c r="I460" s="2" t="s">
        <v>33</v>
      </c>
      <c r="J460" s="112">
        <v>2402723.2787999995</v>
      </c>
    </row>
    <row r="461" spans="1:10" x14ac:dyDescent="0.35">
      <c r="A461" s="2" t="s">
        <v>138</v>
      </c>
      <c r="B461" s="2" t="s">
        <v>136</v>
      </c>
      <c r="C461" s="2" t="s">
        <v>63</v>
      </c>
      <c r="D461" s="108">
        <v>41518</v>
      </c>
      <c r="E461" s="2">
        <v>9</v>
      </c>
      <c r="F461" s="2" t="s">
        <v>19</v>
      </c>
      <c r="G461" s="2" t="s">
        <v>134</v>
      </c>
      <c r="H461" s="2" t="s">
        <v>135</v>
      </c>
      <c r="I461" s="2" t="s">
        <v>33</v>
      </c>
      <c r="J461" s="112">
        <v>3247912.5821999996</v>
      </c>
    </row>
    <row r="462" spans="1:10" x14ac:dyDescent="0.35">
      <c r="A462" s="2" t="s">
        <v>138</v>
      </c>
      <c r="B462" s="2" t="s">
        <v>136</v>
      </c>
      <c r="C462" s="2" t="s">
        <v>63</v>
      </c>
      <c r="D462" s="108">
        <v>41548</v>
      </c>
      <c r="E462" s="2">
        <v>10</v>
      </c>
      <c r="F462" s="2" t="s">
        <v>19</v>
      </c>
      <c r="G462" s="2" t="s">
        <v>134</v>
      </c>
      <c r="H462" s="2" t="s">
        <v>135</v>
      </c>
      <c r="I462" s="2" t="s">
        <v>33</v>
      </c>
      <c r="J462" s="112">
        <v>2731965.4673999995</v>
      </c>
    </row>
    <row r="463" spans="1:10" x14ac:dyDescent="0.35">
      <c r="A463" s="2" t="s">
        <v>138</v>
      </c>
      <c r="B463" s="2" t="s">
        <v>136</v>
      </c>
      <c r="C463" s="2" t="s">
        <v>63</v>
      </c>
      <c r="D463" s="108">
        <v>41579</v>
      </c>
      <c r="E463" s="2">
        <v>11</v>
      </c>
      <c r="F463" s="2" t="s">
        <v>19</v>
      </c>
      <c r="G463" s="2" t="s">
        <v>134</v>
      </c>
      <c r="H463" s="2" t="s">
        <v>135</v>
      </c>
      <c r="I463" s="2" t="s">
        <v>33</v>
      </c>
      <c r="J463" s="112">
        <v>2323192.0081500001</v>
      </c>
    </row>
    <row r="464" spans="1:10" x14ac:dyDescent="0.35">
      <c r="A464" s="2" t="s">
        <v>138</v>
      </c>
      <c r="B464" s="2" t="s">
        <v>136</v>
      </c>
      <c r="C464" s="2" t="s">
        <v>63</v>
      </c>
      <c r="D464" s="108">
        <v>41609</v>
      </c>
      <c r="E464" s="2">
        <v>12</v>
      </c>
      <c r="F464" s="2" t="s">
        <v>19</v>
      </c>
      <c r="G464" s="2" t="s">
        <v>134</v>
      </c>
      <c r="H464" s="2" t="s">
        <v>135</v>
      </c>
      <c r="I464" s="2" t="s">
        <v>33</v>
      </c>
      <c r="J464" s="112">
        <v>1722591.0292499999</v>
      </c>
    </row>
    <row r="465" spans="1:11" x14ac:dyDescent="0.35">
      <c r="A465" s="2" t="s">
        <v>138</v>
      </c>
      <c r="B465" s="2" t="s">
        <v>136</v>
      </c>
      <c r="C465" s="2" t="s">
        <v>63</v>
      </c>
      <c r="D465" s="108">
        <v>41640</v>
      </c>
      <c r="E465" s="2">
        <v>1</v>
      </c>
      <c r="F465" s="2" t="s">
        <v>19</v>
      </c>
      <c r="G465" s="2" t="s">
        <v>134</v>
      </c>
      <c r="H465" s="2" t="s">
        <v>135</v>
      </c>
      <c r="I465" s="2" t="s">
        <v>33</v>
      </c>
      <c r="J465" s="112">
        <v>1839134.2085999998</v>
      </c>
    </row>
    <row r="466" spans="1:11" x14ac:dyDescent="0.35">
      <c r="A466" s="2" t="s">
        <v>138</v>
      </c>
      <c r="B466" s="2" t="s">
        <v>136</v>
      </c>
      <c r="C466" s="2" t="s">
        <v>63</v>
      </c>
      <c r="D466" s="108">
        <v>41671</v>
      </c>
      <c r="E466" s="2">
        <v>2</v>
      </c>
      <c r="F466" s="2" t="s">
        <v>19</v>
      </c>
      <c r="G466" s="2" t="s">
        <v>134</v>
      </c>
      <c r="H466" s="2" t="s">
        <v>135</v>
      </c>
      <c r="I466" s="2" t="s">
        <v>33</v>
      </c>
      <c r="J466" s="112">
        <v>2579316.7429</v>
      </c>
    </row>
    <row r="467" spans="1:11" x14ac:dyDescent="0.35">
      <c r="A467" s="2" t="s">
        <v>138</v>
      </c>
      <c r="B467" s="2" t="s">
        <v>136</v>
      </c>
      <c r="C467" s="2" t="s">
        <v>63</v>
      </c>
      <c r="D467" s="108">
        <v>41699</v>
      </c>
      <c r="E467" s="2">
        <v>3</v>
      </c>
      <c r="F467" s="2" t="s">
        <v>19</v>
      </c>
      <c r="G467" s="2" t="s">
        <v>134</v>
      </c>
      <c r="H467" s="2" t="s">
        <v>135</v>
      </c>
      <c r="I467" s="2" t="s">
        <v>33</v>
      </c>
      <c r="J467" s="112">
        <v>2220367.5409499998</v>
      </c>
    </row>
    <row r="468" spans="1:11" x14ac:dyDescent="0.35">
      <c r="A468" s="2" t="s">
        <v>138</v>
      </c>
      <c r="B468" s="2" t="s">
        <v>136</v>
      </c>
      <c r="C468" s="2" t="s">
        <v>63</v>
      </c>
      <c r="D468" s="108">
        <v>41730</v>
      </c>
      <c r="E468" s="2">
        <v>4</v>
      </c>
      <c r="F468" s="2" t="s">
        <v>19</v>
      </c>
      <c r="G468" s="2" t="s">
        <v>134</v>
      </c>
      <c r="H468" s="2" t="s">
        <v>135</v>
      </c>
      <c r="I468" s="2" t="s">
        <v>33</v>
      </c>
      <c r="J468" s="112">
        <v>2209012.8075999999</v>
      </c>
    </row>
    <row r="469" spans="1:11" x14ac:dyDescent="0.35">
      <c r="A469" s="2" t="s">
        <v>138</v>
      </c>
      <c r="B469" s="2" t="s">
        <v>136</v>
      </c>
      <c r="C469" s="2" t="s">
        <v>63</v>
      </c>
      <c r="D469" s="108">
        <v>41760</v>
      </c>
      <c r="E469" s="2">
        <v>5</v>
      </c>
      <c r="F469" s="2" t="s">
        <v>19</v>
      </c>
      <c r="G469" s="2" t="s">
        <v>134</v>
      </c>
      <c r="H469" s="2" t="s">
        <v>135</v>
      </c>
      <c r="I469" s="2" t="s">
        <v>33</v>
      </c>
      <c r="J469" s="112">
        <v>2561190.8338000001</v>
      </c>
    </row>
    <row r="470" spans="1:11" x14ac:dyDescent="0.35">
      <c r="A470" s="2" t="s">
        <v>138</v>
      </c>
      <c r="B470" s="2" t="s">
        <v>136</v>
      </c>
      <c r="C470" s="2" t="s">
        <v>63</v>
      </c>
      <c r="D470" s="108">
        <v>41791</v>
      </c>
      <c r="E470" s="2">
        <v>6</v>
      </c>
      <c r="F470" s="2" t="s">
        <v>19</v>
      </c>
      <c r="G470" s="2" t="s">
        <v>134</v>
      </c>
      <c r="H470" s="2" t="s">
        <v>135</v>
      </c>
      <c r="I470" s="2" t="s">
        <v>33</v>
      </c>
      <c r="J470" s="112">
        <v>2785478.9215500001</v>
      </c>
    </row>
    <row r="471" spans="1:11" x14ac:dyDescent="0.35">
      <c r="A471" s="2" t="s">
        <v>139</v>
      </c>
      <c r="B471" s="2" t="s">
        <v>0</v>
      </c>
      <c r="C471" s="2" t="s">
        <v>51</v>
      </c>
      <c r="D471" s="108">
        <v>41456</v>
      </c>
      <c r="E471" s="109">
        <f>MONTH(D471)</f>
        <v>7</v>
      </c>
      <c r="F471" s="109" t="s">
        <v>111</v>
      </c>
      <c r="G471" s="2" t="s">
        <v>102</v>
      </c>
      <c r="H471" s="2" t="s">
        <v>105</v>
      </c>
      <c r="I471" s="2" t="s">
        <v>33</v>
      </c>
      <c r="J471" s="112">
        <v>1393573.1617478998</v>
      </c>
      <c r="K471" s="110"/>
    </row>
    <row r="472" spans="1:11" x14ac:dyDescent="0.35">
      <c r="A472" s="2" t="s">
        <v>139</v>
      </c>
      <c r="B472" s="2" t="s">
        <v>0</v>
      </c>
      <c r="C472" s="2" t="s">
        <v>51</v>
      </c>
      <c r="D472" s="108">
        <v>41487</v>
      </c>
      <c r="E472" s="109">
        <f t="shared" ref="E472:E530" si="12">MONTH(D472)</f>
        <v>8</v>
      </c>
      <c r="F472" s="109" t="s">
        <v>111</v>
      </c>
      <c r="G472" s="2" t="s">
        <v>102</v>
      </c>
      <c r="H472" s="2" t="s">
        <v>105</v>
      </c>
      <c r="I472" s="2" t="s">
        <v>33</v>
      </c>
      <c r="J472" s="112">
        <v>1485861.087351725</v>
      </c>
      <c r="K472" s="110"/>
    </row>
    <row r="473" spans="1:11" x14ac:dyDescent="0.35">
      <c r="A473" s="2" t="s">
        <v>139</v>
      </c>
      <c r="B473" s="2" t="s">
        <v>0</v>
      </c>
      <c r="C473" s="2" t="s">
        <v>51</v>
      </c>
      <c r="D473" s="108">
        <v>41518</v>
      </c>
      <c r="E473" s="109">
        <f t="shared" si="12"/>
        <v>9</v>
      </c>
      <c r="F473" s="109" t="s">
        <v>111</v>
      </c>
      <c r="G473" s="2" t="s">
        <v>102</v>
      </c>
      <c r="H473" s="2" t="s">
        <v>105</v>
      </c>
      <c r="I473" s="2" t="s">
        <v>33</v>
      </c>
      <c r="J473" s="112">
        <v>1365590.417499</v>
      </c>
      <c r="K473" s="110"/>
    </row>
    <row r="474" spans="1:11" x14ac:dyDescent="0.35">
      <c r="A474" s="2" t="s">
        <v>139</v>
      </c>
      <c r="B474" s="2" t="s">
        <v>0</v>
      </c>
      <c r="C474" s="2" t="s">
        <v>51</v>
      </c>
      <c r="D474" s="108">
        <v>41548</v>
      </c>
      <c r="E474" s="109">
        <f t="shared" si="12"/>
        <v>10</v>
      </c>
      <c r="F474" s="109" t="s">
        <v>111</v>
      </c>
      <c r="G474" s="2" t="s">
        <v>102</v>
      </c>
      <c r="H474" s="2" t="s">
        <v>105</v>
      </c>
      <c r="I474" s="2" t="s">
        <v>33</v>
      </c>
      <c r="J474" s="112">
        <v>1190958.0396727999</v>
      </c>
      <c r="K474" s="110"/>
    </row>
    <row r="475" spans="1:11" x14ac:dyDescent="0.35">
      <c r="A475" s="2" t="s">
        <v>139</v>
      </c>
      <c r="B475" s="2" t="s">
        <v>0</v>
      </c>
      <c r="C475" s="2" t="s">
        <v>51</v>
      </c>
      <c r="D475" s="108">
        <v>41579</v>
      </c>
      <c r="E475" s="109">
        <f t="shared" si="12"/>
        <v>11</v>
      </c>
      <c r="F475" s="109" t="s">
        <v>111</v>
      </c>
      <c r="G475" s="2" t="s">
        <v>102</v>
      </c>
      <c r="H475" s="2" t="s">
        <v>105</v>
      </c>
      <c r="I475" s="2" t="s">
        <v>33</v>
      </c>
      <c r="J475" s="112">
        <v>1446085.9455937999</v>
      </c>
      <c r="K475" s="110"/>
    </row>
    <row r="476" spans="1:11" x14ac:dyDescent="0.35">
      <c r="A476" s="2" t="s">
        <v>139</v>
      </c>
      <c r="B476" s="2" t="s">
        <v>0</v>
      </c>
      <c r="C476" s="2" t="s">
        <v>51</v>
      </c>
      <c r="D476" s="108">
        <v>41609</v>
      </c>
      <c r="E476" s="109">
        <f t="shared" si="12"/>
        <v>12</v>
      </c>
      <c r="F476" s="109" t="s">
        <v>111</v>
      </c>
      <c r="G476" s="2" t="s">
        <v>102</v>
      </c>
      <c r="H476" s="2" t="s">
        <v>105</v>
      </c>
      <c r="I476" s="2" t="s">
        <v>33</v>
      </c>
      <c r="J476" s="112">
        <v>1339684.6011239251</v>
      </c>
      <c r="K476" s="110"/>
    </row>
    <row r="477" spans="1:11" x14ac:dyDescent="0.35">
      <c r="A477" s="2" t="s">
        <v>139</v>
      </c>
      <c r="B477" s="2" t="s">
        <v>0</v>
      </c>
      <c r="C477" s="2" t="s">
        <v>51</v>
      </c>
      <c r="D477" s="108">
        <v>41640</v>
      </c>
      <c r="E477" s="109">
        <f t="shared" si="12"/>
        <v>1</v>
      </c>
      <c r="F477" s="109" t="s">
        <v>111</v>
      </c>
      <c r="G477" s="2" t="s">
        <v>102</v>
      </c>
      <c r="H477" s="2" t="s">
        <v>105</v>
      </c>
      <c r="I477" s="2" t="s">
        <v>33</v>
      </c>
      <c r="J477" s="112">
        <v>1936684.0881708246</v>
      </c>
      <c r="K477" s="110"/>
    </row>
    <row r="478" spans="1:11" x14ac:dyDescent="0.35">
      <c r="A478" s="2" t="s">
        <v>139</v>
      </c>
      <c r="B478" s="2" t="s">
        <v>0</v>
      </c>
      <c r="C478" s="2" t="s">
        <v>51</v>
      </c>
      <c r="D478" s="108">
        <v>41671</v>
      </c>
      <c r="E478" s="109">
        <f t="shared" si="12"/>
        <v>2</v>
      </c>
      <c r="F478" s="109" t="s">
        <v>111</v>
      </c>
      <c r="G478" s="2" t="s">
        <v>102</v>
      </c>
      <c r="H478" s="2" t="s">
        <v>105</v>
      </c>
      <c r="I478" s="2" t="s">
        <v>33</v>
      </c>
      <c r="J478" s="112">
        <v>1649599.6146714</v>
      </c>
      <c r="K478" s="110"/>
    </row>
    <row r="479" spans="1:11" x14ac:dyDescent="0.35">
      <c r="A479" s="2" t="s">
        <v>139</v>
      </c>
      <c r="B479" s="2" t="s">
        <v>0</v>
      </c>
      <c r="C479" s="2" t="s">
        <v>51</v>
      </c>
      <c r="D479" s="108">
        <v>41699</v>
      </c>
      <c r="E479" s="109">
        <f t="shared" si="12"/>
        <v>3</v>
      </c>
      <c r="F479" s="109" t="s">
        <v>111</v>
      </c>
      <c r="G479" s="2" t="s">
        <v>102</v>
      </c>
      <c r="H479" s="2" t="s">
        <v>105</v>
      </c>
      <c r="I479" s="2" t="s">
        <v>33</v>
      </c>
      <c r="J479" s="112">
        <v>1849481.8077553997</v>
      </c>
      <c r="K479" s="110"/>
    </row>
    <row r="480" spans="1:11" x14ac:dyDescent="0.35">
      <c r="A480" s="2" t="s">
        <v>139</v>
      </c>
      <c r="B480" s="2" t="s">
        <v>0</v>
      </c>
      <c r="C480" s="2" t="s">
        <v>51</v>
      </c>
      <c r="D480" s="108">
        <v>41730</v>
      </c>
      <c r="E480" s="109">
        <f t="shared" si="12"/>
        <v>4</v>
      </c>
      <c r="F480" s="109" t="s">
        <v>111</v>
      </c>
      <c r="G480" s="2" t="s">
        <v>102</v>
      </c>
      <c r="H480" s="2" t="s">
        <v>105</v>
      </c>
      <c r="I480" s="2" t="s">
        <v>33</v>
      </c>
      <c r="J480" s="112">
        <v>1283332.6260195</v>
      </c>
      <c r="K480" s="110"/>
    </row>
    <row r="481" spans="1:11" x14ac:dyDescent="0.35">
      <c r="A481" s="2" t="s">
        <v>139</v>
      </c>
      <c r="B481" s="2" t="s">
        <v>0</v>
      </c>
      <c r="C481" s="2" t="s">
        <v>51</v>
      </c>
      <c r="D481" s="108">
        <v>41760</v>
      </c>
      <c r="E481" s="109">
        <f t="shared" si="12"/>
        <v>5</v>
      </c>
      <c r="F481" s="109" t="s">
        <v>111</v>
      </c>
      <c r="G481" s="2" t="s">
        <v>102</v>
      </c>
      <c r="H481" s="2" t="s">
        <v>105</v>
      </c>
      <c r="I481" s="2" t="s">
        <v>33</v>
      </c>
      <c r="J481" s="112">
        <v>1392102.2684495498</v>
      </c>
      <c r="K481" s="110"/>
    </row>
    <row r="482" spans="1:11" x14ac:dyDescent="0.35">
      <c r="A482" s="2" t="s">
        <v>139</v>
      </c>
      <c r="B482" s="2" t="s">
        <v>0</v>
      </c>
      <c r="C482" s="2" t="s">
        <v>51</v>
      </c>
      <c r="D482" s="108">
        <v>41791</v>
      </c>
      <c r="E482" s="109">
        <f t="shared" si="12"/>
        <v>6</v>
      </c>
      <c r="F482" s="109" t="s">
        <v>111</v>
      </c>
      <c r="G482" s="2" t="s">
        <v>102</v>
      </c>
      <c r="H482" s="2" t="s">
        <v>105</v>
      </c>
      <c r="I482" s="2" t="s">
        <v>33</v>
      </c>
      <c r="J482" s="112">
        <v>1411857.9438288501</v>
      </c>
      <c r="K482" s="110"/>
    </row>
    <row r="483" spans="1:11" x14ac:dyDescent="0.35">
      <c r="A483" s="2" t="s">
        <v>139</v>
      </c>
      <c r="B483" s="2" t="s">
        <v>0</v>
      </c>
      <c r="C483" s="2" t="s">
        <v>51</v>
      </c>
      <c r="D483" s="108">
        <v>41456</v>
      </c>
      <c r="E483" s="109">
        <f t="shared" si="12"/>
        <v>7</v>
      </c>
      <c r="F483" s="109" t="s">
        <v>111</v>
      </c>
      <c r="G483" s="2" t="s">
        <v>102</v>
      </c>
      <c r="H483" s="2" t="s">
        <v>104</v>
      </c>
      <c r="I483" s="2" t="s">
        <v>33</v>
      </c>
      <c r="J483" s="112">
        <v>1625486.6059647598</v>
      </c>
      <c r="K483" s="110"/>
    </row>
    <row r="484" spans="1:11" x14ac:dyDescent="0.35">
      <c r="A484" s="2" t="s">
        <v>139</v>
      </c>
      <c r="B484" s="2" t="s">
        <v>0</v>
      </c>
      <c r="C484" s="2" t="s">
        <v>51</v>
      </c>
      <c r="D484" s="108">
        <v>41487</v>
      </c>
      <c r="E484" s="109">
        <f t="shared" si="12"/>
        <v>8</v>
      </c>
      <c r="F484" s="109" t="s">
        <v>111</v>
      </c>
      <c r="G484" s="2" t="s">
        <v>102</v>
      </c>
      <c r="H484" s="2" t="s">
        <v>104</v>
      </c>
      <c r="I484" s="2" t="s">
        <v>33</v>
      </c>
      <c r="J484" s="112">
        <v>1659895.1751643799</v>
      </c>
      <c r="K484" s="110"/>
    </row>
    <row r="485" spans="1:11" x14ac:dyDescent="0.35">
      <c r="A485" s="2" t="s">
        <v>139</v>
      </c>
      <c r="B485" s="2" t="s">
        <v>0</v>
      </c>
      <c r="C485" s="2" t="s">
        <v>51</v>
      </c>
      <c r="D485" s="108">
        <v>41518</v>
      </c>
      <c r="E485" s="109">
        <f t="shared" si="12"/>
        <v>9</v>
      </c>
      <c r="F485" s="109" t="s">
        <v>111</v>
      </c>
      <c r="G485" s="2" t="s">
        <v>102</v>
      </c>
      <c r="H485" s="2" t="s">
        <v>104</v>
      </c>
      <c r="I485" s="2" t="s">
        <v>33</v>
      </c>
      <c r="J485" s="112">
        <v>1444191.4899026998</v>
      </c>
      <c r="K485" s="110"/>
    </row>
    <row r="486" spans="1:11" x14ac:dyDescent="0.35">
      <c r="A486" s="2" t="s">
        <v>139</v>
      </c>
      <c r="B486" s="2" t="s">
        <v>0</v>
      </c>
      <c r="C486" s="2" t="s">
        <v>51</v>
      </c>
      <c r="D486" s="108">
        <v>41548</v>
      </c>
      <c r="E486" s="109">
        <f t="shared" si="12"/>
        <v>10</v>
      </c>
      <c r="F486" s="109" t="s">
        <v>111</v>
      </c>
      <c r="G486" s="2" t="s">
        <v>102</v>
      </c>
      <c r="H486" s="2" t="s">
        <v>104</v>
      </c>
      <c r="I486" s="2" t="s">
        <v>33</v>
      </c>
      <c r="J486" s="112">
        <v>1446297.1535751198</v>
      </c>
      <c r="K486" s="110"/>
    </row>
    <row r="487" spans="1:11" x14ac:dyDescent="0.35">
      <c r="A487" s="2" t="s">
        <v>139</v>
      </c>
      <c r="B487" s="2" t="s">
        <v>0</v>
      </c>
      <c r="C487" s="2" t="s">
        <v>51</v>
      </c>
      <c r="D487" s="108">
        <v>41579</v>
      </c>
      <c r="E487" s="109">
        <f t="shared" si="12"/>
        <v>11</v>
      </c>
      <c r="F487" s="109" t="s">
        <v>111</v>
      </c>
      <c r="G487" s="2" t="s">
        <v>102</v>
      </c>
      <c r="H487" s="2" t="s">
        <v>104</v>
      </c>
      <c r="I487" s="2" t="s">
        <v>33</v>
      </c>
      <c r="J487" s="112">
        <v>1514832.0416583198</v>
      </c>
      <c r="K487" s="110"/>
    </row>
    <row r="488" spans="1:11" x14ac:dyDescent="0.35">
      <c r="A488" s="2" t="s">
        <v>139</v>
      </c>
      <c r="B488" s="2" t="s">
        <v>0</v>
      </c>
      <c r="C488" s="2" t="s">
        <v>51</v>
      </c>
      <c r="D488" s="108">
        <v>41609</v>
      </c>
      <c r="E488" s="109">
        <f t="shared" si="12"/>
        <v>12</v>
      </c>
      <c r="F488" s="109" t="s">
        <v>111</v>
      </c>
      <c r="G488" s="2" t="s">
        <v>102</v>
      </c>
      <c r="H488" s="2" t="s">
        <v>104</v>
      </c>
      <c r="I488" s="2" t="s">
        <v>33</v>
      </c>
      <c r="J488" s="112">
        <v>1583222.1820707603</v>
      </c>
      <c r="K488" s="110"/>
    </row>
    <row r="489" spans="1:11" x14ac:dyDescent="0.35">
      <c r="A489" s="2" t="s">
        <v>139</v>
      </c>
      <c r="B489" s="2" t="s">
        <v>0</v>
      </c>
      <c r="C489" s="2" t="s">
        <v>51</v>
      </c>
      <c r="D489" s="108">
        <v>41640</v>
      </c>
      <c r="E489" s="109">
        <f t="shared" si="12"/>
        <v>1</v>
      </c>
      <c r="F489" s="109" t="s">
        <v>111</v>
      </c>
      <c r="G489" s="2" t="s">
        <v>102</v>
      </c>
      <c r="H489" s="2" t="s">
        <v>104</v>
      </c>
      <c r="I489" s="2" t="s">
        <v>33</v>
      </c>
      <c r="J489" s="112">
        <v>2185449.6683400148</v>
      </c>
      <c r="K489" s="110"/>
    </row>
    <row r="490" spans="1:11" x14ac:dyDescent="0.35">
      <c r="A490" s="2" t="s">
        <v>139</v>
      </c>
      <c r="B490" s="2" t="s">
        <v>0</v>
      </c>
      <c r="C490" s="2" t="s">
        <v>51</v>
      </c>
      <c r="D490" s="108">
        <v>41671</v>
      </c>
      <c r="E490" s="109">
        <f t="shared" si="12"/>
        <v>2</v>
      </c>
      <c r="F490" s="109" t="s">
        <v>111</v>
      </c>
      <c r="G490" s="2" t="s">
        <v>102</v>
      </c>
      <c r="H490" s="2" t="s">
        <v>104</v>
      </c>
      <c r="I490" s="2" t="s">
        <v>33</v>
      </c>
      <c r="J490" s="112">
        <v>1908874.1661135301</v>
      </c>
      <c r="K490" s="110"/>
    </row>
    <row r="491" spans="1:11" x14ac:dyDescent="0.35">
      <c r="A491" s="2" t="s">
        <v>139</v>
      </c>
      <c r="B491" s="2" t="s">
        <v>0</v>
      </c>
      <c r="C491" s="2" t="s">
        <v>51</v>
      </c>
      <c r="D491" s="108">
        <v>41699</v>
      </c>
      <c r="E491" s="109">
        <f t="shared" si="12"/>
        <v>3</v>
      </c>
      <c r="F491" s="109" t="s">
        <v>111</v>
      </c>
      <c r="G491" s="2" t="s">
        <v>102</v>
      </c>
      <c r="H491" s="2" t="s">
        <v>104</v>
      </c>
      <c r="I491" s="2" t="s">
        <v>33</v>
      </c>
      <c r="J491" s="112">
        <v>2172232.0198028446</v>
      </c>
      <c r="K491" s="110"/>
    </row>
    <row r="492" spans="1:11" x14ac:dyDescent="0.35">
      <c r="A492" s="2" t="s">
        <v>139</v>
      </c>
      <c r="B492" s="2" t="s">
        <v>0</v>
      </c>
      <c r="C492" s="2" t="s">
        <v>51</v>
      </c>
      <c r="D492" s="108">
        <v>41730</v>
      </c>
      <c r="E492" s="109">
        <f t="shared" si="12"/>
        <v>4</v>
      </c>
      <c r="F492" s="109" t="s">
        <v>111</v>
      </c>
      <c r="G492" s="2" t="s">
        <v>102</v>
      </c>
      <c r="H492" s="2" t="s">
        <v>104</v>
      </c>
      <c r="I492" s="2" t="s">
        <v>33</v>
      </c>
      <c r="J492" s="112">
        <v>1578698.4052564728</v>
      </c>
      <c r="K492" s="110"/>
    </row>
    <row r="493" spans="1:11" x14ac:dyDescent="0.35">
      <c r="A493" s="2" t="s">
        <v>139</v>
      </c>
      <c r="B493" s="2" t="s">
        <v>0</v>
      </c>
      <c r="C493" s="2" t="s">
        <v>51</v>
      </c>
      <c r="D493" s="108">
        <v>41760</v>
      </c>
      <c r="E493" s="109">
        <f t="shared" si="12"/>
        <v>5</v>
      </c>
      <c r="F493" s="109" t="s">
        <v>111</v>
      </c>
      <c r="G493" s="2" t="s">
        <v>102</v>
      </c>
      <c r="H493" s="2" t="s">
        <v>104</v>
      </c>
      <c r="I493" s="2" t="s">
        <v>33</v>
      </c>
      <c r="J493" s="112">
        <v>1427519.7588170748</v>
      </c>
      <c r="K493" s="110"/>
    </row>
    <row r="494" spans="1:11" x14ac:dyDescent="0.35">
      <c r="A494" s="2" t="s">
        <v>139</v>
      </c>
      <c r="B494" s="2" t="s">
        <v>0</v>
      </c>
      <c r="C494" s="2" t="s">
        <v>51</v>
      </c>
      <c r="D494" s="108">
        <v>41791</v>
      </c>
      <c r="E494" s="109">
        <f t="shared" si="12"/>
        <v>6</v>
      </c>
      <c r="F494" s="109" t="s">
        <v>111</v>
      </c>
      <c r="G494" s="2" t="s">
        <v>102</v>
      </c>
      <c r="H494" s="2" t="s">
        <v>104</v>
      </c>
      <c r="I494" s="2" t="s">
        <v>33</v>
      </c>
      <c r="J494" s="112">
        <v>1514114.6389280451</v>
      </c>
      <c r="K494" s="110"/>
    </row>
    <row r="495" spans="1:11" x14ac:dyDescent="0.35">
      <c r="A495" s="2" t="s">
        <v>139</v>
      </c>
      <c r="B495" s="2" t="s">
        <v>0</v>
      </c>
      <c r="C495" s="2" t="s">
        <v>51</v>
      </c>
      <c r="D495" s="108">
        <v>41456</v>
      </c>
      <c r="E495" s="109">
        <f t="shared" si="12"/>
        <v>7</v>
      </c>
      <c r="F495" s="109" t="s">
        <v>111</v>
      </c>
      <c r="G495" s="2" t="s">
        <v>101</v>
      </c>
      <c r="H495" s="2" t="s">
        <v>105</v>
      </c>
      <c r="I495" s="2" t="s">
        <v>33</v>
      </c>
      <c r="J495" s="112">
        <v>572721.43503440253</v>
      </c>
      <c r="K495" s="110"/>
    </row>
    <row r="496" spans="1:11" x14ac:dyDescent="0.35">
      <c r="A496" s="2" t="s">
        <v>139</v>
      </c>
      <c r="B496" s="2" t="s">
        <v>0</v>
      </c>
      <c r="C496" s="2" t="s">
        <v>51</v>
      </c>
      <c r="D496" s="108">
        <v>41487</v>
      </c>
      <c r="E496" s="109">
        <f t="shared" si="12"/>
        <v>8</v>
      </c>
      <c r="F496" s="109" t="s">
        <v>111</v>
      </c>
      <c r="G496" s="2" t="s">
        <v>101</v>
      </c>
      <c r="H496" s="2" t="s">
        <v>105</v>
      </c>
      <c r="I496" s="2" t="s">
        <v>33</v>
      </c>
      <c r="J496" s="112">
        <v>553259.36107870308</v>
      </c>
      <c r="K496" s="110"/>
    </row>
    <row r="497" spans="1:11" x14ac:dyDescent="0.35">
      <c r="A497" s="2" t="s">
        <v>139</v>
      </c>
      <c r="B497" s="2" t="s">
        <v>0</v>
      </c>
      <c r="C497" s="2" t="s">
        <v>51</v>
      </c>
      <c r="D497" s="108">
        <v>41518</v>
      </c>
      <c r="E497" s="109">
        <f t="shared" si="12"/>
        <v>9</v>
      </c>
      <c r="F497" s="109" t="s">
        <v>111</v>
      </c>
      <c r="G497" s="2" t="s">
        <v>101</v>
      </c>
      <c r="H497" s="2" t="s">
        <v>105</v>
      </c>
      <c r="I497" s="2" t="s">
        <v>33</v>
      </c>
      <c r="J497" s="112">
        <v>488663.53557713993</v>
      </c>
      <c r="K497" s="110"/>
    </row>
    <row r="498" spans="1:11" x14ac:dyDescent="0.35">
      <c r="A498" s="2" t="s">
        <v>139</v>
      </c>
      <c r="B498" s="2" t="s">
        <v>0</v>
      </c>
      <c r="C498" s="2" t="s">
        <v>51</v>
      </c>
      <c r="D498" s="108">
        <v>41548</v>
      </c>
      <c r="E498" s="109">
        <f t="shared" si="12"/>
        <v>10</v>
      </c>
      <c r="F498" s="109" t="s">
        <v>111</v>
      </c>
      <c r="G498" s="2" t="s">
        <v>101</v>
      </c>
      <c r="H498" s="2" t="s">
        <v>105</v>
      </c>
      <c r="I498" s="2" t="s">
        <v>33</v>
      </c>
      <c r="J498" s="112">
        <v>489975.02124432393</v>
      </c>
      <c r="K498" s="110"/>
    </row>
    <row r="499" spans="1:11" x14ac:dyDescent="0.35">
      <c r="A499" s="2" t="s">
        <v>139</v>
      </c>
      <c r="B499" s="2" t="s">
        <v>0</v>
      </c>
      <c r="C499" s="2" t="s">
        <v>51</v>
      </c>
      <c r="D499" s="108">
        <v>41579</v>
      </c>
      <c r="E499" s="109">
        <f t="shared" si="12"/>
        <v>11</v>
      </c>
      <c r="F499" s="109" t="s">
        <v>111</v>
      </c>
      <c r="G499" s="2" t="s">
        <v>101</v>
      </c>
      <c r="H499" s="2" t="s">
        <v>105</v>
      </c>
      <c r="I499" s="2" t="s">
        <v>33</v>
      </c>
      <c r="J499" s="112">
        <v>529133.37097590195</v>
      </c>
      <c r="K499" s="110"/>
    </row>
    <row r="500" spans="1:11" x14ac:dyDescent="0.35">
      <c r="A500" s="2" t="s">
        <v>139</v>
      </c>
      <c r="B500" s="2" t="s">
        <v>0</v>
      </c>
      <c r="C500" s="2" t="s">
        <v>51</v>
      </c>
      <c r="D500" s="108">
        <v>41609</v>
      </c>
      <c r="E500" s="109">
        <f t="shared" si="12"/>
        <v>12</v>
      </c>
      <c r="F500" s="109" t="s">
        <v>111</v>
      </c>
      <c r="G500" s="2" t="s">
        <v>101</v>
      </c>
      <c r="H500" s="2" t="s">
        <v>105</v>
      </c>
      <c r="I500" s="2" t="s">
        <v>33</v>
      </c>
      <c r="J500" s="112">
        <v>548346.99718814401</v>
      </c>
      <c r="K500" s="110"/>
    </row>
    <row r="501" spans="1:11" x14ac:dyDescent="0.35">
      <c r="A501" s="2" t="s">
        <v>139</v>
      </c>
      <c r="B501" s="2" t="s">
        <v>0</v>
      </c>
      <c r="C501" s="2" t="s">
        <v>51</v>
      </c>
      <c r="D501" s="108">
        <v>41640</v>
      </c>
      <c r="E501" s="109">
        <f t="shared" si="12"/>
        <v>1</v>
      </c>
      <c r="F501" s="109" t="s">
        <v>111</v>
      </c>
      <c r="G501" s="2" t="s">
        <v>101</v>
      </c>
      <c r="H501" s="2" t="s">
        <v>105</v>
      </c>
      <c r="I501" s="2" t="s">
        <v>33</v>
      </c>
      <c r="J501" s="112">
        <v>708180.8798732165</v>
      </c>
      <c r="K501" s="110"/>
    </row>
    <row r="502" spans="1:11" x14ac:dyDescent="0.35">
      <c r="A502" s="2" t="s">
        <v>139</v>
      </c>
      <c r="B502" s="2" t="s">
        <v>0</v>
      </c>
      <c r="C502" s="2" t="s">
        <v>51</v>
      </c>
      <c r="D502" s="108">
        <v>41671</v>
      </c>
      <c r="E502" s="109">
        <f t="shared" si="12"/>
        <v>2</v>
      </c>
      <c r="F502" s="109" t="s">
        <v>111</v>
      </c>
      <c r="G502" s="2" t="s">
        <v>101</v>
      </c>
      <c r="H502" s="2" t="s">
        <v>105</v>
      </c>
      <c r="I502" s="2" t="s">
        <v>33</v>
      </c>
      <c r="J502" s="112">
        <v>640010.83732324198</v>
      </c>
      <c r="K502" s="110"/>
    </row>
    <row r="503" spans="1:11" x14ac:dyDescent="0.35">
      <c r="A503" s="2" t="s">
        <v>139</v>
      </c>
      <c r="B503" s="2" t="s">
        <v>0</v>
      </c>
      <c r="C503" s="2" t="s">
        <v>51</v>
      </c>
      <c r="D503" s="108">
        <v>41699</v>
      </c>
      <c r="E503" s="109">
        <f t="shared" si="12"/>
        <v>3</v>
      </c>
      <c r="F503" s="109" t="s">
        <v>111</v>
      </c>
      <c r="G503" s="2" t="s">
        <v>101</v>
      </c>
      <c r="H503" s="2" t="s">
        <v>105</v>
      </c>
      <c r="I503" s="2" t="s">
        <v>33</v>
      </c>
      <c r="J503" s="112">
        <v>667459.8386969011</v>
      </c>
      <c r="K503" s="110"/>
    </row>
    <row r="504" spans="1:11" x14ac:dyDescent="0.35">
      <c r="A504" s="2" t="s">
        <v>139</v>
      </c>
      <c r="B504" s="2" t="s">
        <v>0</v>
      </c>
      <c r="C504" s="2" t="s">
        <v>51</v>
      </c>
      <c r="D504" s="108">
        <v>41730</v>
      </c>
      <c r="E504" s="109">
        <f t="shared" si="12"/>
        <v>4</v>
      </c>
      <c r="F504" s="109" t="s">
        <v>111</v>
      </c>
      <c r="G504" s="2" t="s">
        <v>101</v>
      </c>
      <c r="H504" s="2" t="s">
        <v>105</v>
      </c>
      <c r="I504" s="2" t="s">
        <v>33</v>
      </c>
      <c r="J504" s="112">
        <v>522776.70462318265</v>
      </c>
      <c r="K504" s="110"/>
    </row>
    <row r="505" spans="1:11" x14ac:dyDescent="0.35">
      <c r="A505" s="2" t="s">
        <v>139</v>
      </c>
      <c r="B505" s="2" t="s">
        <v>0</v>
      </c>
      <c r="C505" s="2" t="s">
        <v>51</v>
      </c>
      <c r="D505" s="108">
        <v>41760</v>
      </c>
      <c r="E505" s="109">
        <f t="shared" si="12"/>
        <v>5</v>
      </c>
      <c r="F505" s="109" t="s">
        <v>111</v>
      </c>
      <c r="G505" s="2" t="s">
        <v>101</v>
      </c>
      <c r="H505" s="2" t="s">
        <v>105</v>
      </c>
      <c r="I505" s="2" t="s">
        <v>33</v>
      </c>
      <c r="J505" s="112">
        <v>512724.28996642696</v>
      </c>
      <c r="K505" s="110"/>
    </row>
    <row r="506" spans="1:11" x14ac:dyDescent="0.35">
      <c r="A506" s="2" t="s">
        <v>139</v>
      </c>
      <c r="B506" s="2" t="s">
        <v>0</v>
      </c>
      <c r="C506" s="2" t="s">
        <v>51</v>
      </c>
      <c r="D506" s="108">
        <v>41791</v>
      </c>
      <c r="E506" s="109">
        <f t="shared" si="12"/>
        <v>6</v>
      </c>
      <c r="F506" s="109" t="s">
        <v>111</v>
      </c>
      <c r="G506" s="2" t="s">
        <v>101</v>
      </c>
      <c r="H506" s="2" t="s">
        <v>105</v>
      </c>
      <c r="I506" s="2" t="s">
        <v>33</v>
      </c>
      <c r="J506" s="112">
        <v>505076.6478049407</v>
      </c>
      <c r="K506" s="110"/>
    </row>
    <row r="507" spans="1:11" x14ac:dyDescent="0.35">
      <c r="A507" s="2" t="s">
        <v>139</v>
      </c>
      <c r="B507" s="2" t="s">
        <v>0</v>
      </c>
      <c r="C507" s="2" t="s">
        <v>51</v>
      </c>
      <c r="D507" s="108">
        <v>41456</v>
      </c>
      <c r="E507" s="109">
        <f t="shared" si="12"/>
        <v>7</v>
      </c>
      <c r="F507" s="109" t="s">
        <v>111</v>
      </c>
      <c r="G507" s="2" t="s">
        <v>101</v>
      </c>
      <c r="H507" s="2" t="s">
        <v>104</v>
      </c>
      <c r="I507" s="2" t="s">
        <v>33</v>
      </c>
      <c r="J507" s="112">
        <v>951843.45208066003</v>
      </c>
      <c r="K507" s="110"/>
    </row>
    <row r="508" spans="1:11" x14ac:dyDescent="0.35">
      <c r="A508" s="2" t="s">
        <v>139</v>
      </c>
      <c r="B508" s="2" t="s">
        <v>0</v>
      </c>
      <c r="C508" s="2" t="s">
        <v>51</v>
      </c>
      <c r="D508" s="108">
        <v>41487</v>
      </c>
      <c r="E508" s="109">
        <f t="shared" si="12"/>
        <v>8</v>
      </c>
      <c r="F508" s="109" t="s">
        <v>111</v>
      </c>
      <c r="G508" s="2" t="s">
        <v>101</v>
      </c>
      <c r="H508" s="2" t="s">
        <v>104</v>
      </c>
      <c r="I508" s="2" t="s">
        <v>33</v>
      </c>
      <c r="J508" s="112">
        <v>948078.62865493121</v>
      </c>
      <c r="K508" s="110"/>
    </row>
    <row r="509" spans="1:11" x14ac:dyDescent="0.35">
      <c r="A509" s="2" t="s">
        <v>139</v>
      </c>
      <c r="B509" s="2" t="s">
        <v>0</v>
      </c>
      <c r="C509" s="2" t="s">
        <v>51</v>
      </c>
      <c r="D509" s="108">
        <v>41518</v>
      </c>
      <c r="E509" s="109">
        <f t="shared" si="12"/>
        <v>9</v>
      </c>
      <c r="F509" s="109" t="s">
        <v>111</v>
      </c>
      <c r="G509" s="2" t="s">
        <v>101</v>
      </c>
      <c r="H509" s="2" t="s">
        <v>104</v>
      </c>
      <c r="I509" s="2" t="s">
        <v>33</v>
      </c>
      <c r="J509" s="112">
        <v>839638.14718028437</v>
      </c>
      <c r="K509" s="110"/>
    </row>
    <row r="510" spans="1:11" x14ac:dyDescent="0.35">
      <c r="A510" s="2" t="s">
        <v>139</v>
      </c>
      <c r="B510" s="2" t="s">
        <v>0</v>
      </c>
      <c r="C510" s="2" t="s">
        <v>51</v>
      </c>
      <c r="D510" s="108">
        <v>41548</v>
      </c>
      <c r="E510" s="109">
        <f t="shared" si="12"/>
        <v>10</v>
      </c>
      <c r="F510" s="109" t="s">
        <v>111</v>
      </c>
      <c r="G510" s="2" t="s">
        <v>101</v>
      </c>
      <c r="H510" s="2" t="s">
        <v>104</v>
      </c>
      <c r="I510" s="2" t="s">
        <v>33</v>
      </c>
      <c r="J510" s="112">
        <v>837761.61547412642</v>
      </c>
      <c r="K510" s="110"/>
    </row>
    <row r="511" spans="1:11" x14ac:dyDescent="0.35">
      <c r="A511" s="2" t="s">
        <v>139</v>
      </c>
      <c r="B511" s="2" t="s">
        <v>0</v>
      </c>
      <c r="C511" s="2" t="s">
        <v>51</v>
      </c>
      <c r="D511" s="108">
        <v>41579</v>
      </c>
      <c r="E511" s="109">
        <f t="shared" si="12"/>
        <v>11</v>
      </c>
      <c r="F511" s="109" t="s">
        <v>111</v>
      </c>
      <c r="G511" s="2" t="s">
        <v>101</v>
      </c>
      <c r="H511" s="2" t="s">
        <v>104</v>
      </c>
      <c r="I511" s="2" t="s">
        <v>33</v>
      </c>
      <c r="J511" s="112">
        <v>825905.84054225881</v>
      </c>
      <c r="K511" s="110"/>
    </row>
    <row r="512" spans="1:11" x14ac:dyDescent="0.35">
      <c r="A512" s="2" t="s">
        <v>139</v>
      </c>
      <c r="B512" s="2" t="s">
        <v>0</v>
      </c>
      <c r="C512" s="2" t="s">
        <v>51</v>
      </c>
      <c r="D512" s="108">
        <v>41609</v>
      </c>
      <c r="E512" s="109">
        <f t="shared" si="12"/>
        <v>12</v>
      </c>
      <c r="F512" s="109" t="s">
        <v>111</v>
      </c>
      <c r="G512" s="2" t="s">
        <v>101</v>
      </c>
      <c r="H512" s="2" t="s">
        <v>104</v>
      </c>
      <c r="I512" s="2" t="s">
        <v>33</v>
      </c>
      <c r="J512" s="112">
        <v>862303.26656136638</v>
      </c>
      <c r="K512" s="110"/>
    </row>
    <row r="513" spans="1:11" x14ac:dyDescent="0.35">
      <c r="A513" s="2" t="s">
        <v>139</v>
      </c>
      <c r="B513" s="2" t="s">
        <v>0</v>
      </c>
      <c r="C513" s="2" t="s">
        <v>51</v>
      </c>
      <c r="D513" s="108">
        <v>41640</v>
      </c>
      <c r="E513" s="109">
        <f t="shared" si="12"/>
        <v>1</v>
      </c>
      <c r="F513" s="109" t="s">
        <v>111</v>
      </c>
      <c r="G513" s="2" t="s">
        <v>101</v>
      </c>
      <c r="H513" s="2" t="s">
        <v>104</v>
      </c>
      <c r="I513" s="2" t="s">
        <v>33</v>
      </c>
      <c r="J513" s="112">
        <v>1253846.7036352013</v>
      </c>
      <c r="K513" s="110"/>
    </row>
    <row r="514" spans="1:11" x14ac:dyDescent="0.35">
      <c r="A514" s="2" t="s">
        <v>139</v>
      </c>
      <c r="B514" s="2" t="s">
        <v>0</v>
      </c>
      <c r="C514" s="2" t="s">
        <v>51</v>
      </c>
      <c r="D514" s="108">
        <v>41671</v>
      </c>
      <c r="E514" s="109">
        <f t="shared" si="12"/>
        <v>2</v>
      </c>
      <c r="F514" s="109" t="s">
        <v>111</v>
      </c>
      <c r="G514" s="2" t="s">
        <v>101</v>
      </c>
      <c r="H514" s="2" t="s">
        <v>104</v>
      </c>
      <c r="I514" s="2" t="s">
        <v>33</v>
      </c>
      <c r="J514" s="112">
        <v>1118819.7752297593</v>
      </c>
      <c r="K514" s="110"/>
    </row>
    <row r="515" spans="1:11" x14ac:dyDescent="0.35">
      <c r="A515" s="2" t="s">
        <v>139</v>
      </c>
      <c r="B515" s="2" t="s">
        <v>0</v>
      </c>
      <c r="C515" s="2" t="s">
        <v>51</v>
      </c>
      <c r="D515" s="108">
        <v>41699</v>
      </c>
      <c r="E515" s="109">
        <f t="shared" si="12"/>
        <v>3</v>
      </c>
      <c r="F515" s="109" t="s">
        <v>111</v>
      </c>
      <c r="G515" s="2" t="s">
        <v>101</v>
      </c>
      <c r="H515" s="2" t="s">
        <v>104</v>
      </c>
      <c r="I515" s="2" t="s">
        <v>33</v>
      </c>
      <c r="J515" s="112">
        <v>1243211.3255661349</v>
      </c>
      <c r="K515" s="110"/>
    </row>
    <row r="516" spans="1:11" x14ac:dyDescent="0.35">
      <c r="A516" s="2" t="s">
        <v>139</v>
      </c>
      <c r="B516" s="2" t="s">
        <v>0</v>
      </c>
      <c r="C516" s="2" t="s">
        <v>51</v>
      </c>
      <c r="D516" s="108">
        <v>41730</v>
      </c>
      <c r="E516" s="109">
        <f t="shared" si="12"/>
        <v>4</v>
      </c>
      <c r="F516" s="109" t="s">
        <v>111</v>
      </c>
      <c r="G516" s="2" t="s">
        <v>101</v>
      </c>
      <c r="H516" s="2" t="s">
        <v>104</v>
      </c>
      <c r="I516" s="2" t="s">
        <v>33</v>
      </c>
      <c r="J516" s="112">
        <v>873553.17312709882</v>
      </c>
      <c r="K516" s="110"/>
    </row>
    <row r="517" spans="1:11" x14ac:dyDescent="0.35">
      <c r="A517" s="2" t="s">
        <v>139</v>
      </c>
      <c r="B517" s="2" t="s">
        <v>0</v>
      </c>
      <c r="C517" s="2" t="s">
        <v>51</v>
      </c>
      <c r="D517" s="108">
        <v>41760</v>
      </c>
      <c r="E517" s="109">
        <f t="shared" si="12"/>
        <v>5</v>
      </c>
      <c r="F517" s="109" t="s">
        <v>111</v>
      </c>
      <c r="G517" s="2" t="s">
        <v>101</v>
      </c>
      <c r="H517" s="2" t="s">
        <v>104</v>
      </c>
      <c r="I517" s="2" t="s">
        <v>33</v>
      </c>
      <c r="J517" s="112">
        <v>904225.09532840759</v>
      </c>
      <c r="K517" s="110"/>
    </row>
    <row r="518" spans="1:11" x14ac:dyDescent="0.35">
      <c r="A518" s="2" t="s">
        <v>139</v>
      </c>
      <c r="B518" s="2" t="s">
        <v>0</v>
      </c>
      <c r="C518" s="2" t="s">
        <v>51</v>
      </c>
      <c r="D518" s="108">
        <v>41791</v>
      </c>
      <c r="E518" s="109">
        <f t="shared" si="12"/>
        <v>6</v>
      </c>
      <c r="F518" s="109" t="s">
        <v>111</v>
      </c>
      <c r="G518" s="2" t="s">
        <v>101</v>
      </c>
      <c r="H518" s="2" t="s">
        <v>104</v>
      </c>
      <c r="I518" s="2" t="s">
        <v>33</v>
      </c>
      <c r="J518" s="112">
        <v>871415.10053497902</v>
      </c>
      <c r="K518" s="110"/>
    </row>
    <row r="519" spans="1:11" x14ac:dyDescent="0.35">
      <c r="A519" s="2" t="s">
        <v>139</v>
      </c>
      <c r="B519" s="2" t="s">
        <v>0</v>
      </c>
      <c r="C519" s="2" t="s">
        <v>51</v>
      </c>
      <c r="D519" s="108">
        <v>41456</v>
      </c>
      <c r="E519" s="109">
        <f t="shared" si="12"/>
        <v>7</v>
      </c>
      <c r="F519" s="109" t="s">
        <v>111</v>
      </c>
      <c r="G519" s="2" t="s">
        <v>103</v>
      </c>
      <c r="H519" s="2" t="s">
        <v>105</v>
      </c>
      <c r="I519" s="2" t="s">
        <v>33</v>
      </c>
      <c r="J519" s="112">
        <v>1297406.74054068</v>
      </c>
      <c r="K519" s="110"/>
    </row>
    <row r="520" spans="1:11" x14ac:dyDescent="0.35">
      <c r="A520" s="2" t="s">
        <v>139</v>
      </c>
      <c r="B520" s="2" t="s">
        <v>0</v>
      </c>
      <c r="C520" s="2" t="s">
        <v>51</v>
      </c>
      <c r="D520" s="108">
        <v>41487</v>
      </c>
      <c r="E520" s="109">
        <f t="shared" si="12"/>
        <v>8</v>
      </c>
      <c r="F520" s="109" t="s">
        <v>111</v>
      </c>
      <c r="G520" s="2" t="s">
        <v>103</v>
      </c>
      <c r="H520" s="2" t="s">
        <v>105</v>
      </c>
      <c r="I520" s="2" t="s">
        <v>33</v>
      </c>
      <c r="J520" s="112">
        <v>1246732.403197204</v>
      </c>
      <c r="K520" s="110"/>
    </row>
    <row r="521" spans="1:11" x14ac:dyDescent="0.35">
      <c r="A521" s="2" t="s">
        <v>139</v>
      </c>
      <c r="B521" s="2" t="s">
        <v>0</v>
      </c>
      <c r="C521" s="2" t="s">
        <v>51</v>
      </c>
      <c r="D521" s="108">
        <v>41518</v>
      </c>
      <c r="E521" s="109">
        <f t="shared" si="12"/>
        <v>9</v>
      </c>
      <c r="F521" s="109" t="s">
        <v>111</v>
      </c>
      <c r="G521" s="2" t="s">
        <v>103</v>
      </c>
      <c r="H521" s="2" t="s">
        <v>105</v>
      </c>
      <c r="I521" s="2" t="s">
        <v>33</v>
      </c>
      <c r="J521" s="112">
        <v>1261003.9380338399</v>
      </c>
      <c r="K521" s="110"/>
    </row>
    <row r="522" spans="1:11" x14ac:dyDescent="0.35">
      <c r="A522" s="2" t="s">
        <v>139</v>
      </c>
      <c r="B522" s="2" t="s">
        <v>0</v>
      </c>
      <c r="C522" s="2" t="s">
        <v>51</v>
      </c>
      <c r="D522" s="108">
        <v>41548</v>
      </c>
      <c r="E522" s="109">
        <f t="shared" si="12"/>
        <v>10</v>
      </c>
      <c r="F522" s="109" t="s">
        <v>111</v>
      </c>
      <c r="G522" s="2" t="s">
        <v>103</v>
      </c>
      <c r="H522" s="2" t="s">
        <v>105</v>
      </c>
      <c r="I522" s="2" t="s">
        <v>33</v>
      </c>
      <c r="J522" s="112">
        <v>1179821.26796688</v>
      </c>
      <c r="K522" s="110"/>
    </row>
    <row r="523" spans="1:11" x14ac:dyDescent="0.35">
      <c r="A523" s="2" t="s">
        <v>139</v>
      </c>
      <c r="B523" s="2" t="s">
        <v>0</v>
      </c>
      <c r="C523" s="2" t="s">
        <v>51</v>
      </c>
      <c r="D523" s="108">
        <v>41579</v>
      </c>
      <c r="E523" s="109">
        <f t="shared" si="12"/>
        <v>11</v>
      </c>
      <c r="F523" s="109" t="s">
        <v>111</v>
      </c>
      <c r="G523" s="2" t="s">
        <v>103</v>
      </c>
      <c r="H523" s="2" t="s">
        <v>105</v>
      </c>
      <c r="I523" s="2" t="s">
        <v>33</v>
      </c>
      <c r="J523" s="112">
        <v>1225043.3422285519</v>
      </c>
      <c r="K523" s="110"/>
    </row>
    <row r="524" spans="1:11" x14ac:dyDescent="0.35">
      <c r="A524" s="2" t="s">
        <v>139</v>
      </c>
      <c r="B524" s="2" t="s">
        <v>0</v>
      </c>
      <c r="C524" s="2" t="s">
        <v>51</v>
      </c>
      <c r="D524" s="108">
        <v>41609</v>
      </c>
      <c r="E524" s="109">
        <f t="shared" si="12"/>
        <v>12</v>
      </c>
      <c r="F524" s="109" t="s">
        <v>111</v>
      </c>
      <c r="G524" s="2" t="s">
        <v>103</v>
      </c>
      <c r="H524" s="2" t="s">
        <v>105</v>
      </c>
      <c r="I524" s="2" t="s">
        <v>33</v>
      </c>
      <c r="J524" s="112">
        <v>1129962.8956686843</v>
      </c>
      <c r="K524" s="110"/>
    </row>
    <row r="525" spans="1:11" x14ac:dyDescent="0.35">
      <c r="A525" s="2" t="s">
        <v>139</v>
      </c>
      <c r="B525" s="2" t="s">
        <v>0</v>
      </c>
      <c r="C525" s="2" t="s">
        <v>51</v>
      </c>
      <c r="D525" s="108">
        <v>41640</v>
      </c>
      <c r="E525" s="109">
        <f t="shared" si="12"/>
        <v>1</v>
      </c>
      <c r="F525" s="109" t="s">
        <v>111</v>
      </c>
      <c r="G525" s="2" t="s">
        <v>103</v>
      </c>
      <c r="H525" s="2" t="s">
        <v>105</v>
      </c>
      <c r="I525" s="2" t="s">
        <v>33</v>
      </c>
      <c r="J525" s="112">
        <v>1834971.6304940018</v>
      </c>
      <c r="K525" s="110"/>
    </row>
    <row r="526" spans="1:11" x14ac:dyDescent="0.35">
      <c r="A526" s="2" t="s">
        <v>139</v>
      </c>
      <c r="B526" s="2" t="s">
        <v>0</v>
      </c>
      <c r="C526" s="2" t="s">
        <v>51</v>
      </c>
      <c r="D526" s="108">
        <v>41671</v>
      </c>
      <c r="E526" s="109">
        <f t="shared" si="12"/>
        <v>2</v>
      </c>
      <c r="F526" s="109" t="s">
        <v>111</v>
      </c>
      <c r="G526" s="2" t="s">
        <v>103</v>
      </c>
      <c r="H526" s="2" t="s">
        <v>105</v>
      </c>
      <c r="I526" s="2" t="s">
        <v>33</v>
      </c>
      <c r="J526" s="112">
        <v>1482921.3921540482</v>
      </c>
      <c r="K526" s="110"/>
    </row>
    <row r="527" spans="1:11" x14ac:dyDescent="0.35">
      <c r="A527" s="2" t="s">
        <v>139</v>
      </c>
      <c r="B527" s="2" t="s">
        <v>0</v>
      </c>
      <c r="C527" s="2" t="s">
        <v>51</v>
      </c>
      <c r="D527" s="108">
        <v>41699</v>
      </c>
      <c r="E527" s="109">
        <f t="shared" si="12"/>
        <v>3</v>
      </c>
      <c r="F527" s="109" t="s">
        <v>111</v>
      </c>
      <c r="G527" s="2" t="s">
        <v>103</v>
      </c>
      <c r="H527" s="2" t="s">
        <v>105</v>
      </c>
      <c r="I527" s="2" t="s">
        <v>33</v>
      </c>
      <c r="J527" s="112">
        <v>1660344.4743205321</v>
      </c>
      <c r="K527" s="110"/>
    </row>
    <row r="528" spans="1:11" x14ac:dyDescent="0.35">
      <c r="A528" s="2" t="s">
        <v>139</v>
      </c>
      <c r="B528" s="2" t="s">
        <v>0</v>
      </c>
      <c r="C528" s="2" t="s">
        <v>51</v>
      </c>
      <c r="D528" s="108">
        <v>41730</v>
      </c>
      <c r="E528" s="109">
        <f t="shared" si="12"/>
        <v>4</v>
      </c>
      <c r="F528" s="109" t="s">
        <v>111</v>
      </c>
      <c r="G528" s="2" t="s">
        <v>103</v>
      </c>
      <c r="H528" s="2" t="s">
        <v>105</v>
      </c>
      <c r="I528" s="2" t="s">
        <v>33</v>
      </c>
      <c r="J528" s="112">
        <v>1113082.4783076462</v>
      </c>
      <c r="K528" s="110"/>
    </row>
    <row r="529" spans="1:11" x14ac:dyDescent="0.35">
      <c r="A529" s="2" t="s">
        <v>139</v>
      </c>
      <c r="B529" s="2" t="s">
        <v>0</v>
      </c>
      <c r="C529" s="2" t="s">
        <v>51</v>
      </c>
      <c r="D529" s="108">
        <v>41760</v>
      </c>
      <c r="E529" s="109">
        <f t="shared" si="12"/>
        <v>5</v>
      </c>
      <c r="F529" s="109" t="s">
        <v>111</v>
      </c>
      <c r="G529" s="2" t="s">
        <v>103</v>
      </c>
      <c r="H529" s="2" t="s">
        <v>105</v>
      </c>
      <c r="I529" s="2" t="s">
        <v>33</v>
      </c>
      <c r="J529" s="112">
        <v>1161768.9546225839</v>
      </c>
      <c r="K529" s="110"/>
    </row>
    <row r="530" spans="1:11" x14ac:dyDescent="0.35">
      <c r="A530" s="2" t="s">
        <v>139</v>
      </c>
      <c r="B530" s="2" t="s">
        <v>0</v>
      </c>
      <c r="C530" s="2" t="s">
        <v>51</v>
      </c>
      <c r="D530" s="108">
        <v>41791</v>
      </c>
      <c r="E530" s="109">
        <f t="shared" si="12"/>
        <v>6</v>
      </c>
      <c r="F530" s="109" t="s">
        <v>111</v>
      </c>
      <c r="G530" s="2" t="s">
        <v>103</v>
      </c>
      <c r="H530" s="2" t="s">
        <v>105</v>
      </c>
      <c r="I530" s="2" t="s">
        <v>33</v>
      </c>
      <c r="J530" s="112">
        <v>1224249.1339697081</v>
      </c>
      <c r="K530" s="110"/>
    </row>
    <row r="531" spans="1:11" x14ac:dyDescent="0.35">
      <c r="A531" s="2" t="s">
        <v>139</v>
      </c>
      <c r="B531" s="2" t="s">
        <v>0</v>
      </c>
      <c r="C531" s="2" t="s">
        <v>64</v>
      </c>
      <c r="D531" s="108">
        <v>41456</v>
      </c>
      <c r="E531" s="109">
        <f>MONTH(D531)</f>
        <v>7</v>
      </c>
      <c r="F531" s="109" t="s">
        <v>111</v>
      </c>
      <c r="G531" s="2" t="s">
        <v>102</v>
      </c>
      <c r="H531" s="2" t="s">
        <v>105</v>
      </c>
      <c r="I531" s="2" t="s">
        <v>33</v>
      </c>
      <c r="J531" s="112">
        <v>2439885.8439482502</v>
      </c>
      <c r="K531" s="110"/>
    </row>
    <row r="532" spans="1:11" x14ac:dyDescent="0.35">
      <c r="A532" s="2" t="s">
        <v>139</v>
      </c>
      <c r="B532" s="2" t="s">
        <v>0</v>
      </c>
      <c r="C532" s="2" t="s">
        <v>64</v>
      </c>
      <c r="D532" s="108">
        <v>41487</v>
      </c>
      <c r="E532" s="109">
        <f t="shared" ref="E532:E590" si="13">MONTH(D532)</f>
        <v>8</v>
      </c>
      <c r="F532" s="109" t="s">
        <v>111</v>
      </c>
      <c r="G532" s="2" t="s">
        <v>102</v>
      </c>
      <c r="H532" s="2" t="s">
        <v>105</v>
      </c>
      <c r="I532" s="2" t="s">
        <v>33</v>
      </c>
      <c r="J532" s="112">
        <v>2069958.7336024998</v>
      </c>
      <c r="K532" s="110"/>
    </row>
    <row r="533" spans="1:11" x14ac:dyDescent="0.35">
      <c r="A533" s="2" t="s">
        <v>139</v>
      </c>
      <c r="B533" s="2" t="s">
        <v>0</v>
      </c>
      <c r="C533" s="2" t="s">
        <v>64</v>
      </c>
      <c r="D533" s="108">
        <v>41518</v>
      </c>
      <c r="E533" s="109">
        <f t="shared" si="13"/>
        <v>9</v>
      </c>
      <c r="F533" s="109" t="s">
        <v>111</v>
      </c>
      <c r="G533" s="2" t="s">
        <v>102</v>
      </c>
      <c r="H533" s="2" t="s">
        <v>105</v>
      </c>
      <c r="I533" s="2" t="s">
        <v>33</v>
      </c>
      <c r="J533" s="112">
        <v>2209497.7676836252</v>
      </c>
      <c r="K533" s="110"/>
    </row>
    <row r="534" spans="1:11" x14ac:dyDescent="0.35">
      <c r="A534" s="2" t="s">
        <v>139</v>
      </c>
      <c r="B534" s="2" t="s">
        <v>0</v>
      </c>
      <c r="C534" s="2" t="s">
        <v>64</v>
      </c>
      <c r="D534" s="108">
        <v>41548</v>
      </c>
      <c r="E534" s="109">
        <f t="shared" si="13"/>
        <v>10</v>
      </c>
      <c r="F534" s="109" t="s">
        <v>111</v>
      </c>
      <c r="G534" s="2" t="s">
        <v>102</v>
      </c>
      <c r="H534" s="2" t="s">
        <v>105</v>
      </c>
      <c r="I534" s="2" t="s">
        <v>33</v>
      </c>
      <c r="J534" s="112">
        <v>2131961.0649809996</v>
      </c>
      <c r="K534" s="110"/>
    </row>
    <row r="535" spans="1:11" x14ac:dyDescent="0.35">
      <c r="A535" s="2" t="s">
        <v>139</v>
      </c>
      <c r="B535" s="2" t="s">
        <v>0</v>
      </c>
      <c r="C535" s="2" t="s">
        <v>64</v>
      </c>
      <c r="D535" s="108">
        <v>41579</v>
      </c>
      <c r="E535" s="109">
        <f t="shared" si="13"/>
        <v>11</v>
      </c>
      <c r="F535" s="109" t="s">
        <v>111</v>
      </c>
      <c r="G535" s="2" t="s">
        <v>102</v>
      </c>
      <c r="H535" s="2" t="s">
        <v>105</v>
      </c>
      <c r="I535" s="2" t="s">
        <v>33</v>
      </c>
      <c r="J535" s="112">
        <v>1933724.25794625</v>
      </c>
      <c r="K535" s="110"/>
    </row>
    <row r="536" spans="1:11" x14ac:dyDescent="0.35">
      <c r="A536" s="2" t="s">
        <v>139</v>
      </c>
      <c r="B536" s="2" t="s">
        <v>0</v>
      </c>
      <c r="C536" s="2" t="s">
        <v>64</v>
      </c>
      <c r="D536" s="108">
        <v>41609</v>
      </c>
      <c r="E536" s="109">
        <f t="shared" si="13"/>
        <v>12</v>
      </c>
      <c r="F536" s="109" t="s">
        <v>111</v>
      </c>
      <c r="G536" s="2" t="s">
        <v>102</v>
      </c>
      <c r="H536" s="2" t="s">
        <v>105</v>
      </c>
      <c r="I536" s="2" t="s">
        <v>33</v>
      </c>
      <c r="J536" s="112">
        <v>2147472.275895</v>
      </c>
      <c r="K536" s="110"/>
    </row>
    <row r="537" spans="1:11" x14ac:dyDescent="0.35">
      <c r="A537" s="2" t="s">
        <v>139</v>
      </c>
      <c r="B537" s="2" t="s">
        <v>0</v>
      </c>
      <c r="C537" s="2" t="s">
        <v>64</v>
      </c>
      <c r="D537" s="108">
        <v>41640</v>
      </c>
      <c r="E537" s="109">
        <f t="shared" si="13"/>
        <v>1</v>
      </c>
      <c r="F537" s="109" t="s">
        <v>111</v>
      </c>
      <c r="G537" s="2" t="s">
        <v>102</v>
      </c>
      <c r="H537" s="2" t="s">
        <v>105</v>
      </c>
      <c r="I537" s="2" t="s">
        <v>33</v>
      </c>
      <c r="J537" s="112">
        <v>2981782.90809</v>
      </c>
      <c r="K537" s="110"/>
    </row>
    <row r="538" spans="1:11" x14ac:dyDescent="0.35">
      <c r="A538" s="2" t="s">
        <v>139</v>
      </c>
      <c r="B538" s="2" t="s">
        <v>0</v>
      </c>
      <c r="C538" s="2" t="s">
        <v>64</v>
      </c>
      <c r="D538" s="108">
        <v>41671</v>
      </c>
      <c r="E538" s="109">
        <f t="shared" si="13"/>
        <v>2</v>
      </c>
      <c r="F538" s="109" t="s">
        <v>111</v>
      </c>
      <c r="G538" s="2" t="s">
        <v>102</v>
      </c>
      <c r="H538" s="2" t="s">
        <v>105</v>
      </c>
      <c r="I538" s="2" t="s">
        <v>33</v>
      </c>
      <c r="J538" s="112">
        <v>2090550.4084649999</v>
      </c>
      <c r="K538" s="110"/>
    </row>
    <row r="539" spans="1:11" x14ac:dyDescent="0.35">
      <c r="A539" s="2" t="s">
        <v>139</v>
      </c>
      <c r="B539" s="2" t="s">
        <v>0</v>
      </c>
      <c r="C539" s="2" t="s">
        <v>64</v>
      </c>
      <c r="D539" s="108">
        <v>41699</v>
      </c>
      <c r="E539" s="109">
        <f t="shared" si="13"/>
        <v>3</v>
      </c>
      <c r="F539" s="109" t="s">
        <v>111</v>
      </c>
      <c r="G539" s="2" t="s">
        <v>102</v>
      </c>
      <c r="H539" s="2" t="s">
        <v>105</v>
      </c>
      <c r="I539" s="2" t="s">
        <v>33</v>
      </c>
      <c r="J539" s="112">
        <v>2633205.7530198749</v>
      </c>
      <c r="K539" s="110"/>
    </row>
    <row r="540" spans="1:11" x14ac:dyDescent="0.35">
      <c r="A540" s="2" t="s">
        <v>139</v>
      </c>
      <c r="B540" s="2" t="s">
        <v>0</v>
      </c>
      <c r="C540" s="2" t="s">
        <v>64</v>
      </c>
      <c r="D540" s="108">
        <v>41730</v>
      </c>
      <c r="E540" s="109">
        <f t="shared" si="13"/>
        <v>4</v>
      </c>
      <c r="F540" s="109" t="s">
        <v>111</v>
      </c>
      <c r="G540" s="2" t="s">
        <v>102</v>
      </c>
      <c r="H540" s="2" t="s">
        <v>105</v>
      </c>
      <c r="I540" s="2" t="s">
        <v>33</v>
      </c>
      <c r="J540" s="112">
        <v>2356889.5272892499</v>
      </c>
      <c r="K540" s="110"/>
    </row>
    <row r="541" spans="1:11" x14ac:dyDescent="0.35">
      <c r="A541" s="2" t="s">
        <v>139</v>
      </c>
      <c r="B541" s="2" t="s">
        <v>0</v>
      </c>
      <c r="C541" s="2" t="s">
        <v>64</v>
      </c>
      <c r="D541" s="108">
        <v>41760</v>
      </c>
      <c r="E541" s="109">
        <f t="shared" si="13"/>
        <v>5</v>
      </c>
      <c r="F541" s="109" t="s">
        <v>111</v>
      </c>
      <c r="G541" s="2" t="s">
        <v>102</v>
      </c>
      <c r="H541" s="2" t="s">
        <v>105</v>
      </c>
      <c r="I541" s="2" t="s">
        <v>33</v>
      </c>
      <c r="J541" s="112">
        <v>2084390.0351099998</v>
      </c>
      <c r="K541" s="110"/>
    </row>
    <row r="542" spans="1:11" x14ac:dyDescent="0.35">
      <c r="A542" s="2" t="s">
        <v>139</v>
      </c>
      <c r="B542" s="2" t="s">
        <v>0</v>
      </c>
      <c r="C542" s="2" t="s">
        <v>64</v>
      </c>
      <c r="D542" s="108">
        <v>41791</v>
      </c>
      <c r="E542" s="109">
        <f t="shared" si="13"/>
        <v>6</v>
      </c>
      <c r="F542" s="109" t="s">
        <v>111</v>
      </c>
      <c r="G542" s="2" t="s">
        <v>102</v>
      </c>
      <c r="H542" s="2" t="s">
        <v>105</v>
      </c>
      <c r="I542" s="2" t="s">
        <v>33</v>
      </c>
      <c r="J542" s="112">
        <v>2138384.6289562499</v>
      </c>
      <c r="K542" s="110"/>
    </row>
    <row r="543" spans="1:11" x14ac:dyDescent="0.35">
      <c r="A543" s="2" t="s">
        <v>139</v>
      </c>
      <c r="B543" s="2" t="s">
        <v>0</v>
      </c>
      <c r="C543" s="2" t="s">
        <v>64</v>
      </c>
      <c r="D543" s="108">
        <v>41456</v>
      </c>
      <c r="E543" s="109">
        <f t="shared" si="13"/>
        <v>7</v>
      </c>
      <c r="F543" s="109" t="s">
        <v>111</v>
      </c>
      <c r="G543" s="2" t="s">
        <v>102</v>
      </c>
      <c r="H543" s="2" t="s">
        <v>104</v>
      </c>
      <c r="I543" s="2" t="s">
        <v>33</v>
      </c>
      <c r="J543" s="112">
        <v>5139211.1177422497</v>
      </c>
      <c r="K543" s="110"/>
    </row>
    <row r="544" spans="1:11" x14ac:dyDescent="0.35">
      <c r="A544" s="2" t="s">
        <v>139</v>
      </c>
      <c r="B544" s="2" t="s">
        <v>0</v>
      </c>
      <c r="C544" s="2" t="s">
        <v>64</v>
      </c>
      <c r="D544" s="108">
        <v>41487</v>
      </c>
      <c r="E544" s="109">
        <f t="shared" si="13"/>
        <v>8</v>
      </c>
      <c r="F544" s="109" t="s">
        <v>111</v>
      </c>
      <c r="G544" s="2" t="s">
        <v>102</v>
      </c>
      <c r="H544" s="2" t="s">
        <v>104</v>
      </c>
      <c r="I544" s="2" t="s">
        <v>33</v>
      </c>
      <c r="J544" s="112">
        <v>3946004.6255270001</v>
      </c>
      <c r="K544" s="110"/>
    </row>
    <row r="545" spans="1:11" x14ac:dyDescent="0.35">
      <c r="A545" s="2" t="s">
        <v>139</v>
      </c>
      <c r="B545" s="2" t="s">
        <v>0</v>
      </c>
      <c r="C545" s="2" t="s">
        <v>64</v>
      </c>
      <c r="D545" s="108">
        <v>41518</v>
      </c>
      <c r="E545" s="109">
        <f t="shared" si="13"/>
        <v>9</v>
      </c>
      <c r="F545" s="109" t="s">
        <v>111</v>
      </c>
      <c r="G545" s="2" t="s">
        <v>102</v>
      </c>
      <c r="H545" s="2" t="s">
        <v>104</v>
      </c>
      <c r="I545" s="2" t="s">
        <v>33</v>
      </c>
      <c r="J545" s="112">
        <v>4346383.9848317504</v>
      </c>
      <c r="K545" s="110"/>
    </row>
    <row r="546" spans="1:11" x14ac:dyDescent="0.35">
      <c r="A546" s="2" t="s">
        <v>139</v>
      </c>
      <c r="B546" s="2" t="s">
        <v>0</v>
      </c>
      <c r="C546" s="2" t="s">
        <v>64</v>
      </c>
      <c r="D546" s="108">
        <v>41548</v>
      </c>
      <c r="E546" s="109">
        <f t="shared" si="13"/>
        <v>10</v>
      </c>
      <c r="F546" s="109" t="s">
        <v>111</v>
      </c>
      <c r="G546" s="2" t="s">
        <v>102</v>
      </c>
      <c r="H546" s="2" t="s">
        <v>104</v>
      </c>
      <c r="I546" s="2" t="s">
        <v>33</v>
      </c>
      <c r="J546" s="112">
        <v>4282440.7928499999</v>
      </c>
      <c r="K546" s="110"/>
    </row>
    <row r="547" spans="1:11" x14ac:dyDescent="0.35">
      <c r="A547" s="2" t="s">
        <v>139</v>
      </c>
      <c r="B547" s="2" t="s">
        <v>0</v>
      </c>
      <c r="C547" s="2" t="s">
        <v>64</v>
      </c>
      <c r="D547" s="108">
        <v>41579</v>
      </c>
      <c r="E547" s="109">
        <f t="shared" si="13"/>
        <v>11</v>
      </c>
      <c r="F547" s="109" t="s">
        <v>111</v>
      </c>
      <c r="G547" s="2" t="s">
        <v>102</v>
      </c>
      <c r="H547" s="2" t="s">
        <v>104</v>
      </c>
      <c r="I547" s="2" t="s">
        <v>33</v>
      </c>
      <c r="J547" s="112">
        <v>4041128.2704065</v>
      </c>
      <c r="K547" s="110"/>
    </row>
    <row r="548" spans="1:11" x14ac:dyDescent="0.35">
      <c r="A548" s="2" t="s">
        <v>139</v>
      </c>
      <c r="B548" s="2" t="s">
        <v>0</v>
      </c>
      <c r="C548" s="2" t="s">
        <v>64</v>
      </c>
      <c r="D548" s="108">
        <v>41609</v>
      </c>
      <c r="E548" s="109">
        <f t="shared" si="13"/>
        <v>12</v>
      </c>
      <c r="F548" s="109" t="s">
        <v>111</v>
      </c>
      <c r="G548" s="2" t="s">
        <v>102</v>
      </c>
      <c r="H548" s="2" t="s">
        <v>104</v>
      </c>
      <c r="I548" s="2" t="s">
        <v>33</v>
      </c>
      <c r="J548" s="112">
        <v>4489049.242656</v>
      </c>
      <c r="K548" s="110"/>
    </row>
    <row r="549" spans="1:11" x14ac:dyDescent="0.35">
      <c r="A549" s="2" t="s">
        <v>139</v>
      </c>
      <c r="B549" s="2" t="s">
        <v>0</v>
      </c>
      <c r="C549" s="2" t="s">
        <v>64</v>
      </c>
      <c r="D549" s="108">
        <v>41640</v>
      </c>
      <c r="E549" s="109">
        <f t="shared" si="13"/>
        <v>1</v>
      </c>
      <c r="F549" s="109" t="s">
        <v>111</v>
      </c>
      <c r="G549" s="2" t="s">
        <v>102</v>
      </c>
      <c r="H549" s="2" t="s">
        <v>104</v>
      </c>
      <c r="I549" s="2" t="s">
        <v>33</v>
      </c>
      <c r="J549" s="112">
        <v>6198904.3672349993</v>
      </c>
      <c r="K549" s="110"/>
    </row>
    <row r="550" spans="1:11" x14ac:dyDescent="0.35">
      <c r="A550" s="2" t="s">
        <v>139</v>
      </c>
      <c r="B550" s="2" t="s">
        <v>0</v>
      </c>
      <c r="C550" s="2" t="s">
        <v>64</v>
      </c>
      <c r="D550" s="108">
        <v>41671</v>
      </c>
      <c r="E550" s="109">
        <f t="shared" si="13"/>
        <v>2</v>
      </c>
      <c r="F550" s="109" t="s">
        <v>111</v>
      </c>
      <c r="G550" s="2" t="s">
        <v>102</v>
      </c>
      <c r="H550" s="2" t="s">
        <v>104</v>
      </c>
      <c r="I550" s="2" t="s">
        <v>33</v>
      </c>
      <c r="J550" s="112">
        <v>4648888.2965024998</v>
      </c>
      <c r="K550" s="110"/>
    </row>
    <row r="551" spans="1:11" x14ac:dyDescent="0.35">
      <c r="A551" s="2" t="s">
        <v>139</v>
      </c>
      <c r="B551" s="2" t="s">
        <v>0</v>
      </c>
      <c r="C551" s="2" t="s">
        <v>64</v>
      </c>
      <c r="D551" s="108">
        <v>41699</v>
      </c>
      <c r="E551" s="109">
        <f t="shared" si="13"/>
        <v>3</v>
      </c>
      <c r="F551" s="109" t="s">
        <v>111</v>
      </c>
      <c r="G551" s="2" t="s">
        <v>102</v>
      </c>
      <c r="H551" s="2" t="s">
        <v>104</v>
      </c>
      <c r="I551" s="2" t="s">
        <v>33</v>
      </c>
      <c r="J551" s="112">
        <v>5898315.4044952495</v>
      </c>
      <c r="K551" s="110"/>
    </row>
    <row r="552" spans="1:11" x14ac:dyDescent="0.35">
      <c r="A552" s="2" t="s">
        <v>139</v>
      </c>
      <c r="B552" s="2" t="s">
        <v>0</v>
      </c>
      <c r="C552" s="2" t="s">
        <v>64</v>
      </c>
      <c r="D552" s="108">
        <v>41730</v>
      </c>
      <c r="E552" s="109">
        <f t="shared" si="13"/>
        <v>4</v>
      </c>
      <c r="F552" s="109" t="s">
        <v>111</v>
      </c>
      <c r="G552" s="2" t="s">
        <v>102</v>
      </c>
      <c r="H552" s="2" t="s">
        <v>104</v>
      </c>
      <c r="I552" s="2" t="s">
        <v>33</v>
      </c>
      <c r="J552" s="112">
        <v>4664521.8484669998</v>
      </c>
      <c r="K552" s="110"/>
    </row>
    <row r="553" spans="1:11" x14ac:dyDescent="0.35">
      <c r="A553" s="2" t="s">
        <v>139</v>
      </c>
      <c r="B553" s="2" t="s">
        <v>0</v>
      </c>
      <c r="C553" s="2" t="s">
        <v>64</v>
      </c>
      <c r="D553" s="108">
        <v>41760</v>
      </c>
      <c r="E553" s="109">
        <f t="shared" si="13"/>
        <v>5</v>
      </c>
      <c r="F553" s="109" t="s">
        <v>111</v>
      </c>
      <c r="G553" s="2" t="s">
        <v>102</v>
      </c>
      <c r="H553" s="2" t="s">
        <v>104</v>
      </c>
      <c r="I553" s="2" t="s">
        <v>33</v>
      </c>
      <c r="J553" s="112">
        <v>4250449.1534670005</v>
      </c>
      <c r="K553" s="110"/>
    </row>
    <row r="554" spans="1:11" x14ac:dyDescent="0.35">
      <c r="A554" s="2" t="s">
        <v>139</v>
      </c>
      <c r="B554" s="2" t="s">
        <v>0</v>
      </c>
      <c r="C554" s="2" t="s">
        <v>64</v>
      </c>
      <c r="D554" s="108">
        <v>41791</v>
      </c>
      <c r="E554" s="109">
        <f t="shared" si="13"/>
        <v>6</v>
      </c>
      <c r="F554" s="109" t="s">
        <v>111</v>
      </c>
      <c r="G554" s="2" t="s">
        <v>102</v>
      </c>
      <c r="H554" s="2" t="s">
        <v>104</v>
      </c>
      <c r="I554" s="2" t="s">
        <v>33</v>
      </c>
      <c r="J554" s="112">
        <v>4197744.4401284996</v>
      </c>
      <c r="K554" s="110"/>
    </row>
    <row r="555" spans="1:11" x14ac:dyDescent="0.35">
      <c r="A555" s="2" t="s">
        <v>139</v>
      </c>
      <c r="B555" s="2" t="s">
        <v>0</v>
      </c>
      <c r="C555" s="2" t="s">
        <v>64</v>
      </c>
      <c r="D555" s="108">
        <v>41456</v>
      </c>
      <c r="E555" s="109">
        <f t="shared" si="13"/>
        <v>7</v>
      </c>
      <c r="F555" s="109" t="s">
        <v>111</v>
      </c>
      <c r="G555" s="2" t="s">
        <v>101</v>
      </c>
      <c r="H555" s="2" t="s">
        <v>105</v>
      </c>
      <c r="I555" s="2" t="s">
        <v>33</v>
      </c>
      <c r="J555" s="112">
        <v>2126344.3882868001</v>
      </c>
      <c r="K555" s="110"/>
    </row>
    <row r="556" spans="1:11" x14ac:dyDescent="0.35">
      <c r="A556" s="2" t="s">
        <v>139</v>
      </c>
      <c r="B556" s="2" t="s">
        <v>0</v>
      </c>
      <c r="C556" s="2" t="s">
        <v>64</v>
      </c>
      <c r="D556" s="108">
        <v>41487</v>
      </c>
      <c r="E556" s="109">
        <f t="shared" si="13"/>
        <v>8</v>
      </c>
      <c r="F556" s="109" t="s">
        <v>111</v>
      </c>
      <c r="G556" s="2" t="s">
        <v>101</v>
      </c>
      <c r="H556" s="2" t="s">
        <v>105</v>
      </c>
      <c r="I556" s="2" t="s">
        <v>33</v>
      </c>
      <c r="J556" s="112">
        <v>1830310.04721576</v>
      </c>
      <c r="K556" s="110"/>
    </row>
    <row r="557" spans="1:11" x14ac:dyDescent="0.35">
      <c r="A557" s="2" t="s">
        <v>139</v>
      </c>
      <c r="B557" s="2" t="s">
        <v>0</v>
      </c>
      <c r="C557" s="2" t="s">
        <v>64</v>
      </c>
      <c r="D557" s="108">
        <v>41518</v>
      </c>
      <c r="E557" s="109">
        <f t="shared" si="13"/>
        <v>9</v>
      </c>
      <c r="F557" s="109" t="s">
        <v>111</v>
      </c>
      <c r="G557" s="2" t="s">
        <v>101</v>
      </c>
      <c r="H557" s="2" t="s">
        <v>105</v>
      </c>
      <c r="I557" s="2" t="s">
        <v>33</v>
      </c>
      <c r="J557" s="112">
        <v>1932722.2586980001</v>
      </c>
      <c r="K557" s="110"/>
    </row>
    <row r="558" spans="1:11" x14ac:dyDescent="0.35">
      <c r="A558" s="2" t="s">
        <v>139</v>
      </c>
      <c r="B558" s="2" t="s">
        <v>0</v>
      </c>
      <c r="C558" s="2" t="s">
        <v>64</v>
      </c>
      <c r="D558" s="108">
        <v>41548</v>
      </c>
      <c r="E558" s="109">
        <f t="shared" si="13"/>
        <v>10</v>
      </c>
      <c r="F558" s="109" t="s">
        <v>111</v>
      </c>
      <c r="G558" s="2" t="s">
        <v>101</v>
      </c>
      <c r="H558" s="2" t="s">
        <v>105</v>
      </c>
      <c r="I558" s="2" t="s">
        <v>33</v>
      </c>
      <c r="J558" s="112">
        <v>1863347.8597905599</v>
      </c>
      <c r="K558" s="110"/>
    </row>
    <row r="559" spans="1:11" x14ac:dyDescent="0.35">
      <c r="A559" s="2" t="s">
        <v>139</v>
      </c>
      <c r="B559" s="2" t="s">
        <v>0</v>
      </c>
      <c r="C559" s="2" t="s">
        <v>64</v>
      </c>
      <c r="D559" s="108">
        <v>41579</v>
      </c>
      <c r="E559" s="109">
        <f t="shared" si="13"/>
        <v>11</v>
      </c>
      <c r="F559" s="109" t="s">
        <v>111</v>
      </c>
      <c r="G559" s="2" t="s">
        <v>101</v>
      </c>
      <c r="H559" s="2" t="s">
        <v>105</v>
      </c>
      <c r="I559" s="2" t="s">
        <v>33</v>
      </c>
      <c r="J559" s="112">
        <v>1772855.3065638801</v>
      </c>
      <c r="K559" s="110"/>
    </row>
    <row r="560" spans="1:11" x14ac:dyDescent="0.35">
      <c r="A560" s="2" t="s">
        <v>139</v>
      </c>
      <c r="B560" s="2" t="s">
        <v>0</v>
      </c>
      <c r="C560" s="2" t="s">
        <v>64</v>
      </c>
      <c r="D560" s="108">
        <v>41609</v>
      </c>
      <c r="E560" s="109">
        <f t="shared" si="13"/>
        <v>12</v>
      </c>
      <c r="F560" s="109" t="s">
        <v>111</v>
      </c>
      <c r="G560" s="2" t="s">
        <v>101</v>
      </c>
      <c r="H560" s="2" t="s">
        <v>105</v>
      </c>
      <c r="I560" s="2" t="s">
        <v>33</v>
      </c>
      <c r="J560" s="112">
        <v>1900808.01194328</v>
      </c>
      <c r="K560" s="110"/>
    </row>
    <row r="561" spans="1:11" x14ac:dyDescent="0.35">
      <c r="A561" s="2" t="s">
        <v>139</v>
      </c>
      <c r="B561" s="2" t="s">
        <v>0</v>
      </c>
      <c r="C561" s="2" t="s">
        <v>64</v>
      </c>
      <c r="D561" s="108">
        <v>41640</v>
      </c>
      <c r="E561" s="109">
        <f t="shared" si="13"/>
        <v>1</v>
      </c>
      <c r="F561" s="109" t="s">
        <v>111</v>
      </c>
      <c r="G561" s="2" t="s">
        <v>101</v>
      </c>
      <c r="H561" s="2" t="s">
        <v>105</v>
      </c>
      <c r="I561" s="2" t="s">
        <v>33</v>
      </c>
      <c r="J561" s="112">
        <v>2656208.4777756003</v>
      </c>
      <c r="K561" s="110"/>
    </row>
    <row r="562" spans="1:11" x14ac:dyDescent="0.35">
      <c r="A562" s="2" t="s">
        <v>139</v>
      </c>
      <c r="B562" s="2" t="s">
        <v>0</v>
      </c>
      <c r="C562" s="2" t="s">
        <v>64</v>
      </c>
      <c r="D562" s="108">
        <v>41671</v>
      </c>
      <c r="E562" s="109">
        <f t="shared" si="13"/>
        <v>2</v>
      </c>
      <c r="F562" s="109" t="s">
        <v>111</v>
      </c>
      <c r="G562" s="2" t="s">
        <v>101</v>
      </c>
      <c r="H562" s="2" t="s">
        <v>105</v>
      </c>
      <c r="I562" s="2" t="s">
        <v>33</v>
      </c>
      <c r="J562" s="112">
        <v>2616107.4378318004</v>
      </c>
      <c r="K562" s="110"/>
    </row>
    <row r="563" spans="1:11" x14ac:dyDescent="0.35">
      <c r="A563" s="2" t="s">
        <v>139</v>
      </c>
      <c r="B563" s="2" t="s">
        <v>0</v>
      </c>
      <c r="C563" s="2" t="s">
        <v>64</v>
      </c>
      <c r="D563" s="108">
        <v>41699</v>
      </c>
      <c r="E563" s="109">
        <f t="shared" si="13"/>
        <v>3</v>
      </c>
      <c r="F563" s="109" t="s">
        <v>111</v>
      </c>
      <c r="G563" s="2" t="s">
        <v>101</v>
      </c>
      <c r="H563" s="2" t="s">
        <v>105</v>
      </c>
      <c r="I563" s="2" t="s">
        <v>33</v>
      </c>
      <c r="J563" s="112">
        <v>2497537.4048039801</v>
      </c>
      <c r="K563" s="110"/>
    </row>
    <row r="564" spans="1:11" x14ac:dyDescent="0.35">
      <c r="A564" s="2" t="s">
        <v>139</v>
      </c>
      <c r="B564" s="2" t="s">
        <v>0</v>
      </c>
      <c r="C564" s="2" t="s">
        <v>64</v>
      </c>
      <c r="D564" s="108">
        <v>41730</v>
      </c>
      <c r="E564" s="109">
        <f t="shared" si="13"/>
        <v>4</v>
      </c>
      <c r="F564" s="109" t="s">
        <v>111</v>
      </c>
      <c r="G564" s="2" t="s">
        <v>101</v>
      </c>
      <c r="H564" s="2" t="s">
        <v>105</v>
      </c>
      <c r="I564" s="2" t="s">
        <v>33</v>
      </c>
      <c r="J564" s="112">
        <v>1880594.9392397199</v>
      </c>
      <c r="K564" s="110"/>
    </row>
    <row r="565" spans="1:11" x14ac:dyDescent="0.35">
      <c r="A565" s="2" t="s">
        <v>139</v>
      </c>
      <c r="B565" s="2" t="s">
        <v>0</v>
      </c>
      <c r="C565" s="2" t="s">
        <v>64</v>
      </c>
      <c r="D565" s="108">
        <v>41760</v>
      </c>
      <c r="E565" s="109">
        <f t="shared" si="13"/>
        <v>5</v>
      </c>
      <c r="F565" s="109" t="s">
        <v>111</v>
      </c>
      <c r="G565" s="2" t="s">
        <v>101</v>
      </c>
      <c r="H565" s="2" t="s">
        <v>105</v>
      </c>
      <c r="I565" s="2" t="s">
        <v>33</v>
      </c>
      <c r="J565" s="112">
        <v>1799580.2809168801</v>
      </c>
      <c r="K565" s="110"/>
    </row>
    <row r="566" spans="1:11" x14ac:dyDescent="0.35">
      <c r="A566" s="2" t="s">
        <v>139</v>
      </c>
      <c r="B566" s="2" t="s">
        <v>0</v>
      </c>
      <c r="C566" s="2" t="s">
        <v>64</v>
      </c>
      <c r="D566" s="108">
        <v>41791</v>
      </c>
      <c r="E566" s="109">
        <f t="shared" si="13"/>
        <v>6</v>
      </c>
      <c r="F566" s="109" t="s">
        <v>111</v>
      </c>
      <c r="G566" s="2" t="s">
        <v>101</v>
      </c>
      <c r="H566" s="2" t="s">
        <v>105</v>
      </c>
      <c r="I566" s="2" t="s">
        <v>33</v>
      </c>
      <c r="J566" s="112">
        <v>1962186.22557672</v>
      </c>
      <c r="K566" s="110"/>
    </row>
    <row r="567" spans="1:11" x14ac:dyDescent="0.35">
      <c r="A567" s="2" t="s">
        <v>139</v>
      </c>
      <c r="B567" s="2" t="s">
        <v>0</v>
      </c>
      <c r="C567" s="2" t="s">
        <v>64</v>
      </c>
      <c r="D567" s="108">
        <v>41456</v>
      </c>
      <c r="E567" s="109">
        <f t="shared" si="13"/>
        <v>7</v>
      </c>
      <c r="F567" s="109" t="s">
        <v>111</v>
      </c>
      <c r="G567" s="2" t="s">
        <v>101</v>
      </c>
      <c r="H567" s="2" t="s">
        <v>104</v>
      </c>
      <c r="I567" s="2" t="s">
        <v>33</v>
      </c>
      <c r="J567" s="112">
        <v>3873782.0619640001</v>
      </c>
      <c r="K567" s="110"/>
    </row>
    <row r="568" spans="1:11" x14ac:dyDescent="0.35">
      <c r="A568" s="2" t="s">
        <v>139</v>
      </c>
      <c r="B568" s="2" t="s">
        <v>0</v>
      </c>
      <c r="C568" s="2" t="s">
        <v>64</v>
      </c>
      <c r="D568" s="108">
        <v>41487</v>
      </c>
      <c r="E568" s="109">
        <f t="shared" si="13"/>
        <v>8</v>
      </c>
      <c r="F568" s="109" t="s">
        <v>111</v>
      </c>
      <c r="G568" s="2" t="s">
        <v>101</v>
      </c>
      <c r="H568" s="2" t="s">
        <v>104</v>
      </c>
      <c r="I568" s="2" t="s">
        <v>33</v>
      </c>
      <c r="J568" s="112">
        <v>3236640.6193384002</v>
      </c>
      <c r="K568" s="110"/>
    </row>
    <row r="569" spans="1:11" x14ac:dyDescent="0.35">
      <c r="A569" s="2" t="s">
        <v>139</v>
      </c>
      <c r="B569" s="2" t="s">
        <v>0</v>
      </c>
      <c r="C569" s="2" t="s">
        <v>64</v>
      </c>
      <c r="D569" s="108">
        <v>41518</v>
      </c>
      <c r="E569" s="109">
        <f t="shared" si="13"/>
        <v>9</v>
      </c>
      <c r="F569" s="109" t="s">
        <v>111</v>
      </c>
      <c r="G569" s="2" t="s">
        <v>101</v>
      </c>
      <c r="H569" s="2" t="s">
        <v>104</v>
      </c>
      <c r="I569" s="2" t="s">
        <v>33</v>
      </c>
      <c r="J569" s="112">
        <v>3452365.4743496003</v>
      </c>
      <c r="K569" s="110"/>
    </row>
    <row r="570" spans="1:11" x14ac:dyDescent="0.35">
      <c r="A570" s="2" t="s">
        <v>139</v>
      </c>
      <c r="B570" s="2" t="s">
        <v>0</v>
      </c>
      <c r="C570" s="2" t="s">
        <v>64</v>
      </c>
      <c r="D570" s="108">
        <v>41548</v>
      </c>
      <c r="E570" s="109">
        <f t="shared" si="13"/>
        <v>10</v>
      </c>
      <c r="F570" s="109" t="s">
        <v>111</v>
      </c>
      <c r="G570" s="2" t="s">
        <v>101</v>
      </c>
      <c r="H570" s="2" t="s">
        <v>104</v>
      </c>
      <c r="I570" s="2" t="s">
        <v>33</v>
      </c>
      <c r="J570" s="112">
        <v>3356591.8241904001</v>
      </c>
      <c r="K570" s="110"/>
    </row>
    <row r="571" spans="1:11" x14ac:dyDescent="0.35">
      <c r="A571" s="2" t="s">
        <v>139</v>
      </c>
      <c r="B571" s="2" t="s">
        <v>0</v>
      </c>
      <c r="C571" s="2" t="s">
        <v>64</v>
      </c>
      <c r="D571" s="108">
        <v>41579</v>
      </c>
      <c r="E571" s="109">
        <f t="shared" si="13"/>
        <v>11</v>
      </c>
      <c r="F571" s="109" t="s">
        <v>111</v>
      </c>
      <c r="G571" s="2" t="s">
        <v>101</v>
      </c>
      <c r="H571" s="2" t="s">
        <v>104</v>
      </c>
      <c r="I571" s="2" t="s">
        <v>33</v>
      </c>
      <c r="J571" s="112">
        <v>3011576.2034932002</v>
      </c>
      <c r="K571" s="110"/>
    </row>
    <row r="572" spans="1:11" x14ac:dyDescent="0.35">
      <c r="A572" s="2" t="s">
        <v>139</v>
      </c>
      <c r="B572" s="2" t="s">
        <v>0</v>
      </c>
      <c r="C572" s="2" t="s">
        <v>64</v>
      </c>
      <c r="D572" s="108">
        <v>41609</v>
      </c>
      <c r="E572" s="109">
        <f t="shared" si="13"/>
        <v>12</v>
      </c>
      <c r="F572" s="109" t="s">
        <v>111</v>
      </c>
      <c r="G572" s="2" t="s">
        <v>101</v>
      </c>
      <c r="H572" s="2" t="s">
        <v>104</v>
      </c>
      <c r="I572" s="2" t="s">
        <v>33</v>
      </c>
      <c r="J572" s="112">
        <v>3605073.1360128</v>
      </c>
      <c r="K572" s="110"/>
    </row>
    <row r="573" spans="1:11" x14ac:dyDescent="0.35">
      <c r="A573" s="2" t="s">
        <v>139</v>
      </c>
      <c r="B573" s="2" t="s">
        <v>0</v>
      </c>
      <c r="C573" s="2" t="s">
        <v>64</v>
      </c>
      <c r="D573" s="108">
        <v>41640</v>
      </c>
      <c r="E573" s="109">
        <f t="shared" si="13"/>
        <v>1</v>
      </c>
      <c r="F573" s="109" t="s">
        <v>111</v>
      </c>
      <c r="G573" s="2" t="s">
        <v>101</v>
      </c>
      <c r="H573" s="2" t="s">
        <v>104</v>
      </c>
      <c r="I573" s="2" t="s">
        <v>33</v>
      </c>
      <c r="J573" s="112">
        <v>5213462.9938199995</v>
      </c>
      <c r="K573" s="110"/>
    </row>
    <row r="574" spans="1:11" x14ac:dyDescent="0.35">
      <c r="A574" s="2" t="s">
        <v>139</v>
      </c>
      <c r="B574" s="2" t="s">
        <v>0</v>
      </c>
      <c r="C574" s="2" t="s">
        <v>64</v>
      </c>
      <c r="D574" s="108">
        <v>41671</v>
      </c>
      <c r="E574" s="109">
        <f t="shared" si="13"/>
        <v>2</v>
      </c>
      <c r="F574" s="109" t="s">
        <v>111</v>
      </c>
      <c r="G574" s="2" t="s">
        <v>101</v>
      </c>
      <c r="H574" s="2" t="s">
        <v>104</v>
      </c>
      <c r="I574" s="2" t="s">
        <v>33</v>
      </c>
      <c r="J574" s="112">
        <v>4601973.0645340011</v>
      </c>
      <c r="K574" s="110"/>
    </row>
    <row r="575" spans="1:11" x14ac:dyDescent="0.35">
      <c r="A575" s="2" t="s">
        <v>139</v>
      </c>
      <c r="B575" s="2" t="s">
        <v>0</v>
      </c>
      <c r="C575" s="2" t="s">
        <v>64</v>
      </c>
      <c r="D575" s="108">
        <v>41699</v>
      </c>
      <c r="E575" s="109">
        <f t="shared" si="13"/>
        <v>3</v>
      </c>
      <c r="F575" s="109" t="s">
        <v>111</v>
      </c>
      <c r="G575" s="2" t="s">
        <v>101</v>
      </c>
      <c r="H575" s="2" t="s">
        <v>104</v>
      </c>
      <c r="I575" s="2" t="s">
        <v>33</v>
      </c>
      <c r="J575" s="112">
        <v>4341474.4526009997</v>
      </c>
      <c r="K575" s="110"/>
    </row>
    <row r="576" spans="1:11" x14ac:dyDescent="0.35">
      <c r="A576" s="2" t="s">
        <v>139</v>
      </c>
      <c r="B576" s="2" t="s">
        <v>0</v>
      </c>
      <c r="C576" s="2" t="s">
        <v>64</v>
      </c>
      <c r="D576" s="108">
        <v>41730</v>
      </c>
      <c r="E576" s="109">
        <f t="shared" si="13"/>
        <v>4</v>
      </c>
      <c r="F576" s="109" t="s">
        <v>111</v>
      </c>
      <c r="G576" s="2" t="s">
        <v>101</v>
      </c>
      <c r="H576" s="2" t="s">
        <v>104</v>
      </c>
      <c r="I576" s="2" t="s">
        <v>33</v>
      </c>
      <c r="J576" s="112">
        <v>4348448.7778535997</v>
      </c>
      <c r="K576" s="110"/>
    </row>
    <row r="577" spans="1:11" x14ac:dyDescent="0.35">
      <c r="A577" s="2" t="s">
        <v>139</v>
      </c>
      <c r="B577" s="2" t="s">
        <v>0</v>
      </c>
      <c r="C577" s="2" t="s">
        <v>64</v>
      </c>
      <c r="D577" s="108">
        <v>41760</v>
      </c>
      <c r="E577" s="109">
        <f t="shared" si="13"/>
        <v>5</v>
      </c>
      <c r="F577" s="109" t="s">
        <v>111</v>
      </c>
      <c r="G577" s="2" t="s">
        <v>101</v>
      </c>
      <c r="H577" s="2" t="s">
        <v>104</v>
      </c>
      <c r="I577" s="2" t="s">
        <v>33</v>
      </c>
      <c r="J577" s="112">
        <v>3249860.6738448003</v>
      </c>
      <c r="K577" s="110"/>
    </row>
    <row r="578" spans="1:11" x14ac:dyDescent="0.35">
      <c r="A578" s="2" t="s">
        <v>139</v>
      </c>
      <c r="B578" s="2" t="s">
        <v>0</v>
      </c>
      <c r="C578" s="2" t="s">
        <v>64</v>
      </c>
      <c r="D578" s="108">
        <v>41791</v>
      </c>
      <c r="E578" s="109">
        <f t="shared" si="13"/>
        <v>6</v>
      </c>
      <c r="F578" s="109" t="s">
        <v>111</v>
      </c>
      <c r="G578" s="2" t="s">
        <v>101</v>
      </c>
      <c r="H578" s="2" t="s">
        <v>104</v>
      </c>
      <c r="I578" s="2" t="s">
        <v>33</v>
      </c>
      <c r="J578" s="112">
        <v>3447637.2776856003</v>
      </c>
      <c r="K578" s="110"/>
    </row>
    <row r="579" spans="1:11" x14ac:dyDescent="0.35">
      <c r="A579" s="2" t="s">
        <v>139</v>
      </c>
      <c r="B579" s="2" t="s">
        <v>0</v>
      </c>
      <c r="C579" s="2" t="s">
        <v>64</v>
      </c>
      <c r="D579" s="108">
        <v>41456</v>
      </c>
      <c r="E579" s="109">
        <f t="shared" si="13"/>
        <v>7</v>
      </c>
      <c r="F579" s="109" t="s">
        <v>111</v>
      </c>
      <c r="G579" s="2" t="s">
        <v>103</v>
      </c>
      <c r="H579" s="2" t="s">
        <v>105</v>
      </c>
      <c r="I579" s="2" t="s">
        <v>33</v>
      </c>
      <c r="J579" s="112">
        <v>4205710.5050467979</v>
      </c>
      <c r="K579" s="110"/>
    </row>
    <row r="580" spans="1:11" x14ac:dyDescent="0.35">
      <c r="A580" s="2" t="s">
        <v>139</v>
      </c>
      <c r="B580" s="2" t="s">
        <v>0</v>
      </c>
      <c r="C580" s="2" t="s">
        <v>64</v>
      </c>
      <c r="D580" s="108">
        <v>41487</v>
      </c>
      <c r="E580" s="109">
        <f t="shared" si="13"/>
        <v>8</v>
      </c>
      <c r="F580" s="109" t="s">
        <v>111</v>
      </c>
      <c r="G580" s="2" t="s">
        <v>103</v>
      </c>
      <c r="H580" s="2" t="s">
        <v>105</v>
      </c>
      <c r="I580" s="2" t="s">
        <v>33</v>
      </c>
      <c r="J580" s="112">
        <v>3388330.7652803189</v>
      </c>
      <c r="K580" s="110"/>
    </row>
    <row r="581" spans="1:11" x14ac:dyDescent="0.35">
      <c r="A581" s="2" t="s">
        <v>139</v>
      </c>
      <c r="B581" s="2" t="s">
        <v>0</v>
      </c>
      <c r="C581" s="2" t="s">
        <v>64</v>
      </c>
      <c r="D581" s="108">
        <v>41518</v>
      </c>
      <c r="E581" s="109">
        <f t="shared" si="13"/>
        <v>9</v>
      </c>
      <c r="F581" s="109" t="s">
        <v>111</v>
      </c>
      <c r="G581" s="2" t="s">
        <v>103</v>
      </c>
      <c r="H581" s="2" t="s">
        <v>105</v>
      </c>
      <c r="I581" s="2" t="s">
        <v>33</v>
      </c>
      <c r="J581" s="112">
        <v>4067080.518160814</v>
      </c>
      <c r="K581" s="110"/>
    </row>
    <row r="582" spans="1:11" x14ac:dyDescent="0.35">
      <c r="A582" s="2" t="s">
        <v>139</v>
      </c>
      <c r="B582" s="2" t="s">
        <v>0</v>
      </c>
      <c r="C582" s="2" t="s">
        <v>64</v>
      </c>
      <c r="D582" s="108">
        <v>41548</v>
      </c>
      <c r="E582" s="109">
        <f t="shared" si="13"/>
        <v>10</v>
      </c>
      <c r="F582" s="109" t="s">
        <v>111</v>
      </c>
      <c r="G582" s="2" t="s">
        <v>103</v>
      </c>
      <c r="H582" s="2" t="s">
        <v>105</v>
      </c>
      <c r="I582" s="2" t="s">
        <v>33</v>
      </c>
      <c r="J582" s="112">
        <v>3744069.5923996787</v>
      </c>
      <c r="K582" s="110"/>
    </row>
    <row r="583" spans="1:11" x14ac:dyDescent="0.35">
      <c r="A583" s="2" t="s">
        <v>139</v>
      </c>
      <c r="B583" s="2" t="s">
        <v>0</v>
      </c>
      <c r="C583" s="2" t="s">
        <v>64</v>
      </c>
      <c r="D583" s="108">
        <v>41579</v>
      </c>
      <c r="E583" s="109">
        <f t="shared" si="13"/>
        <v>11</v>
      </c>
      <c r="F583" s="109" t="s">
        <v>111</v>
      </c>
      <c r="G583" s="2" t="s">
        <v>103</v>
      </c>
      <c r="H583" s="2" t="s">
        <v>105</v>
      </c>
      <c r="I583" s="2" t="s">
        <v>33</v>
      </c>
      <c r="J583" s="112">
        <v>3462813.1125993291</v>
      </c>
      <c r="K583" s="110"/>
    </row>
    <row r="584" spans="1:11" x14ac:dyDescent="0.35">
      <c r="A584" s="2" t="s">
        <v>139</v>
      </c>
      <c r="B584" s="2" t="s">
        <v>0</v>
      </c>
      <c r="C584" s="2" t="s">
        <v>64</v>
      </c>
      <c r="D584" s="108">
        <v>41609</v>
      </c>
      <c r="E584" s="109">
        <f t="shared" si="13"/>
        <v>12</v>
      </c>
      <c r="F584" s="109" t="s">
        <v>111</v>
      </c>
      <c r="G584" s="2" t="s">
        <v>103</v>
      </c>
      <c r="H584" s="2" t="s">
        <v>105</v>
      </c>
      <c r="I584" s="2" t="s">
        <v>33</v>
      </c>
      <c r="J584" s="112">
        <v>3568361.8434775192</v>
      </c>
      <c r="K584" s="110"/>
    </row>
    <row r="585" spans="1:11" x14ac:dyDescent="0.35">
      <c r="A585" s="2" t="s">
        <v>139</v>
      </c>
      <c r="B585" s="2" t="s">
        <v>0</v>
      </c>
      <c r="C585" s="2" t="s">
        <v>64</v>
      </c>
      <c r="D585" s="108">
        <v>41640</v>
      </c>
      <c r="E585" s="109">
        <f t="shared" si="13"/>
        <v>1</v>
      </c>
      <c r="F585" s="109" t="s">
        <v>111</v>
      </c>
      <c r="G585" s="2" t="s">
        <v>103</v>
      </c>
      <c r="H585" s="2" t="s">
        <v>105</v>
      </c>
      <c r="I585" s="2" t="s">
        <v>33</v>
      </c>
      <c r="J585" s="112">
        <v>5471503.3322801981</v>
      </c>
      <c r="K585" s="110"/>
    </row>
    <row r="586" spans="1:11" x14ac:dyDescent="0.35">
      <c r="A586" s="2" t="s">
        <v>139</v>
      </c>
      <c r="B586" s="2" t="s">
        <v>0</v>
      </c>
      <c r="C586" s="2" t="s">
        <v>64</v>
      </c>
      <c r="D586" s="108">
        <v>41671</v>
      </c>
      <c r="E586" s="109">
        <f t="shared" si="13"/>
        <v>2</v>
      </c>
      <c r="F586" s="109" t="s">
        <v>111</v>
      </c>
      <c r="G586" s="2" t="s">
        <v>103</v>
      </c>
      <c r="H586" s="2" t="s">
        <v>105</v>
      </c>
      <c r="I586" s="2" t="s">
        <v>33</v>
      </c>
      <c r="J586" s="112">
        <v>5059522.5801976481</v>
      </c>
      <c r="K586" s="110"/>
    </row>
    <row r="587" spans="1:11" x14ac:dyDescent="0.35">
      <c r="A587" s="2" t="s">
        <v>139</v>
      </c>
      <c r="B587" s="2" t="s">
        <v>0</v>
      </c>
      <c r="C587" s="2" t="s">
        <v>64</v>
      </c>
      <c r="D587" s="108">
        <v>41699</v>
      </c>
      <c r="E587" s="109">
        <f t="shared" si="13"/>
        <v>3</v>
      </c>
      <c r="F587" s="109" t="s">
        <v>111</v>
      </c>
      <c r="G587" s="2" t="s">
        <v>103</v>
      </c>
      <c r="H587" s="2" t="s">
        <v>105</v>
      </c>
      <c r="I587" s="2" t="s">
        <v>33</v>
      </c>
      <c r="J587" s="112">
        <v>4550701.2166301943</v>
      </c>
      <c r="K587" s="110"/>
    </row>
    <row r="588" spans="1:11" x14ac:dyDescent="0.35">
      <c r="A588" s="2" t="s">
        <v>139</v>
      </c>
      <c r="B588" s="2" t="s">
        <v>0</v>
      </c>
      <c r="C588" s="2" t="s">
        <v>64</v>
      </c>
      <c r="D588" s="108">
        <v>41730</v>
      </c>
      <c r="E588" s="109">
        <f t="shared" si="13"/>
        <v>4</v>
      </c>
      <c r="F588" s="109" t="s">
        <v>111</v>
      </c>
      <c r="G588" s="2" t="s">
        <v>103</v>
      </c>
      <c r="H588" s="2" t="s">
        <v>105</v>
      </c>
      <c r="I588" s="2" t="s">
        <v>33</v>
      </c>
      <c r="J588" s="112">
        <v>4783246.4214486899</v>
      </c>
      <c r="K588" s="110"/>
    </row>
    <row r="589" spans="1:11" x14ac:dyDescent="0.35">
      <c r="A589" s="2" t="s">
        <v>139</v>
      </c>
      <c r="B589" s="2" t="s">
        <v>0</v>
      </c>
      <c r="C589" s="2" t="s">
        <v>64</v>
      </c>
      <c r="D589" s="108">
        <v>41760</v>
      </c>
      <c r="E589" s="109">
        <f t="shared" si="13"/>
        <v>5</v>
      </c>
      <c r="F589" s="109" t="s">
        <v>111</v>
      </c>
      <c r="G589" s="2" t="s">
        <v>103</v>
      </c>
      <c r="H589" s="2" t="s">
        <v>105</v>
      </c>
      <c r="I589" s="2" t="s">
        <v>33</v>
      </c>
      <c r="J589" s="112">
        <v>3615900.6923301592</v>
      </c>
      <c r="K589" s="110"/>
    </row>
    <row r="590" spans="1:11" x14ac:dyDescent="0.35">
      <c r="A590" s="2" t="s">
        <v>139</v>
      </c>
      <c r="B590" s="2" t="s">
        <v>0</v>
      </c>
      <c r="C590" s="2" t="s">
        <v>64</v>
      </c>
      <c r="D590" s="108">
        <v>41791</v>
      </c>
      <c r="E590" s="109">
        <f t="shared" si="13"/>
        <v>6</v>
      </c>
      <c r="F590" s="109" t="s">
        <v>111</v>
      </c>
      <c r="G590" s="2" t="s">
        <v>103</v>
      </c>
      <c r="H590" s="2" t="s">
        <v>105</v>
      </c>
      <c r="I590" s="2" t="s">
        <v>33</v>
      </c>
      <c r="J590" s="112">
        <v>3879202.5837155385</v>
      </c>
      <c r="K590" s="110"/>
    </row>
    <row r="591" spans="1:11" x14ac:dyDescent="0.35">
      <c r="A591" s="2" t="s">
        <v>139</v>
      </c>
      <c r="B591" s="2" t="s">
        <v>0</v>
      </c>
      <c r="C591" s="2" t="s">
        <v>63</v>
      </c>
      <c r="D591" s="108">
        <v>41456</v>
      </c>
      <c r="E591" s="109">
        <f>MONTH(D591)</f>
        <v>7</v>
      </c>
      <c r="F591" s="109" t="s">
        <v>111</v>
      </c>
      <c r="G591" s="2" t="s">
        <v>102</v>
      </c>
      <c r="H591" s="2" t="s">
        <v>105</v>
      </c>
      <c r="I591" s="2" t="s">
        <v>33</v>
      </c>
      <c r="J591" s="112">
        <v>1689221.1490034999</v>
      </c>
      <c r="K591" s="110"/>
    </row>
    <row r="592" spans="1:11" x14ac:dyDescent="0.35">
      <c r="A592" s="2" t="s">
        <v>139</v>
      </c>
      <c r="B592" s="2" t="s">
        <v>0</v>
      </c>
      <c r="C592" s="2" t="s">
        <v>63</v>
      </c>
      <c r="D592" s="108">
        <v>41487</v>
      </c>
      <c r="E592" s="109">
        <f t="shared" ref="E592:E655" si="14">MONTH(D592)</f>
        <v>8</v>
      </c>
      <c r="F592" s="109" t="s">
        <v>111</v>
      </c>
      <c r="G592" s="2" t="s">
        <v>102</v>
      </c>
      <c r="H592" s="2" t="s">
        <v>105</v>
      </c>
      <c r="I592" s="2" t="s">
        <v>33</v>
      </c>
      <c r="J592" s="112">
        <v>2059921.8667754997</v>
      </c>
      <c r="K592" s="110"/>
    </row>
    <row r="593" spans="1:11" x14ac:dyDescent="0.35">
      <c r="A593" s="2" t="s">
        <v>139</v>
      </c>
      <c r="B593" s="2" t="s">
        <v>0</v>
      </c>
      <c r="C593" s="2" t="s">
        <v>63</v>
      </c>
      <c r="D593" s="108">
        <v>41518</v>
      </c>
      <c r="E593" s="109">
        <f t="shared" si="14"/>
        <v>9</v>
      </c>
      <c r="F593" s="109" t="s">
        <v>111</v>
      </c>
      <c r="G593" s="2" t="s">
        <v>102</v>
      </c>
      <c r="H593" s="2" t="s">
        <v>105</v>
      </c>
      <c r="I593" s="2" t="s">
        <v>33</v>
      </c>
      <c r="J593" s="112">
        <v>1793176.531129</v>
      </c>
      <c r="K593" s="110"/>
    </row>
    <row r="594" spans="1:11" x14ac:dyDescent="0.35">
      <c r="A594" s="2" t="s">
        <v>139</v>
      </c>
      <c r="B594" s="2" t="s">
        <v>0</v>
      </c>
      <c r="C594" s="2" t="s">
        <v>63</v>
      </c>
      <c r="D594" s="108">
        <v>41548</v>
      </c>
      <c r="E594" s="109">
        <f t="shared" si="14"/>
        <v>10</v>
      </c>
      <c r="F594" s="109" t="s">
        <v>111</v>
      </c>
      <c r="G594" s="2" t="s">
        <v>102</v>
      </c>
      <c r="H594" s="2" t="s">
        <v>105</v>
      </c>
      <c r="I594" s="2" t="s">
        <v>33</v>
      </c>
      <c r="J594" s="112">
        <v>1547855.7555440001</v>
      </c>
      <c r="K594" s="110"/>
    </row>
    <row r="595" spans="1:11" x14ac:dyDescent="0.35">
      <c r="A595" s="2" t="s">
        <v>139</v>
      </c>
      <c r="B595" s="2" t="s">
        <v>0</v>
      </c>
      <c r="C595" s="2" t="s">
        <v>63</v>
      </c>
      <c r="D595" s="108">
        <v>41579</v>
      </c>
      <c r="E595" s="109">
        <f t="shared" si="14"/>
        <v>11</v>
      </c>
      <c r="F595" s="109" t="s">
        <v>111</v>
      </c>
      <c r="G595" s="2" t="s">
        <v>102</v>
      </c>
      <c r="H595" s="2" t="s">
        <v>105</v>
      </c>
      <c r="I595" s="2" t="s">
        <v>33</v>
      </c>
      <c r="J595" s="112">
        <v>1621360.3148906252</v>
      </c>
      <c r="K595" s="110"/>
    </row>
    <row r="596" spans="1:11" x14ac:dyDescent="0.35">
      <c r="A596" s="2" t="s">
        <v>139</v>
      </c>
      <c r="B596" s="2" t="s">
        <v>0</v>
      </c>
      <c r="C596" s="2" t="s">
        <v>63</v>
      </c>
      <c r="D596" s="108">
        <v>41609</v>
      </c>
      <c r="E596" s="109">
        <f t="shared" si="14"/>
        <v>12</v>
      </c>
      <c r="F596" s="109" t="s">
        <v>111</v>
      </c>
      <c r="G596" s="2" t="s">
        <v>102</v>
      </c>
      <c r="H596" s="2" t="s">
        <v>105</v>
      </c>
      <c r="I596" s="2" t="s">
        <v>33</v>
      </c>
      <c r="J596" s="112">
        <v>1330451.9418015</v>
      </c>
      <c r="K596" s="110"/>
    </row>
    <row r="597" spans="1:11" x14ac:dyDescent="0.35">
      <c r="A597" s="2" t="s">
        <v>139</v>
      </c>
      <c r="B597" s="2" t="s">
        <v>0</v>
      </c>
      <c r="C597" s="2" t="s">
        <v>63</v>
      </c>
      <c r="D597" s="108">
        <v>41640</v>
      </c>
      <c r="E597" s="109">
        <f t="shared" si="14"/>
        <v>1</v>
      </c>
      <c r="F597" s="109" t="s">
        <v>111</v>
      </c>
      <c r="G597" s="2" t="s">
        <v>102</v>
      </c>
      <c r="H597" s="2" t="s">
        <v>105</v>
      </c>
      <c r="I597" s="2" t="s">
        <v>33</v>
      </c>
      <c r="J597" s="112">
        <v>2228780.4880005</v>
      </c>
      <c r="K597" s="110"/>
    </row>
    <row r="598" spans="1:11" x14ac:dyDescent="0.35">
      <c r="A598" s="2" t="s">
        <v>139</v>
      </c>
      <c r="B598" s="2" t="s">
        <v>0</v>
      </c>
      <c r="C598" s="2" t="s">
        <v>63</v>
      </c>
      <c r="D598" s="108">
        <v>41671</v>
      </c>
      <c r="E598" s="109">
        <f t="shared" si="14"/>
        <v>2</v>
      </c>
      <c r="F598" s="109" t="s">
        <v>111</v>
      </c>
      <c r="G598" s="2" t="s">
        <v>102</v>
      </c>
      <c r="H598" s="2" t="s">
        <v>105</v>
      </c>
      <c r="I598" s="2" t="s">
        <v>33</v>
      </c>
      <c r="J598" s="112">
        <v>2185969.2785069998</v>
      </c>
      <c r="K598" s="110"/>
    </row>
    <row r="599" spans="1:11" x14ac:dyDescent="0.35">
      <c r="A599" s="2" t="s">
        <v>139</v>
      </c>
      <c r="B599" s="2" t="s">
        <v>0</v>
      </c>
      <c r="C599" s="2" t="s">
        <v>63</v>
      </c>
      <c r="D599" s="108">
        <v>41699</v>
      </c>
      <c r="E599" s="109">
        <f t="shared" si="14"/>
        <v>3</v>
      </c>
      <c r="F599" s="109" t="s">
        <v>111</v>
      </c>
      <c r="G599" s="2" t="s">
        <v>102</v>
      </c>
      <c r="H599" s="2" t="s">
        <v>105</v>
      </c>
      <c r="I599" s="2" t="s">
        <v>33</v>
      </c>
      <c r="J599" s="112">
        <v>1950392.0613048752</v>
      </c>
      <c r="K599" s="110"/>
    </row>
    <row r="600" spans="1:11" x14ac:dyDescent="0.35">
      <c r="A600" s="2" t="s">
        <v>139</v>
      </c>
      <c r="B600" s="2" t="s">
        <v>0</v>
      </c>
      <c r="C600" s="2" t="s">
        <v>63</v>
      </c>
      <c r="D600" s="108">
        <v>41730</v>
      </c>
      <c r="E600" s="109">
        <f t="shared" si="14"/>
        <v>4</v>
      </c>
      <c r="F600" s="109" t="s">
        <v>111</v>
      </c>
      <c r="G600" s="2" t="s">
        <v>102</v>
      </c>
      <c r="H600" s="2" t="s">
        <v>105</v>
      </c>
      <c r="I600" s="2" t="s">
        <v>33</v>
      </c>
      <c r="J600" s="112">
        <v>1986295.0526719999</v>
      </c>
      <c r="K600" s="110"/>
    </row>
    <row r="601" spans="1:11" x14ac:dyDescent="0.35">
      <c r="A601" s="2" t="s">
        <v>139</v>
      </c>
      <c r="B601" s="2" t="s">
        <v>0</v>
      </c>
      <c r="C601" s="2" t="s">
        <v>63</v>
      </c>
      <c r="D601" s="108">
        <v>41760</v>
      </c>
      <c r="E601" s="109">
        <f t="shared" si="14"/>
        <v>5</v>
      </c>
      <c r="F601" s="109" t="s">
        <v>111</v>
      </c>
      <c r="G601" s="2" t="s">
        <v>102</v>
      </c>
      <c r="H601" s="2" t="s">
        <v>105</v>
      </c>
      <c r="I601" s="2" t="s">
        <v>33</v>
      </c>
      <c r="J601" s="112">
        <v>2071155.7982568748</v>
      </c>
      <c r="K601" s="110"/>
    </row>
    <row r="602" spans="1:11" x14ac:dyDescent="0.35">
      <c r="A602" s="2" t="s">
        <v>139</v>
      </c>
      <c r="B602" s="2" t="s">
        <v>0</v>
      </c>
      <c r="C602" s="2" t="s">
        <v>63</v>
      </c>
      <c r="D602" s="108">
        <v>41791</v>
      </c>
      <c r="E602" s="109">
        <f t="shared" si="14"/>
        <v>6</v>
      </c>
      <c r="F602" s="109" t="s">
        <v>111</v>
      </c>
      <c r="G602" s="2" t="s">
        <v>102</v>
      </c>
      <c r="H602" s="2" t="s">
        <v>105</v>
      </c>
      <c r="I602" s="2" t="s">
        <v>33</v>
      </c>
      <c r="J602" s="112">
        <v>2273512.0860041254</v>
      </c>
      <c r="K602" s="110"/>
    </row>
    <row r="603" spans="1:11" x14ac:dyDescent="0.35">
      <c r="A603" s="2" t="s">
        <v>139</v>
      </c>
      <c r="B603" s="2" t="s">
        <v>0</v>
      </c>
      <c r="C603" s="2" t="s">
        <v>63</v>
      </c>
      <c r="D603" s="108">
        <v>41456</v>
      </c>
      <c r="E603" s="109">
        <f t="shared" si="14"/>
        <v>7</v>
      </c>
      <c r="F603" s="109" t="s">
        <v>111</v>
      </c>
      <c r="G603" s="2" t="s">
        <v>102</v>
      </c>
      <c r="H603" s="2" t="s">
        <v>104</v>
      </c>
      <c r="I603" s="2" t="s">
        <v>33</v>
      </c>
      <c r="J603" s="112">
        <v>3229019.3481892501</v>
      </c>
      <c r="K603" s="110"/>
    </row>
    <row r="604" spans="1:11" x14ac:dyDescent="0.35">
      <c r="A604" s="2" t="s">
        <v>139</v>
      </c>
      <c r="B604" s="2" t="s">
        <v>0</v>
      </c>
      <c r="C604" s="2" t="s">
        <v>63</v>
      </c>
      <c r="D604" s="108">
        <v>41487</v>
      </c>
      <c r="E604" s="109">
        <f t="shared" si="14"/>
        <v>8</v>
      </c>
      <c r="F604" s="109" t="s">
        <v>111</v>
      </c>
      <c r="G604" s="2" t="s">
        <v>102</v>
      </c>
      <c r="H604" s="2" t="s">
        <v>104</v>
      </c>
      <c r="I604" s="2" t="s">
        <v>33</v>
      </c>
      <c r="J604" s="112">
        <v>3998074.953249</v>
      </c>
      <c r="K604" s="110"/>
    </row>
    <row r="605" spans="1:11" x14ac:dyDescent="0.35">
      <c r="A605" s="2" t="s">
        <v>139</v>
      </c>
      <c r="B605" s="2" t="s">
        <v>0</v>
      </c>
      <c r="C605" s="2" t="s">
        <v>63</v>
      </c>
      <c r="D605" s="108">
        <v>41518</v>
      </c>
      <c r="E605" s="109">
        <f t="shared" si="14"/>
        <v>9</v>
      </c>
      <c r="F605" s="109" t="s">
        <v>111</v>
      </c>
      <c r="G605" s="2" t="s">
        <v>102</v>
      </c>
      <c r="H605" s="2" t="s">
        <v>104</v>
      </c>
      <c r="I605" s="2" t="s">
        <v>33</v>
      </c>
      <c r="J605" s="112">
        <v>3458560.3451040001</v>
      </c>
      <c r="K605" s="110"/>
    </row>
    <row r="606" spans="1:11" x14ac:dyDescent="0.35">
      <c r="A606" s="2" t="s">
        <v>139</v>
      </c>
      <c r="B606" s="2" t="s">
        <v>0</v>
      </c>
      <c r="C606" s="2" t="s">
        <v>63</v>
      </c>
      <c r="D606" s="108">
        <v>41548</v>
      </c>
      <c r="E606" s="109">
        <f t="shared" si="14"/>
        <v>10</v>
      </c>
      <c r="F606" s="109" t="s">
        <v>111</v>
      </c>
      <c r="G606" s="2" t="s">
        <v>102</v>
      </c>
      <c r="H606" s="2" t="s">
        <v>104</v>
      </c>
      <c r="I606" s="2" t="s">
        <v>33</v>
      </c>
      <c r="J606" s="112">
        <v>2863773.4980290001</v>
      </c>
      <c r="K606" s="110"/>
    </row>
    <row r="607" spans="1:11" x14ac:dyDescent="0.35">
      <c r="A607" s="2" t="s">
        <v>139</v>
      </c>
      <c r="B607" s="2" t="s">
        <v>0</v>
      </c>
      <c r="C607" s="2" t="s">
        <v>63</v>
      </c>
      <c r="D607" s="108">
        <v>41579</v>
      </c>
      <c r="E607" s="109">
        <f t="shared" si="14"/>
        <v>11</v>
      </c>
      <c r="F607" s="109" t="s">
        <v>111</v>
      </c>
      <c r="G607" s="2" t="s">
        <v>102</v>
      </c>
      <c r="H607" s="2" t="s">
        <v>104</v>
      </c>
      <c r="I607" s="2" t="s">
        <v>33</v>
      </c>
      <c r="J607" s="112">
        <v>3126213.72064</v>
      </c>
      <c r="K607" s="110"/>
    </row>
    <row r="608" spans="1:11" x14ac:dyDescent="0.35">
      <c r="A608" s="2" t="s">
        <v>139</v>
      </c>
      <c r="B608" s="2" t="s">
        <v>0</v>
      </c>
      <c r="C608" s="2" t="s">
        <v>63</v>
      </c>
      <c r="D608" s="108">
        <v>41609</v>
      </c>
      <c r="E608" s="109">
        <f t="shared" si="14"/>
        <v>12</v>
      </c>
      <c r="F608" s="109" t="s">
        <v>111</v>
      </c>
      <c r="G608" s="2" t="s">
        <v>102</v>
      </c>
      <c r="H608" s="2" t="s">
        <v>104</v>
      </c>
      <c r="I608" s="2" t="s">
        <v>33</v>
      </c>
      <c r="J608" s="112">
        <v>2691566.5882560001</v>
      </c>
      <c r="K608" s="110"/>
    </row>
    <row r="609" spans="1:11" x14ac:dyDescent="0.35">
      <c r="A609" s="2" t="s">
        <v>139</v>
      </c>
      <c r="B609" s="2" t="s">
        <v>0</v>
      </c>
      <c r="C609" s="2" t="s">
        <v>63</v>
      </c>
      <c r="D609" s="108">
        <v>41640</v>
      </c>
      <c r="E609" s="109">
        <f t="shared" si="14"/>
        <v>1</v>
      </c>
      <c r="F609" s="109" t="s">
        <v>111</v>
      </c>
      <c r="G609" s="2" t="s">
        <v>102</v>
      </c>
      <c r="H609" s="2" t="s">
        <v>104</v>
      </c>
      <c r="I609" s="2" t="s">
        <v>33</v>
      </c>
      <c r="J609" s="112">
        <v>4009179.999363</v>
      </c>
      <c r="K609" s="110"/>
    </row>
    <row r="610" spans="1:11" x14ac:dyDescent="0.35">
      <c r="A610" s="2" t="s">
        <v>139</v>
      </c>
      <c r="B610" s="2" t="s">
        <v>0</v>
      </c>
      <c r="C610" s="2" t="s">
        <v>63</v>
      </c>
      <c r="D610" s="108">
        <v>41671</v>
      </c>
      <c r="E610" s="109">
        <f t="shared" si="14"/>
        <v>2</v>
      </c>
      <c r="F610" s="109" t="s">
        <v>111</v>
      </c>
      <c r="G610" s="2" t="s">
        <v>102</v>
      </c>
      <c r="H610" s="2" t="s">
        <v>104</v>
      </c>
      <c r="I610" s="2" t="s">
        <v>33</v>
      </c>
      <c r="J610" s="112">
        <v>4249229.7763439994</v>
      </c>
      <c r="K610" s="110"/>
    </row>
    <row r="611" spans="1:11" x14ac:dyDescent="0.35">
      <c r="A611" s="2" t="s">
        <v>139</v>
      </c>
      <c r="B611" s="2" t="s">
        <v>0</v>
      </c>
      <c r="C611" s="2" t="s">
        <v>63</v>
      </c>
      <c r="D611" s="108">
        <v>41699</v>
      </c>
      <c r="E611" s="109">
        <f t="shared" si="14"/>
        <v>3</v>
      </c>
      <c r="F611" s="109" t="s">
        <v>111</v>
      </c>
      <c r="G611" s="2" t="s">
        <v>102</v>
      </c>
      <c r="H611" s="2" t="s">
        <v>104</v>
      </c>
      <c r="I611" s="2" t="s">
        <v>33</v>
      </c>
      <c r="J611" s="112">
        <v>3887025.4362960001</v>
      </c>
      <c r="K611" s="110"/>
    </row>
    <row r="612" spans="1:11" x14ac:dyDescent="0.35">
      <c r="A612" s="2" t="s">
        <v>139</v>
      </c>
      <c r="B612" s="2" t="s">
        <v>0</v>
      </c>
      <c r="C612" s="2" t="s">
        <v>63</v>
      </c>
      <c r="D612" s="108">
        <v>41730</v>
      </c>
      <c r="E612" s="109">
        <f t="shared" si="14"/>
        <v>4</v>
      </c>
      <c r="F612" s="109" t="s">
        <v>111</v>
      </c>
      <c r="G612" s="2" t="s">
        <v>102</v>
      </c>
      <c r="H612" s="2" t="s">
        <v>104</v>
      </c>
      <c r="I612" s="2" t="s">
        <v>33</v>
      </c>
      <c r="J612" s="112">
        <v>4377062.9091839995</v>
      </c>
      <c r="K612" s="110"/>
    </row>
    <row r="613" spans="1:11" x14ac:dyDescent="0.35">
      <c r="A613" s="2" t="s">
        <v>139</v>
      </c>
      <c r="B613" s="2" t="s">
        <v>0</v>
      </c>
      <c r="C613" s="2" t="s">
        <v>63</v>
      </c>
      <c r="D613" s="108">
        <v>41760</v>
      </c>
      <c r="E613" s="109">
        <f t="shared" si="14"/>
        <v>5</v>
      </c>
      <c r="F613" s="109" t="s">
        <v>111</v>
      </c>
      <c r="G613" s="2" t="s">
        <v>102</v>
      </c>
      <c r="H613" s="2" t="s">
        <v>104</v>
      </c>
      <c r="I613" s="2" t="s">
        <v>33</v>
      </c>
      <c r="J613" s="112">
        <v>4388344.7790930001</v>
      </c>
      <c r="K613" s="110"/>
    </row>
    <row r="614" spans="1:11" x14ac:dyDescent="0.35">
      <c r="A614" s="2" t="s">
        <v>139</v>
      </c>
      <c r="B614" s="2" t="s">
        <v>0</v>
      </c>
      <c r="C614" s="2" t="s">
        <v>63</v>
      </c>
      <c r="D614" s="108">
        <v>41791</v>
      </c>
      <c r="E614" s="109">
        <f t="shared" si="14"/>
        <v>6</v>
      </c>
      <c r="F614" s="109" t="s">
        <v>111</v>
      </c>
      <c r="G614" s="2" t="s">
        <v>102</v>
      </c>
      <c r="H614" s="2" t="s">
        <v>104</v>
      </c>
      <c r="I614" s="2" t="s">
        <v>33</v>
      </c>
      <c r="J614" s="112">
        <v>4431008.4784342507</v>
      </c>
      <c r="K614" s="110"/>
    </row>
    <row r="615" spans="1:11" x14ac:dyDescent="0.35">
      <c r="A615" s="2" t="s">
        <v>139</v>
      </c>
      <c r="B615" s="2" t="s">
        <v>0</v>
      </c>
      <c r="C615" s="2" t="s">
        <v>63</v>
      </c>
      <c r="D615" s="108">
        <v>41456</v>
      </c>
      <c r="E615" s="109">
        <f t="shared" si="14"/>
        <v>7</v>
      </c>
      <c r="F615" s="109" t="s">
        <v>111</v>
      </c>
      <c r="G615" s="2" t="s">
        <v>101</v>
      </c>
      <c r="H615" s="2" t="s">
        <v>105</v>
      </c>
      <c r="I615" s="2" t="s">
        <v>33</v>
      </c>
      <c r="J615" s="112">
        <v>1665101.5295861098</v>
      </c>
      <c r="K615" s="110"/>
    </row>
    <row r="616" spans="1:11" x14ac:dyDescent="0.35">
      <c r="A616" s="2" t="s">
        <v>139</v>
      </c>
      <c r="B616" s="2" t="s">
        <v>0</v>
      </c>
      <c r="C616" s="2" t="s">
        <v>63</v>
      </c>
      <c r="D616" s="108">
        <v>41487</v>
      </c>
      <c r="E616" s="109">
        <f t="shared" si="14"/>
        <v>8</v>
      </c>
      <c r="F616" s="109" t="s">
        <v>111</v>
      </c>
      <c r="G616" s="2" t="s">
        <v>101</v>
      </c>
      <c r="H616" s="2" t="s">
        <v>105</v>
      </c>
      <c r="I616" s="2" t="s">
        <v>33</v>
      </c>
      <c r="J616" s="112">
        <v>1847076.2833604398</v>
      </c>
      <c r="K616" s="110"/>
    </row>
    <row r="617" spans="1:11" x14ac:dyDescent="0.35">
      <c r="A617" s="2" t="s">
        <v>139</v>
      </c>
      <c r="B617" s="2" t="s">
        <v>0</v>
      </c>
      <c r="C617" s="2" t="s">
        <v>63</v>
      </c>
      <c r="D617" s="108">
        <v>41518</v>
      </c>
      <c r="E617" s="109">
        <f t="shared" si="14"/>
        <v>9</v>
      </c>
      <c r="F617" s="109" t="s">
        <v>111</v>
      </c>
      <c r="G617" s="2" t="s">
        <v>101</v>
      </c>
      <c r="H617" s="2" t="s">
        <v>105</v>
      </c>
      <c r="I617" s="2" t="s">
        <v>33</v>
      </c>
      <c r="J617" s="112">
        <v>1443255.6006155098</v>
      </c>
      <c r="K617" s="110"/>
    </row>
    <row r="618" spans="1:11" x14ac:dyDescent="0.35">
      <c r="A618" s="2" t="s">
        <v>139</v>
      </c>
      <c r="B618" s="2" t="s">
        <v>0</v>
      </c>
      <c r="C618" s="2" t="s">
        <v>63</v>
      </c>
      <c r="D618" s="108">
        <v>41548</v>
      </c>
      <c r="E618" s="109">
        <f t="shared" si="14"/>
        <v>10</v>
      </c>
      <c r="F618" s="109" t="s">
        <v>111</v>
      </c>
      <c r="G618" s="2" t="s">
        <v>101</v>
      </c>
      <c r="H618" s="2" t="s">
        <v>105</v>
      </c>
      <c r="I618" s="2" t="s">
        <v>33</v>
      </c>
      <c r="J618" s="112">
        <v>1340433.4702902001</v>
      </c>
      <c r="K618" s="110"/>
    </row>
    <row r="619" spans="1:11" x14ac:dyDescent="0.35">
      <c r="A619" s="2" t="s">
        <v>139</v>
      </c>
      <c r="B619" s="2" t="s">
        <v>0</v>
      </c>
      <c r="C619" s="2" t="s">
        <v>63</v>
      </c>
      <c r="D619" s="108">
        <v>41579</v>
      </c>
      <c r="E619" s="109">
        <f t="shared" si="14"/>
        <v>11</v>
      </c>
      <c r="F619" s="109" t="s">
        <v>111</v>
      </c>
      <c r="G619" s="2" t="s">
        <v>101</v>
      </c>
      <c r="H619" s="2" t="s">
        <v>105</v>
      </c>
      <c r="I619" s="2" t="s">
        <v>33</v>
      </c>
      <c r="J619" s="112">
        <v>1484304.6234175498</v>
      </c>
      <c r="K619" s="110"/>
    </row>
    <row r="620" spans="1:11" x14ac:dyDescent="0.35">
      <c r="A620" s="2" t="s">
        <v>139</v>
      </c>
      <c r="B620" s="2" t="s">
        <v>0</v>
      </c>
      <c r="C620" s="2" t="s">
        <v>63</v>
      </c>
      <c r="D620" s="108">
        <v>41609</v>
      </c>
      <c r="E620" s="109">
        <f t="shared" si="14"/>
        <v>12</v>
      </c>
      <c r="F620" s="109" t="s">
        <v>111</v>
      </c>
      <c r="G620" s="2" t="s">
        <v>101</v>
      </c>
      <c r="H620" s="2" t="s">
        <v>105</v>
      </c>
      <c r="I620" s="2" t="s">
        <v>33</v>
      </c>
      <c r="J620" s="112">
        <v>1288013.6333248802</v>
      </c>
      <c r="K620" s="110"/>
    </row>
    <row r="621" spans="1:11" x14ac:dyDescent="0.35">
      <c r="A621" s="2" t="s">
        <v>139</v>
      </c>
      <c r="B621" s="2" t="s">
        <v>0</v>
      </c>
      <c r="C621" s="2" t="s">
        <v>63</v>
      </c>
      <c r="D621" s="108">
        <v>41640</v>
      </c>
      <c r="E621" s="109">
        <f t="shared" si="14"/>
        <v>1</v>
      </c>
      <c r="F621" s="109" t="s">
        <v>111</v>
      </c>
      <c r="G621" s="2" t="s">
        <v>101</v>
      </c>
      <c r="H621" s="2" t="s">
        <v>105</v>
      </c>
      <c r="I621" s="2" t="s">
        <v>33</v>
      </c>
      <c r="J621" s="112">
        <v>1934441.18316372</v>
      </c>
      <c r="K621" s="110"/>
    </row>
    <row r="622" spans="1:11" x14ac:dyDescent="0.35">
      <c r="A622" s="2" t="s">
        <v>139</v>
      </c>
      <c r="B622" s="2" t="s">
        <v>0</v>
      </c>
      <c r="C622" s="2" t="s">
        <v>63</v>
      </c>
      <c r="D622" s="108">
        <v>41671</v>
      </c>
      <c r="E622" s="109">
        <f t="shared" si="14"/>
        <v>2</v>
      </c>
      <c r="F622" s="109" t="s">
        <v>111</v>
      </c>
      <c r="G622" s="2" t="s">
        <v>101</v>
      </c>
      <c r="H622" s="2" t="s">
        <v>105</v>
      </c>
      <c r="I622" s="2" t="s">
        <v>33</v>
      </c>
      <c r="J622" s="112">
        <v>1867732.8207522598</v>
      </c>
      <c r="K622" s="110"/>
    </row>
    <row r="623" spans="1:11" x14ac:dyDescent="0.35">
      <c r="A623" s="2" t="s">
        <v>139</v>
      </c>
      <c r="B623" s="2" t="s">
        <v>0</v>
      </c>
      <c r="C623" s="2" t="s">
        <v>63</v>
      </c>
      <c r="D623" s="108">
        <v>41699</v>
      </c>
      <c r="E623" s="109">
        <f t="shared" si="14"/>
        <v>3</v>
      </c>
      <c r="F623" s="109" t="s">
        <v>111</v>
      </c>
      <c r="G623" s="2" t="s">
        <v>101</v>
      </c>
      <c r="H623" s="2" t="s">
        <v>105</v>
      </c>
      <c r="I623" s="2" t="s">
        <v>33</v>
      </c>
      <c r="J623" s="112">
        <v>1632975.2369934299</v>
      </c>
      <c r="K623" s="110"/>
    </row>
    <row r="624" spans="1:11" x14ac:dyDescent="0.35">
      <c r="A624" s="2" t="s">
        <v>139</v>
      </c>
      <c r="B624" s="2" t="s">
        <v>0</v>
      </c>
      <c r="C624" s="2" t="s">
        <v>63</v>
      </c>
      <c r="D624" s="108">
        <v>41730</v>
      </c>
      <c r="E624" s="109">
        <f t="shared" si="14"/>
        <v>4</v>
      </c>
      <c r="F624" s="109" t="s">
        <v>111</v>
      </c>
      <c r="G624" s="2" t="s">
        <v>101</v>
      </c>
      <c r="H624" s="2" t="s">
        <v>105</v>
      </c>
      <c r="I624" s="2" t="s">
        <v>33</v>
      </c>
      <c r="J624" s="112">
        <v>1699686.4578355199</v>
      </c>
      <c r="K624" s="110"/>
    </row>
    <row r="625" spans="1:11" x14ac:dyDescent="0.35">
      <c r="A625" s="2" t="s">
        <v>139</v>
      </c>
      <c r="B625" s="2" t="s">
        <v>0</v>
      </c>
      <c r="C625" s="2" t="s">
        <v>63</v>
      </c>
      <c r="D625" s="108">
        <v>41760</v>
      </c>
      <c r="E625" s="109">
        <f t="shared" si="14"/>
        <v>5</v>
      </c>
      <c r="F625" s="109" t="s">
        <v>111</v>
      </c>
      <c r="G625" s="2" t="s">
        <v>101</v>
      </c>
      <c r="H625" s="2" t="s">
        <v>105</v>
      </c>
      <c r="I625" s="2" t="s">
        <v>33</v>
      </c>
      <c r="J625" s="112">
        <v>1838520.95026149</v>
      </c>
      <c r="K625" s="110"/>
    </row>
    <row r="626" spans="1:11" x14ac:dyDescent="0.35">
      <c r="A626" s="2" t="s">
        <v>139</v>
      </c>
      <c r="B626" s="2" t="s">
        <v>0</v>
      </c>
      <c r="C626" s="2" t="s">
        <v>63</v>
      </c>
      <c r="D626" s="108">
        <v>41791</v>
      </c>
      <c r="E626" s="109">
        <f t="shared" si="14"/>
        <v>6</v>
      </c>
      <c r="F626" s="109" t="s">
        <v>111</v>
      </c>
      <c r="G626" s="2" t="s">
        <v>101</v>
      </c>
      <c r="H626" s="2" t="s">
        <v>105</v>
      </c>
      <c r="I626" s="2" t="s">
        <v>33</v>
      </c>
      <c r="J626" s="112">
        <v>1919092.9312032503</v>
      </c>
      <c r="K626" s="110"/>
    </row>
    <row r="627" spans="1:11" x14ac:dyDescent="0.35">
      <c r="A627" s="2" t="s">
        <v>139</v>
      </c>
      <c r="B627" s="2" t="s">
        <v>0</v>
      </c>
      <c r="C627" s="2" t="s">
        <v>63</v>
      </c>
      <c r="D627" s="108">
        <v>41456</v>
      </c>
      <c r="E627" s="109">
        <f t="shared" si="14"/>
        <v>7</v>
      </c>
      <c r="F627" s="109" t="s">
        <v>111</v>
      </c>
      <c r="G627" s="2" t="s">
        <v>101</v>
      </c>
      <c r="H627" s="2" t="s">
        <v>104</v>
      </c>
      <c r="I627" s="2" t="s">
        <v>33</v>
      </c>
      <c r="J627" s="112">
        <v>2886159.0288201999</v>
      </c>
      <c r="K627" s="110"/>
    </row>
    <row r="628" spans="1:11" x14ac:dyDescent="0.35">
      <c r="A628" s="2" t="s">
        <v>139</v>
      </c>
      <c r="B628" s="2" t="s">
        <v>0</v>
      </c>
      <c r="C628" s="2" t="s">
        <v>63</v>
      </c>
      <c r="D628" s="108">
        <v>41487</v>
      </c>
      <c r="E628" s="109">
        <f t="shared" si="14"/>
        <v>8</v>
      </c>
      <c r="F628" s="109" t="s">
        <v>111</v>
      </c>
      <c r="G628" s="2" t="s">
        <v>101</v>
      </c>
      <c r="H628" s="2" t="s">
        <v>104</v>
      </c>
      <c r="I628" s="2" t="s">
        <v>33</v>
      </c>
      <c r="J628" s="112">
        <v>2138617.9464186002</v>
      </c>
      <c r="K628" s="110"/>
    </row>
    <row r="629" spans="1:11" x14ac:dyDescent="0.35">
      <c r="A629" s="2" t="s">
        <v>139</v>
      </c>
      <c r="B629" s="2" t="s">
        <v>0</v>
      </c>
      <c r="C629" s="2" t="s">
        <v>63</v>
      </c>
      <c r="D629" s="108">
        <v>41518</v>
      </c>
      <c r="E629" s="109">
        <f t="shared" si="14"/>
        <v>9</v>
      </c>
      <c r="F629" s="109" t="s">
        <v>111</v>
      </c>
      <c r="G629" s="2" t="s">
        <v>101</v>
      </c>
      <c r="H629" s="2" t="s">
        <v>104</v>
      </c>
      <c r="I629" s="2" t="s">
        <v>33</v>
      </c>
      <c r="J629" s="112">
        <v>3947712.1118929996</v>
      </c>
      <c r="K629" s="110"/>
    </row>
    <row r="630" spans="1:11" x14ac:dyDescent="0.35">
      <c r="A630" s="2" t="s">
        <v>139</v>
      </c>
      <c r="B630" s="2" t="s">
        <v>0</v>
      </c>
      <c r="C630" s="2" t="s">
        <v>63</v>
      </c>
      <c r="D630" s="108">
        <v>41548</v>
      </c>
      <c r="E630" s="109">
        <f t="shared" si="14"/>
        <v>10</v>
      </c>
      <c r="F630" s="109" t="s">
        <v>111</v>
      </c>
      <c r="G630" s="2" t="s">
        <v>101</v>
      </c>
      <c r="H630" s="2" t="s">
        <v>104</v>
      </c>
      <c r="I630" s="2" t="s">
        <v>33</v>
      </c>
      <c r="J630" s="112">
        <v>3336453.7222977998</v>
      </c>
      <c r="K630" s="110"/>
    </row>
    <row r="631" spans="1:11" x14ac:dyDescent="0.35">
      <c r="A631" s="2" t="s">
        <v>139</v>
      </c>
      <c r="B631" s="2" t="s">
        <v>0</v>
      </c>
      <c r="C631" s="2" t="s">
        <v>63</v>
      </c>
      <c r="D631" s="108">
        <v>41579</v>
      </c>
      <c r="E631" s="109">
        <f t="shared" si="14"/>
        <v>11</v>
      </c>
      <c r="F631" s="109" t="s">
        <v>111</v>
      </c>
      <c r="G631" s="2" t="s">
        <v>101</v>
      </c>
      <c r="H631" s="2" t="s">
        <v>104</v>
      </c>
      <c r="I631" s="2" t="s">
        <v>33</v>
      </c>
      <c r="J631" s="112">
        <v>2581238.6260960004</v>
      </c>
      <c r="K631" s="110"/>
    </row>
    <row r="632" spans="1:11" x14ac:dyDescent="0.35">
      <c r="A632" s="2" t="s">
        <v>139</v>
      </c>
      <c r="B632" s="2" t="s">
        <v>0</v>
      </c>
      <c r="C632" s="2" t="s">
        <v>63</v>
      </c>
      <c r="D632" s="108">
        <v>41609</v>
      </c>
      <c r="E632" s="109">
        <f t="shared" si="14"/>
        <v>12</v>
      </c>
      <c r="F632" s="109" t="s">
        <v>111</v>
      </c>
      <c r="G632" s="2" t="s">
        <v>101</v>
      </c>
      <c r="H632" s="2" t="s">
        <v>104</v>
      </c>
      <c r="I632" s="2" t="s">
        <v>33</v>
      </c>
      <c r="J632" s="112">
        <v>3389594.0119008003</v>
      </c>
      <c r="K632" s="110"/>
    </row>
    <row r="633" spans="1:11" x14ac:dyDescent="0.35">
      <c r="A633" s="2" t="s">
        <v>139</v>
      </c>
      <c r="B633" s="2" t="s">
        <v>0</v>
      </c>
      <c r="C633" s="2" t="s">
        <v>63</v>
      </c>
      <c r="D633" s="108">
        <v>41640</v>
      </c>
      <c r="E633" s="109">
        <f t="shared" si="14"/>
        <v>1</v>
      </c>
      <c r="F633" s="109" t="s">
        <v>111</v>
      </c>
      <c r="G633" s="2" t="s">
        <v>101</v>
      </c>
      <c r="H633" s="2" t="s">
        <v>104</v>
      </c>
      <c r="I633" s="2" t="s">
        <v>33</v>
      </c>
      <c r="J633" s="112">
        <v>3641782.9956648001</v>
      </c>
      <c r="K633" s="110"/>
    </row>
    <row r="634" spans="1:11" x14ac:dyDescent="0.35">
      <c r="A634" s="2" t="s">
        <v>139</v>
      </c>
      <c r="B634" s="2" t="s">
        <v>0</v>
      </c>
      <c r="C634" s="2" t="s">
        <v>63</v>
      </c>
      <c r="D634" s="108">
        <v>41671</v>
      </c>
      <c r="E634" s="109">
        <f t="shared" si="14"/>
        <v>2</v>
      </c>
      <c r="F634" s="109" t="s">
        <v>111</v>
      </c>
      <c r="G634" s="2" t="s">
        <v>101</v>
      </c>
      <c r="H634" s="2" t="s">
        <v>104</v>
      </c>
      <c r="I634" s="2" t="s">
        <v>33</v>
      </c>
      <c r="J634" s="112">
        <v>3637088.2590588001</v>
      </c>
      <c r="K634" s="110"/>
    </row>
    <row r="635" spans="1:11" x14ac:dyDescent="0.35">
      <c r="A635" s="2" t="s">
        <v>139</v>
      </c>
      <c r="B635" s="2" t="s">
        <v>0</v>
      </c>
      <c r="C635" s="2" t="s">
        <v>63</v>
      </c>
      <c r="D635" s="108">
        <v>41699</v>
      </c>
      <c r="E635" s="109">
        <f t="shared" si="14"/>
        <v>3</v>
      </c>
      <c r="F635" s="109" t="s">
        <v>111</v>
      </c>
      <c r="G635" s="2" t="s">
        <v>101</v>
      </c>
      <c r="H635" s="2" t="s">
        <v>104</v>
      </c>
      <c r="I635" s="2" t="s">
        <v>33</v>
      </c>
      <c r="J635" s="112">
        <v>2891368.2735684002</v>
      </c>
      <c r="K635" s="110"/>
    </row>
    <row r="636" spans="1:11" x14ac:dyDescent="0.35">
      <c r="A636" s="2" t="s">
        <v>139</v>
      </c>
      <c r="B636" s="2" t="s">
        <v>0</v>
      </c>
      <c r="C636" s="2" t="s">
        <v>63</v>
      </c>
      <c r="D636" s="108">
        <v>41730</v>
      </c>
      <c r="E636" s="109">
        <f t="shared" si="14"/>
        <v>4</v>
      </c>
      <c r="F636" s="109" t="s">
        <v>111</v>
      </c>
      <c r="G636" s="2" t="s">
        <v>101</v>
      </c>
      <c r="H636" s="2" t="s">
        <v>104</v>
      </c>
      <c r="I636" s="2" t="s">
        <v>33</v>
      </c>
      <c r="J636" s="112">
        <v>3090339.0142464004</v>
      </c>
      <c r="K636" s="110"/>
    </row>
    <row r="637" spans="1:11" x14ac:dyDescent="0.35">
      <c r="A637" s="2" t="s">
        <v>139</v>
      </c>
      <c r="B637" s="2" t="s">
        <v>0</v>
      </c>
      <c r="C637" s="2" t="s">
        <v>63</v>
      </c>
      <c r="D637" s="108">
        <v>41760</v>
      </c>
      <c r="E637" s="109">
        <f t="shared" si="14"/>
        <v>5</v>
      </c>
      <c r="F637" s="109" t="s">
        <v>111</v>
      </c>
      <c r="G637" s="2" t="s">
        <v>101</v>
      </c>
      <c r="H637" s="2" t="s">
        <v>104</v>
      </c>
      <c r="I637" s="2" t="s">
        <v>33</v>
      </c>
      <c r="J637" s="112">
        <v>3395668.6594643998</v>
      </c>
      <c r="K637" s="110"/>
    </row>
    <row r="638" spans="1:11" x14ac:dyDescent="0.35">
      <c r="A638" s="2" t="s">
        <v>139</v>
      </c>
      <c r="B638" s="2" t="s">
        <v>0</v>
      </c>
      <c r="C638" s="2" t="s">
        <v>63</v>
      </c>
      <c r="D638" s="108">
        <v>41791</v>
      </c>
      <c r="E638" s="109">
        <f t="shared" si="14"/>
        <v>6</v>
      </c>
      <c r="F638" s="109" t="s">
        <v>111</v>
      </c>
      <c r="G638" s="2" t="s">
        <v>101</v>
      </c>
      <c r="H638" s="2" t="s">
        <v>104</v>
      </c>
      <c r="I638" s="2" t="s">
        <v>33</v>
      </c>
      <c r="J638" s="112">
        <v>3379572.3100814</v>
      </c>
      <c r="K638" s="110"/>
    </row>
    <row r="639" spans="1:11" x14ac:dyDescent="0.35">
      <c r="A639" s="2" t="s">
        <v>139</v>
      </c>
      <c r="B639" s="2" t="s">
        <v>0</v>
      </c>
      <c r="C639" s="2" t="s">
        <v>63</v>
      </c>
      <c r="D639" s="108">
        <v>41456</v>
      </c>
      <c r="E639" s="109">
        <f t="shared" si="14"/>
        <v>7</v>
      </c>
      <c r="F639" s="109" t="s">
        <v>111</v>
      </c>
      <c r="G639" s="2" t="s">
        <v>103</v>
      </c>
      <c r="H639" s="2" t="s">
        <v>105</v>
      </c>
      <c r="I639" s="2" t="s">
        <v>33</v>
      </c>
      <c r="J639" s="112">
        <v>3083178.310218194</v>
      </c>
      <c r="K639" s="110"/>
    </row>
    <row r="640" spans="1:11" x14ac:dyDescent="0.35">
      <c r="A640" s="2" t="s">
        <v>139</v>
      </c>
      <c r="B640" s="2" t="s">
        <v>0</v>
      </c>
      <c r="C640" s="2" t="s">
        <v>63</v>
      </c>
      <c r="D640" s="108">
        <v>41487</v>
      </c>
      <c r="E640" s="109">
        <f t="shared" si="14"/>
        <v>8</v>
      </c>
      <c r="F640" s="109" t="s">
        <v>111</v>
      </c>
      <c r="G640" s="2" t="s">
        <v>103</v>
      </c>
      <c r="H640" s="2" t="s">
        <v>105</v>
      </c>
      <c r="I640" s="2" t="s">
        <v>33</v>
      </c>
      <c r="J640" s="112">
        <v>3624627.2765830643</v>
      </c>
      <c r="K640" s="110"/>
    </row>
    <row r="641" spans="1:11" x14ac:dyDescent="0.35">
      <c r="A641" s="2" t="s">
        <v>139</v>
      </c>
      <c r="B641" s="2" t="s">
        <v>0</v>
      </c>
      <c r="C641" s="2" t="s">
        <v>63</v>
      </c>
      <c r="D641" s="108">
        <v>41518</v>
      </c>
      <c r="E641" s="109">
        <f t="shared" si="14"/>
        <v>9</v>
      </c>
      <c r="F641" s="109" t="s">
        <v>111</v>
      </c>
      <c r="G641" s="2" t="s">
        <v>103</v>
      </c>
      <c r="H641" s="2" t="s">
        <v>105</v>
      </c>
      <c r="I641" s="2" t="s">
        <v>33</v>
      </c>
      <c r="J641" s="112">
        <v>3090109.4706031792</v>
      </c>
      <c r="K641" s="110"/>
    </row>
    <row r="642" spans="1:11" x14ac:dyDescent="0.35">
      <c r="A642" s="2" t="s">
        <v>139</v>
      </c>
      <c r="B642" s="2" t="s">
        <v>0</v>
      </c>
      <c r="C642" s="2" t="s">
        <v>63</v>
      </c>
      <c r="D642" s="108">
        <v>41548</v>
      </c>
      <c r="E642" s="109">
        <f t="shared" si="14"/>
        <v>10</v>
      </c>
      <c r="F642" s="109" t="s">
        <v>111</v>
      </c>
      <c r="G642" s="2" t="s">
        <v>103</v>
      </c>
      <c r="H642" s="2" t="s">
        <v>105</v>
      </c>
      <c r="I642" s="2" t="s">
        <v>33</v>
      </c>
      <c r="J642" s="112">
        <v>2588932.9613108994</v>
      </c>
      <c r="K642" s="110"/>
    </row>
    <row r="643" spans="1:11" x14ac:dyDescent="0.35">
      <c r="A643" s="2" t="s">
        <v>139</v>
      </c>
      <c r="B643" s="2" t="s">
        <v>0</v>
      </c>
      <c r="C643" s="2" t="s">
        <v>63</v>
      </c>
      <c r="D643" s="108">
        <v>41579</v>
      </c>
      <c r="E643" s="109">
        <f t="shared" si="14"/>
        <v>11</v>
      </c>
      <c r="F643" s="109" t="s">
        <v>111</v>
      </c>
      <c r="G643" s="2" t="s">
        <v>103</v>
      </c>
      <c r="H643" s="2" t="s">
        <v>105</v>
      </c>
      <c r="I643" s="2" t="s">
        <v>33</v>
      </c>
      <c r="J643" s="112">
        <v>2871337.5293786996</v>
      </c>
      <c r="K643" s="110"/>
    </row>
    <row r="644" spans="1:11" x14ac:dyDescent="0.35">
      <c r="A644" s="2" t="s">
        <v>139</v>
      </c>
      <c r="B644" s="2" t="s">
        <v>0</v>
      </c>
      <c r="C644" s="2" t="s">
        <v>63</v>
      </c>
      <c r="D644" s="108">
        <v>41609</v>
      </c>
      <c r="E644" s="109">
        <f t="shared" si="14"/>
        <v>12</v>
      </c>
      <c r="F644" s="109" t="s">
        <v>111</v>
      </c>
      <c r="G644" s="2" t="s">
        <v>103</v>
      </c>
      <c r="H644" s="2" t="s">
        <v>105</v>
      </c>
      <c r="I644" s="2" t="s">
        <v>33</v>
      </c>
      <c r="J644" s="112">
        <v>2476353.7848823196</v>
      </c>
      <c r="K644" s="110"/>
    </row>
    <row r="645" spans="1:11" x14ac:dyDescent="0.35">
      <c r="A645" s="2" t="s">
        <v>139</v>
      </c>
      <c r="B645" s="2" t="s">
        <v>0</v>
      </c>
      <c r="C645" s="2" t="s">
        <v>63</v>
      </c>
      <c r="D645" s="108">
        <v>41640</v>
      </c>
      <c r="E645" s="109">
        <f t="shared" si="14"/>
        <v>1</v>
      </c>
      <c r="F645" s="109" t="s">
        <v>111</v>
      </c>
      <c r="G645" s="2" t="s">
        <v>103</v>
      </c>
      <c r="H645" s="2" t="s">
        <v>105</v>
      </c>
      <c r="I645" s="2" t="s">
        <v>33</v>
      </c>
      <c r="J645" s="112">
        <v>3520427.5225060191</v>
      </c>
      <c r="K645" s="110"/>
    </row>
    <row r="646" spans="1:11" x14ac:dyDescent="0.35">
      <c r="A646" s="2" t="s">
        <v>139</v>
      </c>
      <c r="B646" s="2" t="s">
        <v>0</v>
      </c>
      <c r="C646" s="2" t="s">
        <v>63</v>
      </c>
      <c r="D646" s="108">
        <v>41671</v>
      </c>
      <c r="E646" s="109">
        <f t="shared" si="14"/>
        <v>2</v>
      </c>
      <c r="F646" s="109" t="s">
        <v>111</v>
      </c>
      <c r="G646" s="2" t="s">
        <v>103</v>
      </c>
      <c r="H646" s="2" t="s">
        <v>105</v>
      </c>
      <c r="I646" s="2" t="s">
        <v>33</v>
      </c>
      <c r="J646" s="112">
        <v>3874818.9917811132</v>
      </c>
      <c r="K646" s="110"/>
    </row>
    <row r="647" spans="1:11" x14ac:dyDescent="0.35">
      <c r="A647" s="2" t="s">
        <v>139</v>
      </c>
      <c r="B647" s="2" t="s">
        <v>0</v>
      </c>
      <c r="C647" s="2" t="s">
        <v>63</v>
      </c>
      <c r="D647" s="108">
        <v>41699</v>
      </c>
      <c r="E647" s="109">
        <f t="shared" si="14"/>
        <v>3</v>
      </c>
      <c r="F647" s="109" t="s">
        <v>111</v>
      </c>
      <c r="G647" s="2" t="s">
        <v>103</v>
      </c>
      <c r="H647" s="2" t="s">
        <v>105</v>
      </c>
      <c r="I647" s="2" t="s">
        <v>33</v>
      </c>
      <c r="J647" s="112">
        <v>3237363.8548801187</v>
      </c>
      <c r="K647" s="110"/>
    </row>
    <row r="648" spans="1:11" x14ac:dyDescent="0.35">
      <c r="A648" s="2" t="s">
        <v>139</v>
      </c>
      <c r="B648" s="2" t="s">
        <v>0</v>
      </c>
      <c r="C648" s="2" t="s">
        <v>63</v>
      </c>
      <c r="D648" s="108">
        <v>41730</v>
      </c>
      <c r="E648" s="109">
        <f t="shared" si="14"/>
        <v>4</v>
      </c>
      <c r="F648" s="109" t="s">
        <v>111</v>
      </c>
      <c r="G648" s="2" t="s">
        <v>103</v>
      </c>
      <c r="H648" s="2" t="s">
        <v>105</v>
      </c>
      <c r="I648" s="2" t="s">
        <v>33</v>
      </c>
      <c r="J648" s="112">
        <v>3615453.1290214392</v>
      </c>
      <c r="K648" s="110"/>
    </row>
    <row r="649" spans="1:11" x14ac:dyDescent="0.35">
      <c r="A649" s="2" t="s">
        <v>139</v>
      </c>
      <c r="B649" s="2" t="s">
        <v>0</v>
      </c>
      <c r="C649" s="2" t="s">
        <v>63</v>
      </c>
      <c r="D649" s="108">
        <v>41760</v>
      </c>
      <c r="E649" s="109">
        <f t="shared" si="14"/>
        <v>5</v>
      </c>
      <c r="F649" s="109" t="s">
        <v>111</v>
      </c>
      <c r="G649" s="2" t="s">
        <v>103</v>
      </c>
      <c r="H649" s="2" t="s">
        <v>105</v>
      </c>
      <c r="I649" s="2" t="s">
        <v>33</v>
      </c>
      <c r="J649" s="112">
        <v>2956857.0525275953</v>
      </c>
      <c r="K649" s="110"/>
    </row>
    <row r="650" spans="1:11" x14ac:dyDescent="0.35">
      <c r="A650" s="2" t="s">
        <v>139</v>
      </c>
      <c r="B650" s="2" t="s">
        <v>0</v>
      </c>
      <c r="C650" s="2" t="s">
        <v>63</v>
      </c>
      <c r="D650" s="108">
        <v>41791</v>
      </c>
      <c r="E650" s="109">
        <f t="shared" si="14"/>
        <v>6</v>
      </c>
      <c r="F650" s="109" t="s">
        <v>111</v>
      </c>
      <c r="G650" s="2" t="s">
        <v>103</v>
      </c>
      <c r="H650" s="2" t="s">
        <v>105</v>
      </c>
      <c r="I650" s="2" t="s">
        <v>33</v>
      </c>
      <c r="J650" s="112">
        <v>3215096.199550285</v>
      </c>
      <c r="K650" s="110"/>
    </row>
    <row r="651" spans="1:11" x14ac:dyDescent="0.35">
      <c r="A651" s="2" t="s">
        <v>139</v>
      </c>
      <c r="B651" s="2" t="s">
        <v>136</v>
      </c>
      <c r="C651" s="2" t="s">
        <v>51</v>
      </c>
      <c r="D651" s="108">
        <v>41456</v>
      </c>
      <c r="E651" s="109">
        <f t="shared" si="14"/>
        <v>7</v>
      </c>
      <c r="F651" s="109" t="s">
        <v>19</v>
      </c>
      <c r="G651" s="2" t="s">
        <v>123</v>
      </c>
      <c r="H651" s="2" t="s">
        <v>126</v>
      </c>
      <c r="I651" s="2" t="s">
        <v>33</v>
      </c>
      <c r="J651" s="112">
        <v>859050.95871603675</v>
      </c>
      <c r="K651" s="110"/>
    </row>
    <row r="652" spans="1:11" x14ac:dyDescent="0.35">
      <c r="A652" s="2" t="s">
        <v>139</v>
      </c>
      <c r="B652" s="2" t="s">
        <v>136</v>
      </c>
      <c r="C652" s="2" t="s">
        <v>51</v>
      </c>
      <c r="D652" s="108">
        <v>41487</v>
      </c>
      <c r="E652" s="109">
        <f t="shared" si="14"/>
        <v>8</v>
      </c>
      <c r="F652" s="109" t="s">
        <v>19</v>
      </c>
      <c r="G652" s="2" t="s">
        <v>123</v>
      </c>
      <c r="H652" s="2" t="s">
        <v>126</v>
      </c>
      <c r="I652" s="2" t="s">
        <v>33</v>
      </c>
      <c r="J652" s="112">
        <v>1256568.663764968</v>
      </c>
      <c r="K652" s="110"/>
    </row>
    <row r="653" spans="1:11" x14ac:dyDescent="0.35">
      <c r="A653" s="2" t="s">
        <v>139</v>
      </c>
      <c r="B653" s="2" t="s">
        <v>136</v>
      </c>
      <c r="C653" s="2" t="s">
        <v>51</v>
      </c>
      <c r="D653" s="108">
        <v>41518</v>
      </c>
      <c r="E653" s="109">
        <f t="shared" si="14"/>
        <v>9</v>
      </c>
      <c r="F653" s="109" t="s">
        <v>19</v>
      </c>
      <c r="G653" s="2" t="s">
        <v>123</v>
      </c>
      <c r="H653" s="2" t="s">
        <v>126</v>
      </c>
      <c r="I653" s="2" t="s">
        <v>33</v>
      </c>
      <c r="J653" s="112">
        <v>945239.11169929046</v>
      </c>
      <c r="K653" s="110"/>
    </row>
    <row r="654" spans="1:11" x14ac:dyDescent="0.35">
      <c r="A654" s="2" t="s">
        <v>139</v>
      </c>
      <c r="B654" s="2" t="s">
        <v>136</v>
      </c>
      <c r="C654" s="2" t="s">
        <v>51</v>
      </c>
      <c r="D654" s="108">
        <v>41548</v>
      </c>
      <c r="E654" s="109">
        <f t="shared" si="14"/>
        <v>10</v>
      </c>
      <c r="F654" s="109" t="s">
        <v>19</v>
      </c>
      <c r="G654" s="2" t="s">
        <v>123</v>
      </c>
      <c r="H654" s="2" t="s">
        <v>126</v>
      </c>
      <c r="I654" s="2" t="s">
        <v>33</v>
      </c>
      <c r="J654" s="112">
        <v>897002.08738166792</v>
      </c>
      <c r="K654" s="110"/>
    </row>
    <row r="655" spans="1:11" x14ac:dyDescent="0.35">
      <c r="A655" s="2" t="s">
        <v>139</v>
      </c>
      <c r="B655" s="2" t="s">
        <v>136</v>
      </c>
      <c r="C655" s="2" t="s">
        <v>51</v>
      </c>
      <c r="D655" s="108">
        <v>41579</v>
      </c>
      <c r="E655" s="109">
        <f t="shared" si="14"/>
        <v>11</v>
      </c>
      <c r="F655" s="109" t="s">
        <v>19</v>
      </c>
      <c r="G655" s="2" t="s">
        <v>123</v>
      </c>
      <c r="H655" s="2" t="s">
        <v>126</v>
      </c>
      <c r="I655" s="2" t="s">
        <v>33</v>
      </c>
      <c r="J655" s="112">
        <v>983029.73485591868</v>
      </c>
      <c r="K655" s="110"/>
    </row>
    <row r="656" spans="1:11" x14ac:dyDescent="0.35">
      <c r="A656" s="2" t="s">
        <v>139</v>
      </c>
      <c r="B656" s="2" t="s">
        <v>136</v>
      </c>
      <c r="C656" s="2" t="s">
        <v>51</v>
      </c>
      <c r="D656" s="108">
        <v>41609</v>
      </c>
      <c r="E656" s="109">
        <f t="shared" ref="E656:E719" si="15">MONTH(D656)</f>
        <v>12</v>
      </c>
      <c r="F656" s="109" t="s">
        <v>19</v>
      </c>
      <c r="G656" s="2" t="s">
        <v>123</v>
      </c>
      <c r="H656" s="2" t="s">
        <v>126</v>
      </c>
      <c r="I656" s="2" t="s">
        <v>33</v>
      </c>
      <c r="J656" s="112">
        <v>938538.15127751243</v>
      </c>
      <c r="K656" s="110"/>
    </row>
    <row r="657" spans="1:11" x14ac:dyDescent="0.35">
      <c r="A657" s="2" t="s">
        <v>139</v>
      </c>
      <c r="B657" s="2" t="s">
        <v>136</v>
      </c>
      <c r="C657" s="2" t="s">
        <v>51</v>
      </c>
      <c r="D657" s="108">
        <v>41640</v>
      </c>
      <c r="E657" s="109">
        <f t="shared" si="15"/>
        <v>1</v>
      </c>
      <c r="F657" s="109" t="s">
        <v>19</v>
      </c>
      <c r="G657" s="2" t="s">
        <v>123</v>
      </c>
      <c r="H657" s="2" t="s">
        <v>126</v>
      </c>
      <c r="I657" s="2" t="s">
        <v>33</v>
      </c>
      <c r="J657" s="112">
        <v>1120011.9018488396</v>
      </c>
      <c r="K657" s="110"/>
    </row>
    <row r="658" spans="1:11" x14ac:dyDescent="0.35">
      <c r="A658" s="2" t="s">
        <v>139</v>
      </c>
      <c r="B658" s="2" t="s">
        <v>136</v>
      </c>
      <c r="C658" s="2" t="s">
        <v>51</v>
      </c>
      <c r="D658" s="108">
        <v>41671</v>
      </c>
      <c r="E658" s="109">
        <f t="shared" si="15"/>
        <v>2</v>
      </c>
      <c r="F658" s="109" t="s">
        <v>19</v>
      </c>
      <c r="G658" s="2" t="s">
        <v>123</v>
      </c>
      <c r="H658" s="2" t="s">
        <v>126</v>
      </c>
      <c r="I658" s="2" t="s">
        <v>33</v>
      </c>
      <c r="J658" s="112">
        <v>908869.29775302368</v>
      </c>
      <c r="K658" s="110"/>
    </row>
    <row r="659" spans="1:11" x14ac:dyDescent="0.35">
      <c r="A659" s="2" t="s">
        <v>139</v>
      </c>
      <c r="B659" s="2" t="s">
        <v>136</v>
      </c>
      <c r="C659" s="2" t="s">
        <v>51</v>
      </c>
      <c r="D659" s="108">
        <v>41699</v>
      </c>
      <c r="E659" s="109">
        <f t="shared" si="15"/>
        <v>3</v>
      </c>
      <c r="F659" s="109" t="s">
        <v>19</v>
      </c>
      <c r="G659" s="2" t="s">
        <v>123</v>
      </c>
      <c r="H659" s="2" t="s">
        <v>126</v>
      </c>
      <c r="I659" s="2" t="s">
        <v>33</v>
      </c>
      <c r="J659" s="112">
        <v>962926.50469158008</v>
      </c>
      <c r="K659" s="110"/>
    </row>
    <row r="660" spans="1:11" x14ac:dyDescent="0.35">
      <c r="A660" s="2" t="s">
        <v>139</v>
      </c>
      <c r="B660" s="2" t="s">
        <v>136</v>
      </c>
      <c r="C660" s="2" t="s">
        <v>51</v>
      </c>
      <c r="D660" s="108">
        <v>41730</v>
      </c>
      <c r="E660" s="109">
        <f t="shared" si="15"/>
        <v>4</v>
      </c>
      <c r="F660" s="109" t="s">
        <v>19</v>
      </c>
      <c r="G660" s="2" t="s">
        <v>123</v>
      </c>
      <c r="H660" s="2" t="s">
        <v>126</v>
      </c>
      <c r="I660" s="2" t="s">
        <v>33</v>
      </c>
      <c r="J660" s="112">
        <v>972833.26691238175</v>
      </c>
      <c r="K660" s="110"/>
    </row>
    <row r="661" spans="1:11" x14ac:dyDescent="0.35">
      <c r="A661" s="2" t="s">
        <v>139</v>
      </c>
      <c r="B661" s="2" t="s">
        <v>136</v>
      </c>
      <c r="C661" s="2" t="s">
        <v>51</v>
      </c>
      <c r="D661" s="108">
        <v>41760</v>
      </c>
      <c r="E661" s="109">
        <f t="shared" si="15"/>
        <v>5</v>
      </c>
      <c r="F661" s="109" t="s">
        <v>19</v>
      </c>
      <c r="G661" s="2" t="s">
        <v>123</v>
      </c>
      <c r="H661" s="2" t="s">
        <v>126</v>
      </c>
      <c r="I661" s="2" t="s">
        <v>33</v>
      </c>
      <c r="J661" s="112">
        <v>1071765.8371174217</v>
      </c>
      <c r="K661" s="110"/>
    </row>
    <row r="662" spans="1:11" x14ac:dyDescent="0.35">
      <c r="A662" s="2" t="s">
        <v>139</v>
      </c>
      <c r="B662" s="2" t="s">
        <v>136</v>
      </c>
      <c r="C662" s="2" t="s">
        <v>51</v>
      </c>
      <c r="D662" s="108">
        <v>41791</v>
      </c>
      <c r="E662" s="109">
        <f t="shared" si="15"/>
        <v>6</v>
      </c>
      <c r="F662" s="109" t="s">
        <v>19</v>
      </c>
      <c r="G662" s="2" t="s">
        <v>123</v>
      </c>
      <c r="H662" s="2" t="s">
        <v>126</v>
      </c>
      <c r="I662" s="2" t="s">
        <v>33</v>
      </c>
      <c r="J662" s="112">
        <v>1137792.8543239292</v>
      </c>
      <c r="K662" s="110"/>
    </row>
    <row r="663" spans="1:11" x14ac:dyDescent="0.35">
      <c r="A663" s="2" t="s">
        <v>139</v>
      </c>
      <c r="B663" s="2" t="s">
        <v>136</v>
      </c>
      <c r="C663" s="2" t="s">
        <v>51</v>
      </c>
      <c r="D663" s="108">
        <v>41456</v>
      </c>
      <c r="E663" s="109">
        <f t="shared" si="15"/>
        <v>7</v>
      </c>
      <c r="F663" s="109" t="s">
        <v>19</v>
      </c>
      <c r="G663" s="2" t="s">
        <v>127</v>
      </c>
      <c r="H663" s="2" t="s">
        <v>128</v>
      </c>
      <c r="I663" s="2" t="s">
        <v>33</v>
      </c>
      <c r="J663" s="112">
        <v>411478.37181662378</v>
      </c>
      <c r="K663" s="110"/>
    </row>
    <row r="664" spans="1:11" x14ac:dyDescent="0.35">
      <c r="A664" s="2" t="s">
        <v>139</v>
      </c>
      <c r="B664" s="2" t="s">
        <v>136</v>
      </c>
      <c r="C664" s="2" t="s">
        <v>51</v>
      </c>
      <c r="D664" s="108">
        <v>41487</v>
      </c>
      <c r="E664" s="109">
        <f t="shared" si="15"/>
        <v>8</v>
      </c>
      <c r="F664" s="109" t="s">
        <v>19</v>
      </c>
      <c r="G664" s="2" t="s">
        <v>127</v>
      </c>
      <c r="H664" s="2" t="s">
        <v>128</v>
      </c>
      <c r="I664" s="2" t="s">
        <v>33</v>
      </c>
      <c r="J664" s="112">
        <v>558286.81851324998</v>
      </c>
      <c r="K664" s="110"/>
    </row>
    <row r="665" spans="1:11" x14ac:dyDescent="0.35">
      <c r="A665" s="2" t="s">
        <v>139</v>
      </c>
      <c r="B665" s="2" t="s">
        <v>136</v>
      </c>
      <c r="C665" s="2" t="s">
        <v>51</v>
      </c>
      <c r="D665" s="108">
        <v>41518</v>
      </c>
      <c r="E665" s="109">
        <f t="shared" si="15"/>
        <v>9</v>
      </c>
      <c r="F665" s="109" t="s">
        <v>19</v>
      </c>
      <c r="G665" s="2" t="s">
        <v>127</v>
      </c>
      <c r="H665" s="2" t="s">
        <v>128</v>
      </c>
      <c r="I665" s="2" t="s">
        <v>33</v>
      </c>
      <c r="J665" s="112">
        <v>449699.38278299873</v>
      </c>
      <c r="K665" s="110"/>
    </row>
    <row r="666" spans="1:11" x14ac:dyDescent="0.35">
      <c r="A666" s="2" t="s">
        <v>139</v>
      </c>
      <c r="B666" s="2" t="s">
        <v>136</v>
      </c>
      <c r="C666" s="2" t="s">
        <v>51</v>
      </c>
      <c r="D666" s="108">
        <v>41548</v>
      </c>
      <c r="E666" s="109">
        <f t="shared" si="15"/>
        <v>10</v>
      </c>
      <c r="F666" s="109" t="s">
        <v>19</v>
      </c>
      <c r="G666" s="2" t="s">
        <v>127</v>
      </c>
      <c r="H666" s="2" t="s">
        <v>128</v>
      </c>
      <c r="I666" s="2" t="s">
        <v>33</v>
      </c>
      <c r="J666" s="112">
        <v>427182.91524</v>
      </c>
      <c r="K666" s="110"/>
    </row>
    <row r="667" spans="1:11" x14ac:dyDescent="0.35">
      <c r="A667" s="2" t="s">
        <v>139</v>
      </c>
      <c r="B667" s="2" t="s">
        <v>136</v>
      </c>
      <c r="C667" s="2" t="s">
        <v>51</v>
      </c>
      <c r="D667" s="108">
        <v>41579</v>
      </c>
      <c r="E667" s="109">
        <f t="shared" si="15"/>
        <v>11</v>
      </c>
      <c r="F667" s="109" t="s">
        <v>19</v>
      </c>
      <c r="G667" s="2" t="s">
        <v>127</v>
      </c>
      <c r="H667" s="2" t="s">
        <v>128</v>
      </c>
      <c r="I667" s="2" t="s">
        <v>33</v>
      </c>
      <c r="J667" s="112">
        <v>415259.38098750002</v>
      </c>
      <c r="K667" s="110"/>
    </row>
    <row r="668" spans="1:11" x14ac:dyDescent="0.35">
      <c r="A668" s="2" t="s">
        <v>139</v>
      </c>
      <c r="B668" s="2" t="s">
        <v>136</v>
      </c>
      <c r="C668" s="2" t="s">
        <v>51</v>
      </c>
      <c r="D668" s="108">
        <v>41609</v>
      </c>
      <c r="E668" s="109">
        <f t="shared" si="15"/>
        <v>12</v>
      </c>
      <c r="F668" s="109" t="s">
        <v>19</v>
      </c>
      <c r="G668" s="2" t="s">
        <v>127</v>
      </c>
      <c r="H668" s="2" t="s">
        <v>128</v>
      </c>
      <c r="I668" s="2" t="s">
        <v>33</v>
      </c>
      <c r="J668" s="112">
        <v>427041.03370000009</v>
      </c>
      <c r="K668" s="110"/>
    </row>
    <row r="669" spans="1:11" x14ac:dyDescent="0.35">
      <c r="A669" s="2" t="s">
        <v>139</v>
      </c>
      <c r="B669" s="2" t="s">
        <v>136</v>
      </c>
      <c r="C669" s="2" t="s">
        <v>51</v>
      </c>
      <c r="D669" s="108">
        <v>41640</v>
      </c>
      <c r="E669" s="109">
        <f t="shared" si="15"/>
        <v>1</v>
      </c>
      <c r="F669" s="109" t="s">
        <v>19</v>
      </c>
      <c r="G669" s="2" t="s">
        <v>127</v>
      </c>
      <c r="H669" s="2" t="s">
        <v>128</v>
      </c>
      <c r="I669" s="2" t="s">
        <v>33</v>
      </c>
      <c r="J669" s="112">
        <v>536309.89158199995</v>
      </c>
      <c r="K669" s="110"/>
    </row>
    <row r="670" spans="1:11" x14ac:dyDescent="0.35">
      <c r="A670" s="2" t="s">
        <v>139</v>
      </c>
      <c r="B670" s="2" t="s">
        <v>136</v>
      </c>
      <c r="C670" s="2" t="s">
        <v>51</v>
      </c>
      <c r="D670" s="108">
        <v>41671</v>
      </c>
      <c r="E670" s="109">
        <f t="shared" si="15"/>
        <v>2</v>
      </c>
      <c r="F670" s="109" t="s">
        <v>19</v>
      </c>
      <c r="G670" s="2" t="s">
        <v>127</v>
      </c>
      <c r="H670" s="2" t="s">
        <v>128</v>
      </c>
      <c r="I670" s="2" t="s">
        <v>33</v>
      </c>
      <c r="J670" s="112">
        <v>414358.37553974998</v>
      </c>
      <c r="K670" s="110"/>
    </row>
    <row r="671" spans="1:11" x14ac:dyDescent="0.35">
      <c r="A671" s="2" t="s">
        <v>139</v>
      </c>
      <c r="B671" s="2" t="s">
        <v>136</v>
      </c>
      <c r="C671" s="2" t="s">
        <v>51</v>
      </c>
      <c r="D671" s="108">
        <v>41699</v>
      </c>
      <c r="E671" s="109">
        <f t="shared" si="15"/>
        <v>3</v>
      </c>
      <c r="F671" s="109" t="s">
        <v>19</v>
      </c>
      <c r="G671" s="2" t="s">
        <v>127</v>
      </c>
      <c r="H671" s="2" t="s">
        <v>128</v>
      </c>
      <c r="I671" s="2" t="s">
        <v>33</v>
      </c>
      <c r="J671" s="112">
        <v>484912.71240800002</v>
      </c>
      <c r="K671" s="110"/>
    </row>
    <row r="672" spans="1:11" x14ac:dyDescent="0.35">
      <c r="A672" s="2" t="s">
        <v>139</v>
      </c>
      <c r="B672" s="2" t="s">
        <v>136</v>
      </c>
      <c r="C672" s="2" t="s">
        <v>51</v>
      </c>
      <c r="D672" s="108">
        <v>41730</v>
      </c>
      <c r="E672" s="109">
        <f t="shared" si="15"/>
        <v>4</v>
      </c>
      <c r="F672" s="109" t="s">
        <v>19</v>
      </c>
      <c r="G672" s="2" t="s">
        <v>127</v>
      </c>
      <c r="H672" s="2" t="s">
        <v>128</v>
      </c>
      <c r="I672" s="2" t="s">
        <v>33</v>
      </c>
      <c r="J672" s="112">
        <v>419935.11569100001</v>
      </c>
      <c r="K672" s="110"/>
    </row>
    <row r="673" spans="1:11" x14ac:dyDescent="0.35">
      <c r="A673" s="2" t="s">
        <v>139</v>
      </c>
      <c r="B673" s="2" t="s">
        <v>136</v>
      </c>
      <c r="C673" s="2" t="s">
        <v>51</v>
      </c>
      <c r="D673" s="108">
        <v>41760</v>
      </c>
      <c r="E673" s="109">
        <f t="shared" si="15"/>
        <v>5</v>
      </c>
      <c r="F673" s="109" t="s">
        <v>19</v>
      </c>
      <c r="G673" s="2" t="s">
        <v>127</v>
      </c>
      <c r="H673" s="2" t="s">
        <v>128</v>
      </c>
      <c r="I673" s="2" t="s">
        <v>33</v>
      </c>
      <c r="J673" s="112">
        <v>448216.05637499999</v>
      </c>
      <c r="K673" s="110"/>
    </row>
    <row r="674" spans="1:11" x14ac:dyDescent="0.35">
      <c r="A674" s="2" t="s">
        <v>139</v>
      </c>
      <c r="B674" s="2" t="s">
        <v>136</v>
      </c>
      <c r="C674" s="2" t="s">
        <v>51</v>
      </c>
      <c r="D674" s="108">
        <v>41791</v>
      </c>
      <c r="E674" s="109">
        <f t="shared" si="15"/>
        <v>6</v>
      </c>
      <c r="F674" s="109" t="s">
        <v>19</v>
      </c>
      <c r="G674" s="2" t="s">
        <v>127</v>
      </c>
      <c r="H674" s="2" t="s">
        <v>128</v>
      </c>
      <c r="I674" s="2" t="s">
        <v>33</v>
      </c>
      <c r="J674" s="112">
        <v>532127.64313450002</v>
      </c>
      <c r="K674" s="110"/>
    </row>
    <row r="675" spans="1:11" x14ac:dyDescent="0.35">
      <c r="A675" s="2" t="s">
        <v>139</v>
      </c>
      <c r="B675" s="2" t="s">
        <v>136</v>
      </c>
      <c r="C675" s="2" t="s">
        <v>51</v>
      </c>
      <c r="D675" s="108">
        <v>41456</v>
      </c>
      <c r="E675" s="109">
        <f t="shared" si="15"/>
        <v>7</v>
      </c>
      <c r="F675" s="109" t="s">
        <v>19</v>
      </c>
      <c r="G675" s="2" t="s">
        <v>127</v>
      </c>
      <c r="H675" s="2" t="s">
        <v>129</v>
      </c>
      <c r="I675" s="2" t="s">
        <v>33</v>
      </c>
      <c r="J675" s="112">
        <v>610297.37310056051</v>
      </c>
      <c r="K675" s="110"/>
    </row>
    <row r="676" spans="1:11" x14ac:dyDescent="0.35">
      <c r="A676" s="2" t="s">
        <v>139</v>
      </c>
      <c r="B676" s="2" t="s">
        <v>136</v>
      </c>
      <c r="C676" s="2" t="s">
        <v>51</v>
      </c>
      <c r="D676" s="108">
        <v>41487</v>
      </c>
      <c r="E676" s="109">
        <f t="shared" si="15"/>
        <v>8</v>
      </c>
      <c r="F676" s="109" t="s">
        <v>19</v>
      </c>
      <c r="G676" s="2" t="s">
        <v>127</v>
      </c>
      <c r="H676" s="2" t="s">
        <v>129</v>
      </c>
      <c r="I676" s="2" t="s">
        <v>33</v>
      </c>
      <c r="J676" s="112">
        <v>908795.20773656247</v>
      </c>
      <c r="K676" s="110"/>
    </row>
    <row r="677" spans="1:11" x14ac:dyDescent="0.35">
      <c r="A677" s="2" t="s">
        <v>139</v>
      </c>
      <c r="B677" s="2" t="s">
        <v>136</v>
      </c>
      <c r="C677" s="2" t="s">
        <v>51</v>
      </c>
      <c r="D677" s="108">
        <v>41518</v>
      </c>
      <c r="E677" s="109">
        <f t="shared" si="15"/>
        <v>9</v>
      </c>
      <c r="F677" s="109" t="s">
        <v>19</v>
      </c>
      <c r="G677" s="2" t="s">
        <v>127</v>
      </c>
      <c r="H677" s="2" t="s">
        <v>129</v>
      </c>
      <c r="I677" s="2" t="s">
        <v>33</v>
      </c>
      <c r="J677" s="112">
        <v>711025.90062299802</v>
      </c>
      <c r="K677" s="110"/>
    </row>
    <row r="678" spans="1:11" x14ac:dyDescent="0.35">
      <c r="A678" s="2" t="s">
        <v>139</v>
      </c>
      <c r="B678" s="2" t="s">
        <v>136</v>
      </c>
      <c r="C678" s="2" t="s">
        <v>51</v>
      </c>
      <c r="D678" s="108">
        <v>41548</v>
      </c>
      <c r="E678" s="109">
        <f t="shared" si="15"/>
        <v>10</v>
      </c>
      <c r="F678" s="109" t="s">
        <v>19</v>
      </c>
      <c r="G678" s="2" t="s">
        <v>127</v>
      </c>
      <c r="H678" s="2" t="s">
        <v>129</v>
      </c>
      <c r="I678" s="2" t="s">
        <v>33</v>
      </c>
      <c r="J678" s="112">
        <v>699813.46326262481</v>
      </c>
      <c r="K678" s="110"/>
    </row>
    <row r="679" spans="1:11" x14ac:dyDescent="0.35">
      <c r="A679" s="2" t="s">
        <v>139</v>
      </c>
      <c r="B679" s="2" t="s">
        <v>136</v>
      </c>
      <c r="C679" s="2" t="s">
        <v>51</v>
      </c>
      <c r="D679" s="108">
        <v>41579</v>
      </c>
      <c r="E679" s="109">
        <f t="shared" si="15"/>
        <v>11</v>
      </c>
      <c r="F679" s="109" t="s">
        <v>19</v>
      </c>
      <c r="G679" s="2" t="s">
        <v>127</v>
      </c>
      <c r="H679" s="2" t="s">
        <v>129</v>
      </c>
      <c r="I679" s="2" t="s">
        <v>33</v>
      </c>
      <c r="J679" s="112">
        <v>619174.29107624991</v>
      </c>
      <c r="K679" s="110"/>
    </row>
    <row r="680" spans="1:11" x14ac:dyDescent="0.35">
      <c r="A680" s="2" t="s">
        <v>139</v>
      </c>
      <c r="B680" s="2" t="s">
        <v>136</v>
      </c>
      <c r="C680" s="2" t="s">
        <v>51</v>
      </c>
      <c r="D680" s="108">
        <v>41609</v>
      </c>
      <c r="E680" s="109">
        <f t="shared" si="15"/>
        <v>12</v>
      </c>
      <c r="F680" s="109" t="s">
        <v>19</v>
      </c>
      <c r="G680" s="2" t="s">
        <v>127</v>
      </c>
      <c r="H680" s="2" t="s">
        <v>129</v>
      </c>
      <c r="I680" s="2" t="s">
        <v>33</v>
      </c>
      <c r="J680" s="112">
        <v>641582.36576999992</v>
      </c>
      <c r="K680" s="110"/>
    </row>
    <row r="681" spans="1:11" x14ac:dyDescent="0.35">
      <c r="A681" s="2" t="s">
        <v>139</v>
      </c>
      <c r="B681" s="2" t="s">
        <v>136</v>
      </c>
      <c r="C681" s="2" t="s">
        <v>51</v>
      </c>
      <c r="D681" s="108">
        <v>41640</v>
      </c>
      <c r="E681" s="109">
        <f t="shared" si="15"/>
        <v>1</v>
      </c>
      <c r="F681" s="109" t="s">
        <v>19</v>
      </c>
      <c r="G681" s="2" t="s">
        <v>127</v>
      </c>
      <c r="H681" s="2" t="s">
        <v>129</v>
      </c>
      <c r="I681" s="2" t="s">
        <v>33</v>
      </c>
      <c r="J681" s="112">
        <v>740585.34395999974</v>
      </c>
      <c r="K681" s="110"/>
    </row>
    <row r="682" spans="1:11" x14ac:dyDescent="0.35">
      <c r="A682" s="2" t="s">
        <v>139</v>
      </c>
      <c r="B682" s="2" t="s">
        <v>136</v>
      </c>
      <c r="C682" s="2" t="s">
        <v>51</v>
      </c>
      <c r="D682" s="108">
        <v>41671</v>
      </c>
      <c r="E682" s="109">
        <f t="shared" si="15"/>
        <v>2</v>
      </c>
      <c r="F682" s="109" t="s">
        <v>19</v>
      </c>
      <c r="G682" s="2" t="s">
        <v>127</v>
      </c>
      <c r="H682" s="2" t="s">
        <v>129</v>
      </c>
      <c r="I682" s="2" t="s">
        <v>33</v>
      </c>
      <c r="J682" s="112">
        <v>665533.05688012496</v>
      </c>
      <c r="K682" s="110"/>
    </row>
    <row r="683" spans="1:11" x14ac:dyDescent="0.35">
      <c r="A683" s="2" t="s">
        <v>139</v>
      </c>
      <c r="B683" s="2" t="s">
        <v>136</v>
      </c>
      <c r="C683" s="2" t="s">
        <v>51</v>
      </c>
      <c r="D683" s="108">
        <v>41699</v>
      </c>
      <c r="E683" s="109">
        <f t="shared" si="15"/>
        <v>3</v>
      </c>
      <c r="F683" s="109" t="s">
        <v>19</v>
      </c>
      <c r="G683" s="2" t="s">
        <v>127</v>
      </c>
      <c r="H683" s="2" t="s">
        <v>129</v>
      </c>
      <c r="I683" s="2" t="s">
        <v>33</v>
      </c>
      <c r="J683" s="112">
        <v>608946.05938500003</v>
      </c>
      <c r="K683" s="110"/>
    </row>
    <row r="684" spans="1:11" x14ac:dyDescent="0.35">
      <c r="A684" s="2" t="s">
        <v>139</v>
      </c>
      <c r="B684" s="2" t="s">
        <v>136</v>
      </c>
      <c r="C684" s="2" t="s">
        <v>51</v>
      </c>
      <c r="D684" s="108">
        <v>41730</v>
      </c>
      <c r="E684" s="109">
        <f t="shared" si="15"/>
        <v>4</v>
      </c>
      <c r="F684" s="109" t="s">
        <v>19</v>
      </c>
      <c r="G684" s="2" t="s">
        <v>127</v>
      </c>
      <c r="H684" s="2" t="s">
        <v>129</v>
      </c>
      <c r="I684" s="2" t="s">
        <v>33</v>
      </c>
      <c r="J684" s="112">
        <v>706548.92858549999</v>
      </c>
      <c r="K684" s="110"/>
    </row>
    <row r="685" spans="1:11" x14ac:dyDescent="0.35">
      <c r="A685" s="2" t="s">
        <v>139</v>
      </c>
      <c r="B685" s="2" t="s">
        <v>136</v>
      </c>
      <c r="C685" s="2" t="s">
        <v>51</v>
      </c>
      <c r="D685" s="108">
        <v>41760</v>
      </c>
      <c r="E685" s="109">
        <f t="shared" si="15"/>
        <v>5</v>
      </c>
      <c r="F685" s="109" t="s">
        <v>19</v>
      </c>
      <c r="G685" s="2" t="s">
        <v>127</v>
      </c>
      <c r="H685" s="2" t="s">
        <v>129</v>
      </c>
      <c r="I685" s="2" t="s">
        <v>33</v>
      </c>
      <c r="J685" s="112">
        <v>684073.99396875</v>
      </c>
      <c r="K685" s="110"/>
    </row>
    <row r="686" spans="1:11" x14ac:dyDescent="0.35">
      <c r="A686" s="2" t="s">
        <v>139</v>
      </c>
      <c r="B686" s="2" t="s">
        <v>136</v>
      </c>
      <c r="C686" s="2" t="s">
        <v>51</v>
      </c>
      <c r="D686" s="108">
        <v>41791</v>
      </c>
      <c r="E686" s="109">
        <f t="shared" si="15"/>
        <v>6</v>
      </c>
      <c r="F686" s="109" t="s">
        <v>19</v>
      </c>
      <c r="G686" s="2" t="s">
        <v>127</v>
      </c>
      <c r="H686" s="2" t="s">
        <v>129</v>
      </c>
      <c r="I686" s="2" t="s">
        <v>33</v>
      </c>
      <c r="J686" s="112">
        <v>795822.70165668742</v>
      </c>
      <c r="K686" s="110"/>
    </row>
    <row r="687" spans="1:11" x14ac:dyDescent="0.35">
      <c r="A687" s="2" t="s">
        <v>139</v>
      </c>
      <c r="B687" s="2" t="s">
        <v>136</v>
      </c>
      <c r="C687" s="2" t="s">
        <v>51</v>
      </c>
      <c r="D687" s="108">
        <v>41456</v>
      </c>
      <c r="E687" s="109">
        <f t="shared" si="15"/>
        <v>7</v>
      </c>
      <c r="F687" s="109" t="s">
        <v>19</v>
      </c>
      <c r="G687" s="2" t="s">
        <v>146</v>
      </c>
      <c r="H687" s="2" t="s">
        <v>130</v>
      </c>
      <c r="I687" s="2" t="s">
        <v>33</v>
      </c>
      <c r="J687" s="112">
        <v>334574.56978850893</v>
      </c>
      <c r="K687" s="110"/>
    </row>
    <row r="688" spans="1:11" x14ac:dyDescent="0.35">
      <c r="A688" s="2" t="s">
        <v>139</v>
      </c>
      <c r="B688" s="2" t="s">
        <v>136</v>
      </c>
      <c r="C688" s="2" t="s">
        <v>51</v>
      </c>
      <c r="D688" s="108">
        <v>41487</v>
      </c>
      <c r="E688" s="109">
        <f t="shared" si="15"/>
        <v>8</v>
      </c>
      <c r="F688" s="109" t="s">
        <v>19</v>
      </c>
      <c r="G688" s="2" t="s">
        <v>146</v>
      </c>
      <c r="H688" s="2" t="s">
        <v>130</v>
      </c>
      <c r="I688" s="2" t="s">
        <v>33</v>
      </c>
      <c r="J688" s="112">
        <v>492735.34629342239</v>
      </c>
      <c r="K688" s="110"/>
    </row>
    <row r="689" spans="1:11" x14ac:dyDescent="0.35">
      <c r="A689" s="2" t="s">
        <v>139</v>
      </c>
      <c r="B689" s="2" t="s">
        <v>136</v>
      </c>
      <c r="C689" s="2" t="s">
        <v>51</v>
      </c>
      <c r="D689" s="108">
        <v>41518</v>
      </c>
      <c r="E689" s="109">
        <f t="shared" si="15"/>
        <v>9</v>
      </c>
      <c r="F689" s="109" t="s">
        <v>19</v>
      </c>
      <c r="G689" s="2" t="s">
        <v>146</v>
      </c>
      <c r="H689" s="2" t="s">
        <v>130</v>
      </c>
      <c r="I689" s="2" t="s">
        <v>33</v>
      </c>
      <c r="J689" s="112">
        <v>423886.13007635879</v>
      </c>
      <c r="K689" s="110"/>
    </row>
    <row r="690" spans="1:11" x14ac:dyDescent="0.35">
      <c r="A690" s="2" t="s">
        <v>139</v>
      </c>
      <c r="B690" s="2" t="s">
        <v>136</v>
      </c>
      <c r="C690" s="2" t="s">
        <v>51</v>
      </c>
      <c r="D690" s="108">
        <v>41548</v>
      </c>
      <c r="E690" s="109">
        <f t="shared" si="15"/>
        <v>10</v>
      </c>
      <c r="F690" s="109" t="s">
        <v>19</v>
      </c>
      <c r="G690" s="2" t="s">
        <v>146</v>
      </c>
      <c r="H690" s="2" t="s">
        <v>130</v>
      </c>
      <c r="I690" s="2" t="s">
        <v>33</v>
      </c>
      <c r="J690" s="112">
        <v>370340.02732499992</v>
      </c>
      <c r="K690" s="110"/>
    </row>
    <row r="691" spans="1:11" x14ac:dyDescent="0.35">
      <c r="A691" s="2" t="s">
        <v>139</v>
      </c>
      <c r="B691" s="2" t="s">
        <v>136</v>
      </c>
      <c r="C691" s="2" t="s">
        <v>51</v>
      </c>
      <c r="D691" s="108">
        <v>41579</v>
      </c>
      <c r="E691" s="109">
        <f t="shared" si="15"/>
        <v>11</v>
      </c>
      <c r="F691" s="109" t="s">
        <v>19</v>
      </c>
      <c r="G691" s="2" t="s">
        <v>146</v>
      </c>
      <c r="H691" s="2" t="s">
        <v>130</v>
      </c>
      <c r="I691" s="2" t="s">
        <v>33</v>
      </c>
      <c r="J691" s="112">
        <v>388537.72727419995</v>
      </c>
      <c r="K691" s="110"/>
    </row>
    <row r="692" spans="1:11" x14ac:dyDescent="0.35">
      <c r="A692" s="2" t="s">
        <v>139</v>
      </c>
      <c r="B692" s="2" t="s">
        <v>136</v>
      </c>
      <c r="C692" s="2" t="s">
        <v>51</v>
      </c>
      <c r="D692" s="108">
        <v>41609</v>
      </c>
      <c r="E692" s="109">
        <f t="shared" si="15"/>
        <v>12</v>
      </c>
      <c r="F692" s="109" t="s">
        <v>19</v>
      </c>
      <c r="G692" s="2" t="s">
        <v>146</v>
      </c>
      <c r="H692" s="2" t="s">
        <v>130</v>
      </c>
      <c r="I692" s="2" t="s">
        <v>33</v>
      </c>
      <c r="J692" s="112">
        <v>338577.18673479994</v>
      </c>
      <c r="K692" s="110"/>
    </row>
    <row r="693" spans="1:11" x14ac:dyDescent="0.35">
      <c r="A693" s="2" t="s">
        <v>139</v>
      </c>
      <c r="B693" s="2" t="s">
        <v>136</v>
      </c>
      <c r="C693" s="2" t="s">
        <v>51</v>
      </c>
      <c r="D693" s="108">
        <v>41640</v>
      </c>
      <c r="E693" s="109">
        <f t="shared" si="15"/>
        <v>1</v>
      </c>
      <c r="F693" s="109" t="s">
        <v>19</v>
      </c>
      <c r="G693" s="2" t="s">
        <v>146</v>
      </c>
      <c r="H693" s="2" t="s">
        <v>130</v>
      </c>
      <c r="I693" s="2" t="s">
        <v>33</v>
      </c>
      <c r="J693" s="112">
        <v>466373.20086803986</v>
      </c>
      <c r="K693" s="110"/>
    </row>
    <row r="694" spans="1:11" x14ac:dyDescent="0.35">
      <c r="A694" s="2" t="s">
        <v>139</v>
      </c>
      <c r="B694" s="2" t="s">
        <v>136</v>
      </c>
      <c r="C694" s="2" t="s">
        <v>51</v>
      </c>
      <c r="D694" s="108">
        <v>41671</v>
      </c>
      <c r="E694" s="109">
        <f t="shared" si="15"/>
        <v>2</v>
      </c>
      <c r="F694" s="109" t="s">
        <v>19</v>
      </c>
      <c r="G694" s="2" t="s">
        <v>146</v>
      </c>
      <c r="H694" s="2" t="s">
        <v>130</v>
      </c>
      <c r="I694" s="2" t="s">
        <v>33</v>
      </c>
      <c r="J694" s="112">
        <v>388574.67707873997</v>
      </c>
      <c r="K694" s="110"/>
    </row>
    <row r="695" spans="1:11" x14ac:dyDescent="0.35">
      <c r="A695" s="2" t="s">
        <v>139</v>
      </c>
      <c r="B695" s="2" t="s">
        <v>136</v>
      </c>
      <c r="C695" s="2" t="s">
        <v>51</v>
      </c>
      <c r="D695" s="108">
        <v>41699</v>
      </c>
      <c r="E695" s="109">
        <f t="shared" si="15"/>
        <v>3</v>
      </c>
      <c r="F695" s="109" t="s">
        <v>19</v>
      </c>
      <c r="G695" s="2" t="s">
        <v>146</v>
      </c>
      <c r="H695" s="2" t="s">
        <v>130</v>
      </c>
      <c r="I695" s="2" t="s">
        <v>33</v>
      </c>
      <c r="J695" s="112">
        <v>356192.71368815994</v>
      </c>
      <c r="K695" s="110"/>
    </row>
    <row r="696" spans="1:11" x14ac:dyDescent="0.35">
      <c r="A696" s="2" t="s">
        <v>139</v>
      </c>
      <c r="B696" s="2" t="s">
        <v>136</v>
      </c>
      <c r="C696" s="2" t="s">
        <v>51</v>
      </c>
      <c r="D696" s="108">
        <v>41730</v>
      </c>
      <c r="E696" s="109">
        <f t="shared" si="15"/>
        <v>4</v>
      </c>
      <c r="F696" s="109" t="s">
        <v>19</v>
      </c>
      <c r="G696" s="2" t="s">
        <v>146</v>
      </c>
      <c r="H696" s="2" t="s">
        <v>130</v>
      </c>
      <c r="I696" s="2" t="s">
        <v>33</v>
      </c>
      <c r="J696" s="112">
        <v>381723.53905412991</v>
      </c>
      <c r="K696" s="110"/>
    </row>
    <row r="697" spans="1:11" x14ac:dyDescent="0.35">
      <c r="A697" s="2" t="s">
        <v>139</v>
      </c>
      <c r="B697" s="2" t="s">
        <v>136</v>
      </c>
      <c r="C697" s="2" t="s">
        <v>51</v>
      </c>
      <c r="D697" s="108">
        <v>41760</v>
      </c>
      <c r="E697" s="109">
        <f t="shared" si="15"/>
        <v>5</v>
      </c>
      <c r="F697" s="109" t="s">
        <v>19</v>
      </c>
      <c r="G697" s="2" t="s">
        <v>146</v>
      </c>
      <c r="H697" s="2" t="s">
        <v>130</v>
      </c>
      <c r="I697" s="2" t="s">
        <v>33</v>
      </c>
      <c r="J697" s="112">
        <v>429911.03490812494</v>
      </c>
      <c r="K697" s="110"/>
    </row>
    <row r="698" spans="1:11" x14ac:dyDescent="0.35">
      <c r="A698" s="2" t="s">
        <v>139</v>
      </c>
      <c r="B698" s="2" t="s">
        <v>136</v>
      </c>
      <c r="C698" s="2" t="s">
        <v>51</v>
      </c>
      <c r="D698" s="108">
        <v>41791</v>
      </c>
      <c r="E698" s="109">
        <f t="shared" si="15"/>
        <v>6</v>
      </c>
      <c r="F698" s="109" t="s">
        <v>19</v>
      </c>
      <c r="G698" s="2" t="s">
        <v>146</v>
      </c>
      <c r="H698" s="2" t="s">
        <v>130</v>
      </c>
      <c r="I698" s="2" t="s">
        <v>33</v>
      </c>
      <c r="J698" s="112">
        <v>476034.24514096242</v>
      </c>
      <c r="K698" s="110"/>
    </row>
    <row r="699" spans="1:11" x14ac:dyDescent="0.35">
      <c r="A699" s="2" t="s">
        <v>139</v>
      </c>
      <c r="B699" s="2" t="s">
        <v>136</v>
      </c>
      <c r="C699" s="2" t="s">
        <v>51</v>
      </c>
      <c r="D699" s="108">
        <v>41456</v>
      </c>
      <c r="E699" s="109">
        <f t="shared" si="15"/>
        <v>7</v>
      </c>
      <c r="F699" s="109" t="s">
        <v>19</v>
      </c>
      <c r="G699" s="2" t="s">
        <v>146</v>
      </c>
      <c r="H699" s="2" t="s">
        <v>131</v>
      </c>
      <c r="I699" s="2" t="s">
        <v>33</v>
      </c>
      <c r="J699" s="112">
        <v>221632.12385716435</v>
      </c>
      <c r="K699" s="110"/>
    </row>
    <row r="700" spans="1:11" x14ac:dyDescent="0.35">
      <c r="A700" s="2" t="s">
        <v>139</v>
      </c>
      <c r="B700" s="2" t="s">
        <v>136</v>
      </c>
      <c r="C700" s="2" t="s">
        <v>51</v>
      </c>
      <c r="D700" s="108">
        <v>41487</v>
      </c>
      <c r="E700" s="109">
        <f t="shared" si="15"/>
        <v>8</v>
      </c>
      <c r="F700" s="109" t="s">
        <v>19</v>
      </c>
      <c r="G700" s="2" t="s">
        <v>146</v>
      </c>
      <c r="H700" s="2" t="s">
        <v>131</v>
      </c>
      <c r="I700" s="2" t="s">
        <v>33</v>
      </c>
      <c r="J700" s="112">
        <v>298721.115169695</v>
      </c>
      <c r="K700" s="110"/>
    </row>
    <row r="701" spans="1:11" x14ac:dyDescent="0.35">
      <c r="A701" s="2" t="s">
        <v>139</v>
      </c>
      <c r="B701" s="2" t="s">
        <v>136</v>
      </c>
      <c r="C701" s="2" t="s">
        <v>51</v>
      </c>
      <c r="D701" s="108">
        <v>41518</v>
      </c>
      <c r="E701" s="109">
        <f t="shared" si="15"/>
        <v>9</v>
      </c>
      <c r="F701" s="109" t="s">
        <v>19</v>
      </c>
      <c r="G701" s="2" t="s">
        <v>146</v>
      </c>
      <c r="H701" s="2" t="s">
        <v>131</v>
      </c>
      <c r="I701" s="2" t="s">
        <v>33</v>
      </c>
      <c r="J701" s="112">
        <v>263980.61528681178</v>
      </c>
      <c r="K701" s="110"/>
    </row>
    <row r="702" spans="1:11" x14ac:dyDescent="0.35">
      <c r="A702" s="2" t="s">
        <v>139</v>
      </c>
      <c r="B702" s="2" t="s">
        <v>136</v>
      </c>
      <c r="C702" s="2" t="s">
        <v>51</v>
      </c>
      <c r="D702" s="108">
        <v>41548</v>
      </c>
      <c r="E702" s="109">
        <f t="shared" si="15"/>
        <v>10</v>
      </c>
      <c r="F702" s="109" t="s">
        <v>19</v>
      </c>
      <c r="G702" s="2" t="s">
        <v>146</v>
      </c>
      <c r="H702" s="2" t="s">
        <v>131</v>
      </c>
      <c r="I702" s="2" t="s">
        <v>33</v>
      </c>
      <c r="J702" s="112">
        <v>219795.94496150999</v>
      </c>
      <c r="K702" s="110"/>
    </row>
    <row r="703" spans="1:11" x14ac:dyDescent="0.35">
      <c r="A703" s="2" t="s">
        <v>139</v>
      </c>
      <c r="B703" s="2" t="s">
        <v>136</v>
      </c>
      <c r="C703" s="2" t="s">
        <v>51</v>
      </c>
      <c r="D703" s="108">
        <v>41579</v>
      </c>
      <c r="E703" s="109">
        <f t="shared" si="15"/>
        <v>11</v>
      </c>
      <c r="F703" s="109" t="s">
        <v>19</v>
      </c>
      <c r="G703" s="2" t="s">
        <v>146</v>
      </c>
      <c r="H703" s="2" t="s">
        <v>131</v>
      </c>
      <c r="I703" s="2" t="s">
        <v>33</v>
      </c>
      <c r="J703" s="112">
        <v>258222.34619527502</v>
      </c>
      <c r="K703" s="110"/>
    </row>
    <row r="704" spans="1:11" x14ac:dyDescent="0.35">
      <c r="A704" s="2" t="s">
        <v>139</v>
      </c>
      <c r="B704" s="2" t="s">
        <v>136</v>
      </c>
      <c r="C704" s="2" t="s">
        <v>51</v>
      </c>
      <c r="D704" s="108">
        <v>41609</v>
      </c>
      <c r="E704" s="109">
        <f t="shared" si="15"/>
        <v>12</v>
      </c>
      <c r="F704" s="109" t="s">
        <v>19</v>
      </c>
      <c r="G704" s="2" t="s">
        <v>146</v>
      </c>
      <c r="H704" s="2" t="s">
        <v>131</v>
      </c>
      <c r="I704" s="2" t="s">
        <v>33</v>
      </c>
      <c r="J704" s="112">
        <v>230372.47477350003</v>
      </c>
      <c r="K704" s="110"/>
    </row>
    <row r="705" spans="1:11" x14ac:dyDescent="0.35">
      <c r="A705" s="2" t="s">
        <v>139</v>
      </c>
      <c r="B705" s="2" t="s">
        <v>136</v>
      </c>
      <c r="C705" s="2" t="s">
        <v>51</v>
      </c>
      <c r="D705" s="108">
        <v>41640</v>
      </c>
      <c r="E705" s="109">
        <f t="shared" si="15"/>
        <v>1</v>
      </c>
      <c r="F705" s="109" t="s">
        <v>19</v>
      </c>
      <c r="G705" s="2" t="s">
        <v>146</v>
      </c>
      <c r="H705" s="2" t="s">
        <v>131</v>
      </c>
      <c r="I705" s="2" t="s">
        <v>33</v>
      </c>
      <c r="J705" s="112">
        <v>269842.36896287993</v>
      </c>
      <c r="K705" s="110"/>
    </row>
    <row r="706" spans="1:11" x14ac:dyDescent="0.35">
      <c r="A706" s="2" t="s">
        <v>139</v>
      </c>
      <c r="B706" s="2" t="s">
        <v>136</v>
      </c>
      <c r="C706" s="2" t="s">
        <v>51</v>
      </c>
      <c r="D706" s="108">
        <v>41671</v>
      </c>
      <c r="E706" s="109">
        <f t="shared" si="15"/>
        <v>2</v>
      </c>
      <c r="F706" s="109" t="s">
        <v>19</v>
      </c>
      <c r="G706" s="2" t="s">
        <v>146</v>
      </c>
      <c r="H706" s="2" t="s">
        <v>131</v>
      </c>
      <c r="I706" s="2" t="s">
        <v>33</v>
      </c>
      <c r="J706" s="112">
        <v>229486.43250580502</v>
      </c>
      <c r="K706" s="110"/>
    </row>
    <row r="707" spans="1:11" x14ac:dyDescent="0.35">
      <c r="A707" s="2" t="s">
        <v>139</v>
      </c>
      <c r="B707" s="2" t="s">
        <v>136</v>
      </c>
      <c r="C707" s="2" t="s">
        <v>51</v>
      </c>
      <c r="D707" s="108">
        <v>41699</v>
      </c>
      <c r="E707" s="109">
        <f t="shared" si="15"/>
        <v>3</v>
      </c>
      <c r="F707" s="109" t="s">
        <v>19</v>
      </c>
      <c r="G707" s="2" t="s">
        <v>146</v>
      </c>
      <c r="H707" s="2" t="s">
        <v>131</v>
      </c>
      <c r="I707" s="2" t="s">
        <v>33</v>
      </c>
      <c r="J707" s="112">
        <v>247771.36577484003</v>
      </c>
      <c r="K707" s="110"/>
    </row>
    <row r="708" spans="1:11" x14ac:dyDescent="0.35">
      <c r="A708" s="2" t="s">
        <v>139</v>
      </c>
      <c r="B708" s="2" t="s">
        <v>136</v>
      </c>
      <c r="C708" s="2" t="s">
        <v>51</v>
      </c>
      <c r="D708" s="108">
        <v>41730</v>
      </c>
      <c r="E708" s="109">
        <f t="shared" si="15"/>
        <v>4</v>
      </c>
      <c r="F708" s="109" t="s">
        <v>19</v>
      </c>
      <c r="G708" s="2" t="s">
        <v>146</v>
      </c>
      <c r="H708" s="2" t="s">
        <v>131</v>
      </c>
      <c r="I708" s="2" t="s">
        <v>33</v>
      </c>
      <c r="J708" s="112">
        <v>247653.76578579002</v>
      </c>
      <c r="K708" s="110"/>
    </row>
    <row r="709" spans="1:11" x14ac:dyDescent="0.35">
      <c r="A709" s="2" t="s">
        <v>139</v>
      </c>
      <c r="B709" s="2" t="s">
        <v>136</v>
      </c>
      <c r="C709" s="2" t="s">
        <v>51</v>
      </c>
      <c r="D709" s="108">
        <v>41760</v>
      </c>
      <c r="E709" s="109">
        <f t="shared" si="15"/>
        <v>5</v>
      </c>
      <c r="F709" s="109" t="s">
        <v>19</v>
      </c>
      <c r="G709" s="2" t="s">
        <v>146</v>
      </c>
      <c r="H709" s="2" t="s">
        <v>131</v>
      </c>
      <c r="I709" s="2" t="s">
        <v>33</v>
      </c>
      <c r="J709" s="112">
        <v>257537.95336406256</v>
      </c>
      <c r="K709" s="110"/>
    </row>
    <row r="710" spans="1:11" x14ac:dyDescent="0.35">
      <c r="A710" s="2" t="s">
        <v>139</v>
      </c>
      <c r="B710" s="2" t="s">
        <v>136</v>
      </c>
      <c r="C710" s="2" t="s">
        <v>51</v>
      </c>
      <c r="D710" s="108">
        <v>41791</v>
      </c>
      <c r="E710" s="109">
        <f t="shared" si="15"/>
        <v>6</v>
      </c>
      <c r="F710" s="109" t="s">
        <v>19</v>
      </c>
      <c r="G710" s="2" t="s">
        <v>146</v>
      </c>
      <c r="H710" s="2" t="s">
        <v>131</v>
      </c>
      <c r="I710" s="2" t="s">
        <v>33</v>
      </c>
      <c r="J710" s="112">
        <v>273028.52946296253</v>
      </c>
      <c r="K710" s="110"/>
    </row>
    <row r="711" spans="1:11" x14ac:dyDescent="0.35">
      <c r="A711" s="2" t="s">
        <v>139</v>
      </c>
      <c r="B711" s="2" t="s">
        <v>136</v>
      </c>
      <c r="C711" s="2" t="s">
        <v>51</v>
      </c>
      <c r="D711" s="108">
        <v>41456</v>
      </c>
      <c r="E711" s="109">
        <f t="shared" si="15"/>
        <v>7</v>
      </c>
      <c r="F711" s="109" t="s">
        <v>19</v>
      </c>
      <c r="G711" s="2" t="s">
        <v>146</v>
      </c>
      <c r="H711" s="2" t="s">
        <v>132</v>
      </c>
      <c r="I711" s="2" t="s">
        <v>33</v>
      </c>
      <c r="J711" s="112">
        <v>270317.51001272164</v>
      </c>
      <c r="K711" s="110"/>
    </row>
    <row r="712" spans="1:11" x14ac:dyDescent="0.35">
      <c r="A712" s="2" t="s">
        <v>139</v>
      </c>
      <c r="B712" s="2" t="s">
        <v>136</v>
      </c>
      <c r="C712" s="2" t="s">
        <v>51</v>
      </c>
      <c r="D712" s="108">
        <v>41487</v>
      </c>
      <c r="E712" s="109">
        <f t="shared" si="15"/>
        <v>8</v>
      </c>
      <c r="F712" s="109" t="s">
        <v>19</v>
      </c>
      <c r="G712" s="2" t="s">
        <v>146</v>
      </c>
      <c r="H712" s="2" t="s">
        <v>132</v>
      </c>
      <c r="I712" s="2" t="s">
        <v>33</v>
      </c>
      <c r="J712" s="112">
        <v>345609.90627034125</v>
      </c>
      <c r="K712" s="110"/>
    </row>
    <row r="713" spans="1:11" x14ac:dyDescent="0.35">
      <c r="A713" s="2" t="s">
        <v>139</v>
      </c>
      <c r="B713" s="2" t="s">
        <v>136</v>
      </c>
      <c r="C713" s="2" t="s">
        <v>51</v>
      </c>
      <c r="D713" s="108">
        <v>41518</v>
      </c>
      <c r="E713" s="109">
        <f t="shared" si="15"/>
        <v>9</v>
      </c>
      <c r="F713" s="109" t="s">
        <v>19</v>
      </c>
      <c r="G713" s="2" t="s">
        <v>146</v>
      </c>
      <c r="H713" s="2" t="s">
        <v>132</v>
      </c>
      <c r="I713" s="2" t="s">
        <v>33</v>
      </c>
      <c r="J713" s="112">
        <v>281982.65504614048</v>
      </c>
      <c r="K713" s="110"/>
    </row>
    <row r="714" spans="1:11" x14ac:dyDescent="0.35">
      <c r="A714" s="2" t="s">
        <v>139</v>
      </c>
      <c r="B714" s="2" t="s">
        <v>136</v>
      </c>
      <c r="C714" s="2" t="s">
        <v>51</v>
      </c>
      <c r="D714" s="108">
        <v>41548</v>
      </c>
      <c r="E714" s="109">
        <f t="shared" si="15"/>
        <v>10</v>
      </c>
      <c r="F714" s="109" t="s">
        <v>19</v>
      </c>
      <c r="G714" s="2" t="s">
        <v>146</v>
      </c>
      <c r="H714" s="2" t="s">
        <v>132</v>
      </c>
      <c r="I714" s="2" t="s">
        <v>33</v>
      </c>
      <c r="J714" s="112">
        <v>262525.43281191739</v>
      </c>
      <c r="K714" s="110"/>
    </row>
    <row r="715" spans="1:11" x14ac:dyDescent="0.35">
      <c r="A715" s="2" t="s">
        <v>139</v>
      </c>
      <c r="B715" s="2" t="s">
        <v>136</v>
      </c>
      <c r="C715" s="2" t="s">
        <v>51</v>
      </c>
      <c r="D715" s="108">
        <v>41579</v>
      </c>
      <c r="E715" s="109">
        <f t="shared" si="15"/>
        <v>11</v>
      </c>
      <c r="F715" s="109" t="s">
        <v>19</v>
      </c>
      <c r="G715" s="2" t="s">
        <v>146</v>
      </c>
      <c r="H715" s="2" t="s">
        <v>132</v>
      </c>
      <c r="I715" s="2" t="s">
        <v>33</v>
      </c>
      <c r="J715" s="112">
        <v>264530.39711157506</v>
      </c>
      <c r="K715" s="110"/>
    </row>
    <row r="716" spans="1:11" x14ac:dyDescent="0.35">
      <c r="A716" s="2" t="s">
        <v>139</v>
      </c>
      <c r="B716" s="2" t="s">
        <v>136</v>
      </c>
      <c r="C716" s="2" t="s">
        <v>51</v>
      </c>
      <c r="D716" s="108">
        <v>41609</v>
      </c>
      <c r="E716" s="109">
        <f t="shared" si="15"/>
        <v>12</v>
      </c>
      <c r="F716" s="109" t="s">
        <v>19</v>
      </c>
      <c r="G716" s="2" t="s">
        <v>146</v>
      </c>
      <c r="H716" s="2" t="s">
        <v>132</v>
      </c>
      <c r="I716" s="2" t="s">
        <v>33</v>
      </c>
      <c r="J716" s="112">
        <v>252866.98882554998</v>
      </c>
      <c r="K716" s="110"/>
    </row>
    <row r="717" spans="1:11" x14ac:dyDescent="0.35">
      <c r="A717" s="2" t="s">
        <v>139</v>
      </c>
      <c r="B717" s="2" t="s">
        <v>136</v>
      </c>
      <c r="C717" s="2" t="s">
        <v>51</v>
      </c>
      <c r="D717" s="108">
        <v>41640</v>
      </c>
      <c r="E717" s="109">
        <f t="shared" si="15"/>
        <v>1</v>
      </c>
      <c r="F717" s="109" t="s">
        <v>19</v>
      </c>
      <c r="G717" s="2" t="s">
        <v>146</v>
      </c>
      <c r="H717" s="2" t="s">
        <v>132</v>
      </c>
      <c r="I717" s="2" t="s">
        <v>33</v>
      </c>
      <c r="J717" s="112">
        <v>306190.89609723992</v>
      </c>
      <c r="K717" s="110"/>
    </row>
    <row r="718" spans="1:11" x14ac:dyDescent="0.35">
      <c r="A718" s="2" t="s">
        <v>139</v>
      </c>
      <c r="B718" s="2" t="s">
        <v>136</v>
      </c>
      <c r="C718" s="2" t="s">
        <v>51</v>
      </c>
      <c r="D718" s="108">
        <v>41671</v>
      </c>
      <c r="E718" s="109">
        <f t="shared" si="15"/>
        <v>2</v>
      </c>
      <c r="F718" s="109" t="s">
        <v>19</v>
      </c>
      <c r="G718" s="2" t="s">
        <v>146</v>
      </c>
      <c r="H718" s="2" t="s">
        <v>132</v>
      </c>
      <c r="I718" s="2" t="s">
        <v>33</v>
      </c>
      <c r="J718" s="112">
        <v>271830.070734885</v>
      </c>
      <c r="K718" s="110"/>
    </row>
    <row r="719" spans="1:11" x14ac:dyDescent="0.35">
      <c r="A719" s="2" t="s">
        <v>139</v>
      </c>
      <c r="B719" s="2" t="s">
        <v>136</v>
      </c>
      <c r="C719" s="2" t="s">
        <v>51</v>
      </c>
      <c r="D719" s="108">
        <v>41699</v>
      </c>
      <c r="E719" s="109">
        <f t="shared" si="15"/>
        <v>3</v>
      </c>
      <c r="F719" s="109" t="s">
        <v>19</v>
      </c>
      <c r="G719" s="2" t="s">
        <v>146</v>
      </c>
      <c r="H719" s="2" t="s">
        <v>132</v>
      </c>
      <c r="I719" s="2" t="s">
        <v>33</v>
      </c>
      <c r="J719" s="112">
        <v>271101.39427444007</v>
      </c>
      <c r="K719" s="110"/>
    </row>
    <row r="720" spans="1:11" x14ac:dyDescent="0.35">
      <c r="A720" s="2" t="s">
        <v>139</v>
      </c>
      <c r="B720" s="2" t="s">
        <v>136</v>
      </c>
      <c r="C720" s="2" t="s">
        <v>51</v>
      </c>
      <c r="D720" s="108">
        <v>41730</v>
      </c>
      <c r="E720" s="109">
        <f t="shared" ref="E720:E783" si="16">MONTH(D720)</f>
        <v>4</v>
      </c>
      <c r="F720" s="109" t="s">
        <v>19</v>
      </c>
      <c r="G720" s="2" t="s">
        <v>146</v>
      </c>
      <c r="H720" s="2" t="s">
        <v>132</v>
      </c>
      <c r="I720" s="2" t="s">
        <v>33</v>
      </c>
      <c r="J720" s="112">
        <v>274351.7614925587</v>
      </c>
      <c r="K720" s="110"/>
    </row>
    <row r="721" spans="1:11" x14ac:dyDescent="0.35">
      <c r="A721" s="2" t="s">
        <v>139</v>
      </c>
      <c r="B721" s="2" t="s">
        <v>136</v>
      </c>
      <c r="C721" s="2" t="s">
        <v>51</v>
      </c>
      <c r="D721" s="108">
        <v>41760</v>
      </c>
      <c r="E721" s="109">
        <f t="shared" si="16"/>
        <v>5</v>
      </c>
      <c r="F721" s="109" t="s">
        <v>19</v>
      </c>
      <c r="G721" s="2" t="s">
        <v>146</v>
      </c>
      <c r="H721" s="2" t="s">
        <v>132</v>
      </c>
      <c r="I721" s="2" t="s">
        <v>33</v>
      </c>
      <c r="J721" s="112">
        <v>294826.72073953127</v>
      </c>
      <c r="K721" s="110"/>
    </row>
    <row r="722" spans="1:11" x14ac:dyDescent="0.35">
      <c r="A722" s="2" t="s">
        <v>139</v>
      </c>
      <c r="B722" s="2" t="s">
        <v>136</v>
      </c>
      <c r="C722" s="2" t="s">
        <v>51</v>
      </c>
      <c r="D722" s="108">
        <v>41791</v>
      </c>
      <c r="E722" s="109">
        <f t="shared" si="16"/>
        <v>6</v>
      </c>
      <c r="F722" s="109" t="s">
        <v>19</v>
      </c>
      <c r="G722" s="2" t="s">
        <v>146</v>
      </c>
      <c r="H722" s="2" t="s">
        <v>132</v>
      </c>
      <c r="I722" s="2" t="s">
        <v>33</v>
      </c>
      <c r="J722" s="112">
        <v>340841.04228242871</v>
      </c>
      <c r="K722" s="110"/>
    </row>
    <row r="723" spans="1:11" x14ac:dyDescent="0.35">
      <c r="A723" s="2" t="s">
        <v>139</v>
      </c>
      <c r="B723" s="2" t="s">
        <v>136</v>
      </c>
      <c r="C723" s="2" t="s">
        <v>51</v>
      </c>
      <c r="D723" s="108">
        <v>41456</v>
      </c>
      <c r="E723" s="109">
        <f t="shared" si="16"/>
        <v>7</v>
      </c>
      <c r="F723" s="109" t="s">
        <v>19</v>
      </c>
      <c r="G723" s="2" t="s">
        <v>146</v>
      </c>
      <c r="H723" s="2" t="s">
        <v>133</v>
      </c>
      <c r="I723" s="2" t="s">
        <v>33</v>
      </c>
      <c r="J723" s="112">
        <v>186895.31347357444</v>
      </c>
      <c r="K723" s="110"/>
    </row>
    <row r="724" spans="1:11" x14ac:dyDescent="0.35">
      <c r="A724" s="2" t="s">
        <v>139</v>
      </c>
      <c r="B724" s="2" t="s">
        <v>136</v>
      </c>
      <c r="C724" s="2" t="s">
        <v>51</v>
      </c>
      <c r="D724" s="108">
        <v>41487</v>
      </c>
      <c r="E724" s="109">
        <f t="shared" si="16"/>
        <v>8</v>
      </c>
      <c r="F724" s="109" t="s">
        <v>19</v>
      </c>
      <c r="G724" s="2" t="s">
        <v>146</v>
      </c>
      <c r="H724" s="2" t="s">
        <v>133</v>
      </c>
      <c r="I724" s="2" t="s">
        <v>33</v>
      </c>
      <c r="J724" s="112">
        <v>232460.33937309752</v>
      </c>
      <c r="K724" s="110"/>
    </row>
    <row r="725" spans="1:11" x14ac:dyDescent="0.35">
      <c r="A725" s="2" t="s">
        <v>139</v>
      </c>
      <c r="B725" s="2" t="s">
        <v>136</v>
      </c>
      <c r="C725" s="2" t="s">
        <v>51</v>
      </c>
      <c r="D725" s="108">
        <v>41518</v>
      </c>
      <c r="E725" s="109">
        <f t="shared" si="16"/>
        <v>9</v>
      </c>
      <c r="F725" s="109" t="s">
        <v>19</v>
      </c>
      <c r="G725" s="2" t="s">
        <v>146</v>
      </c>
      <c r="H725" s="2" t="s">
        <v>133</v>
      </c>
      <c r="I725" s="2" t="s">
        <v>33</v>
      </c>
      <c r="J725" s="112">
        <v>196800.64514333947</v>
      </c>
      <c r="K725" s="110"/>
    </row>
    <row r="726" spans="1:11" x14ac:dyDescent="0.35">
      <c r="A726" s="2" t="s">
        <v>139</v>
      </c>
      <c r="B726" s="2" t="s">
        <v>136</v>
      </c>
      <c r="C726" s="2" t="s">
        <v>51</v>
      </c>
      <c r="D726" s="108">
        <v>41548</v>
      </c>
      <c r="E726" s="109">
        <f t="shared" si="16"/>
        <v>10</v>
      </c>
      <c r="F726" s="109" t="s">
        <v>19</v>
      </c>
      <c r="G726" s="2" t="s">
        <v>146</v>
      </c>
      <c r="H726" s="2" t="s">
        <v>133</v>
      </c>
      <c r="I726" s="2" t="s">
        <v>33</v>
      </c>
      <c r="J726" s="112">
        <v>175238.87213904748</v>
      </c>
      <c r="K726" s="110"/>
    </row>
    <row r="727" spans="1:11" x14ac:dyDescent="0.35">
      <c r="A727" s="2" t="s">
        <v>139</v>
      </c>
      <c r="B727" s="2" t="s">
        <v>136</v>
      </c>
      <c r="C727" s="2" t="s">
        <v>51</v>
      </c>
      <c r="D727" s="108">
        <v>41579</v>
      </c>
      <c r="E727" s="109">
        <f t="shared" si="16"/>
        <v>11</v>
      </c>
      <c r="F727" s="109" t="s">
        <v>19</v>
      </c>
      <c r="G727" s="2" t="s">
        <v>146</v>
      </c>
      <c r="H727" s="2" t="s">
        <v>133</v>
      </c>
      <c r="I727" s="2" t="s">
        <v>33</v>
      </c>
      <c r="J727" s="112">
        <v>184271.68199002498</v>
      </c>
      <c r="K727" s="110"/>
    </row>
    <row r="728" spans="1:11" x14ac:dyDescent="0.35">
      <c r="A728" s="2" t="s">
        <v>139</v>
      </c>
      <c r="B728" s="2" t="s">
        <v>136</v>
      </c>
      <c r="C728" s="2" t="s">
        <v>51</v>
      </c>
      <c r="D728" s="108">
        <v>41609</v>
      </c>
      <c r="E728" s="109">
        <f t="shared" si="16"/>
        <v>12</v>
      </c>
      <c r="F728" s="109" t="s">
        <v>19</v>
      </c>
      <c r="G728" s="2" t="s">
        <v>146</v>
      </c>
      <c r="H728" s="2" t="s">
        <v>133</v>
      </c>
      <c r="I728" s="2" t="s">
        <v>33</v>
      </c>
      <c r="J728" s="112">
        <v>182465.61649890002</v>
      </c>
      <c r="K728" s="110"/>
    </row>
    <row r="729" spans="1:11" x14ac:dyDescent="0.35">
      <c r="A729" s="2" t="s">
        <v>139</v>
      </c>
      <c r="B729" s="2" t="s">
        <v>136</v>
      </c>
      <c r="C729" s="2" t="s">
        <v>51</v>
      </c>
      <c r="D729" s="108">
        <v>41640</v>
      </c>
      <c r="E729" s="109">
        <f t="shared" si="16"/>
        <v>1</v>
      </c>
      <c r="F729" s="109" t="s">
        <v>19</v>
      </c>
      <c r="G729" s="2" t="s">
        <v>146</v>
      </c>
      <c r="H729" s="2" t="s">
        <v>133</v>
      </c>
      <c r="I729" s="2" t="s">
        <v>33</v>
      </c>
      <c r="J729" s="112">
        <v>235865.21106119995</v>
      </c>
      <c r="K729" s="110"/>
    </row>
    <row r="730" spans="1:11" x14ac:dyDescent="0.35">
      <c r="A730" s="2" t="s">
        <v>139</v>
      </c>
      <c r="B730" s="2" t="s">
        <v>136</v>
      </c>
      <c r="C730" s="2" t="s">
        <v>51</v>
      </c>
      <c r="D730" s="108">
        <v>41671</v>
      </c>
      <c r="E730" s="109">
        <f t="shared" si="16"/>
        <v>2</v>
      </c>
      <c r="F730" s="109" t="s">
        <v>19</v>
      </c>
      <c r="G730" s="2" t="s">
        <v>146</v>
      </c>
      <c r="H730" s="2" t="s">
        <v>133</v>
      </c>
      <c r="I730" s="2" t="s">
        <v>33</v>
      </c>
      <c r="J730" s="112">
        <v>184781.07299609997</v>
      </c>
      <c r="K730" s="110"/>
    </row>
    <row r="731" spans="1:11" x14ac:dyDescent="0.35">
      <c r="A731" s="2" t="s">
        <v>139</v>
      </c>
      <c r="B731" s="2" t="s">
        <v>136</v>
      </c>
      <c r="C731" s="2" t="s">
        <v>51</v>
      </c>
      <c r="D731" s="108">
        <v>41699</v>
      </c>
      <c r="E731" s="109">
        <f t="shared" si="16"/>
        <v>3</v>
      </c>
      <c r="F731" s="109" t="s">
        <v>19</v>
      </c>
      <c r="G731" s="2" t="s">
        <v>146</v>
      </c>
      <c r="H731" s="2" t="s">
        <v>133</v>
      </c>
      <c r="I731" s="2" t="s">
        <v>33</v>
      </c>
      <c r="J731" s="112">
        <v>187904.12488512002</v>
      </c>
      <c r="K731" s="110"/>
    </row>
    <row r="732" spans="1:11" x14ac:dyDescent="0.35">
      <c r="A732" s="2" t="s">
        <v>139</v>
      </c>
      <c r="B732" s="2" t="s">
        <v>136</v>
      </c>
      <c r="C732" s="2" t="s">
        <v>51</v>
      </c>
      <c r="D732" s="108">
        <v>41730</v>
      </c>
      <c r="E732" s="109">
        <f t="shared" si="16"/>
        <v>4</v>
      </c>
      <c r="F732" s="109" t="s">
        <v>19</v>
      </c>
      <c r="G732" s="2" t="s">
        <v>146</v>
      </c>
      <c r="H732" s="2" t="s">
        <v>133</v>
      </c>
      <c r="I732" s="2" t="s">
        <v>33</v>
      </c>
      <c r="J732" s="112">
        <v>191788.36157754</v>
      </c>
      <c r="K732" s="110"/>
    </row>
    <row r="733" spans="1:11" x14ac:dyDescent="0.35">
      <c r="A733" s="2" t="s">
        <v>139</v>
      </c>
      <c r="B733" s="2" t="s">
        <v>136</v>
      </c>
      <c r="C733" s="2" t="s">
        <v>51</v>
      </c>
      <c r="D733" s="108">
        <v>41760</v>
      </c>
      <c r="E733" s="109">
        <f t="shared" si="16"/>
        <v>5</v>
      </c>
      <c r="F733" s="109" t="s">
        <v>19</v>
      </c>
      <c r="G733" s="2" t="s">
        <v>146</v>
      </c>
      <c r="H733" s="2" t="s">
        <v>133</v>
      </c>
      <c r="I733" s="2" t="s">
        <v>33</v>
      </c>
      <c r="J733" s="112">
        <v>189293.90636625001</v>
      </c>
      <c r="K733" s="110"/>
    </row>
    <row r="734" spans="1:11" x14ac:dyDescent="0.35">
      <c r="A734" s="2" t="s">
        <v>139</v>
      </c>
      <c r="B734" s="2" t="s">
        <v>136</v>
      </c>
      <c r="C734" s="2" t="s">
        <v>51</v>
      </c>
      <c r="D734" s="108">
        <v>41791</v>
      </c>
      <c r="E734" s="109">
        <f t="shared" si="16"/>
        <v>6</v>
      </c>
      <c r="F734" s="109" t="s">
        <v>19</v>
      </c>
      <c r="G734" s="2" t="s">
        <v>146</v>
      </c>
      <c r="H734" s="2" t="s">
        <v>133</v>
      </c>
      <c r="I734" s="2" t="s">
        <v>33</v>
      </c>
      <c r="J734" s="112">
        <v>230880.88355771248</v>
      </c>
      <c r="K734" s="110"/>
    </row>
    <row r="735" spans="1:11" x14ac:dyDescent="0.35">
      <c r="A735" s="2" t="s">
        <v>139</v>
      </c>
      <c r="B735" s="2" t="s">
        <v>136</v>
      </c>
      <c r="C735" s="2" t="s">
        <v>51</v>
      </c>
      <c r="D735" s="108">
        <v>41456</v>
      </c>
      <c r="E735" s="109">
        <f t="shared" si="16"/>
        <v>7</v>
      </c>
      <c r="F735" s="109" t="s">
        <v>19</v>
      </c>
      <c r="G735" s="2" t="s">
        <v>134</v>
      </c>
      <c r="H735" s="2" t="s">
        <v>135</v>
      </c>
      <c r="I735" s="2" t="s">
        <v>33</v>
      </c>
      <c r="J735" s="112">
        <v>1207341.5441326213</v>
      </c>
      <c r="K735" s="110"/>
    </row>
    <row r="736" spans="1:11" x14ac:dyDescent="0.35">
      <c r="A736" s="2" t="s">
        <v>139</v>
      </c>
      <c r="B736" s="2" t="s">
        <v>136</v>
      </c>
      <c r="C736" s="2" t="s">
        <v>51</v>
      </c>
      <c r="D736" s="108">
        <v>41487</v>
      </c>
      <c r="E736" s="109">
        <f t="shared" si="16"/>
        <v>8</v>
      </c>
      <c r="F736" s="109" t="s">
        <v>19</v>
      </c>
      <c r="G736" s="2" t="s">
        <v>134</v>
      </c>
      <c r="H736" s="2" t="s">
        <v>135</v>
      </c>
      <c r="I736" s="2" t="s">
        <v>33</v>
      </c>
      <c r="J736" s="112">
        <v>1627559.0630120938</v>
      </c>
      <c r="K736" s="110"/>
    </row>
    <row r="737" spans="1:11" x14ac:dyDescent="0.35">
      <c r="A737" s="2" t="s">
        <v>139</v>
      </c>
      <c r="B737" s="2" t="s">
        <v>136</v>
      </c>
      <c r="C737" s="2" t="s">
        <v>51</v>
      </c>
      <c r="D737" s="108">
        <v>41518</v>
      </c>
      <c r="E737" s="109">
        <f t="shared" si="16"/>
        <v>9</v>
      </c>
      <c r="F737" s="109" t="s">
        <v>19</v>
      </c>
      <c r="G737" s="2" t="s">
        <v>134</v>
      </c>
      <c r="H737" s="2" t="s">
        <v>135</v>
      </c>
      <c r="I737" s="2" t="s">
        <v>33</v>
      </c>
      <c r="J737" s="112">
        <v>1247278.3501437153</v>
      </c>
      <c r="K737" s="110"/>
    </row>
    <row r="738" spans="1:11" x14ac:dyDescent="0.35">
      <c r="A738" s="2" t="s">
        <v>139</v>
      </c>
      <c r="B738" s="2" t="s">
        <v>136</v>
      </c>
      <c r="C738" s="2" t="s">
        <v>51</v>
      </c>
      <c r="D738" s="108">
        <v>41548</v>
      </c>
      <c r="E738" s="109">
        <f t="shared" si="16"/>
        <v>10</v>
      </c>
      <c r="F738" s="109" t="s">
        <v>19</v>
      </c>
      <c r="G738" s="2" t="s">
        <v>134</v>
      </c>
      <c r="H738" s="2" t="s">
        <v>135</v>
      </c>
      <c r="I738" s="2" t="s">
        <v>33</v>
      </c>
      <c r="J738" s="112">
        <v>1189437.4296213749</v>
      </c>
      <c r="K738" s="110"/>
    </row>
    <row r="739" spans="1:11" x14ac:dyDescent="0.35">
      <c r="A739" s="2" t="s">
        <v>139</v>
      </c>
      <c r="B739" s="2" t="s">
        <v>136</v>
      </c>
      <c r="C739" s="2" t="s">
        <v>51</v>
      </c>
      <c r="D739" s="108">
        <v>41579</v>
      </c>
      <c r="E739" s="109">
        <f t="shared" si="16"/>
        <v>11</v>
      </c>
      <c r="F739" s="109" t="s">
        <v>19</v>
      </c>
      <c r="G739" s="2" t="s">
        <v>134</v>
      </c>
      <c r="H739" s="2" t="s">
        <v>135</v>
      </c>
      <c r="I739" s="2" t="s">
        <v>33</v>
      </c>
      <c r="J739" s="112">
        <v>1196568.3584903125</v>
      </c>
      <c r="K739" s="110"/>
    </row>
    <row r="740" spans="1:11" x14ac:dyDescent="0.35">
      <c r="A740" s="2" t="s">
        <v>139</v>
      </c>
      <c r="B740" s="2" t="s">
        <v>136</v>
      </c>
      <c r="C740" s="2" t="s">
        <v>51</v>
      </c>
      <c r="D740" s="108">
        <v>41609</v>
      </c>
      <c r="E740" s="109">
        <f t="shared" si="16"/>
        <v>12</v>
      </c>
      <c r="F740" s="109" t="s">
        <v>19</v>
      </c>
      <c r="G740" s="2" t="s">
        <v>134</v>
      </c>
      <c r="H740" s="2" t="s">
        <v>135</v>
      </c>
      <c r="I740" s="2" t="s">
        <v>33</v>
      </c>
      <c r="J740" s="112">
        <v>1176117.3688343752</v>
      </c>
      <c r="K740" s="110"/>
    </row>
    <row r="741" spans="1:11" x14ac:dyDescent="0.35">
      <c r="A741" s="2" t="s">
        <v>139</v>
      </c>
      <c r="B741" s="2" t="s">
        <v>136</v>
      </c>
      <c r="C741" s="2" t="s">
        <v>51</v>
      </c>
      <c r="D741" s="108">
        <v>41640</v>
      </c>
      <c r="E741" s="109">
        <f t="shared" si="16"/>
        <v>1</v>
      </c>
      <c r="F741" s="109" t="s">
        <v>19</v>
      </c>
      <c r="G741" s="2" t="s">
        <v>134</v>
      </c>
      <c r="H741" s="2" t="s">
        <v>135</v>
      </c>
      <c r="I741" s="2" t="s">
        <v>33</v>
      </c>
      <c r="J741" s="112">
        <v>1565368.1883344997</v>
      </c>
      <c r="K741" s="110"/>
    </row>
    <row r="742" spans="1:11" x14ac:dyDescent="0.35">
      <c r="A742" s="2" t="s">
        <v>139</v>
      </c>
      <c r="B742" s="2" t="s">
        <v>136</v>
      </c>
      <c r="C742" s="2" t="s">
        <v>51</v>
      </c>
      <c r="D742" s="108">
        <v>41671</v>
      </c>
      <c r="E742" s="109">
        <f t="shared" si="16"/>
        <v>2</v>
      </c>
      <c r="F742" s="109" t="s">
        <v>19</v>
      </c>
      <c r="G742" s="2" t="s">
        <v>134</v>
      </c>
      <c r="H742" s="2" t="s">
        <v>135</v>
      </c>
      <c r="I742" s="2" t="s">
        <v>33</v>
      </c>
      <c r="J742" s="112">
        <v>1227442.7809998749</v>
      </c>
      <c r="K742" s="110"/>
    </row>
    <row r="743" spans="1:11" x14ac:dyDescent="0.35">
      <c r="A743" s="2" t="s">
        <v>139</v>
      </c>
      <c r="B743" s="2" t="s">
        <v>136</v>
      </c>
      <c r="C743" s="2" t="s">
        <v>51</v>
      </c>
      <c r="D743" s="108">
        <v>41699</v>
      </c>
      <c r="E743" s="109">
        <f t="shared" si="16"/>
        <v>3</v>
      </c>
      <c r="F743" s="109" t="s">
        <v>19</v>
      </c>
      <c r="G743" s="2" t="s">
        <v>134</v>
      </c>
      <c r="H743" s="2" t="s">
        <v>135</v>
      </c>
      <c r="I743" s="2" t="s">
        <v>33</v>
      </c>
      <c r="J743" s="112">
        <v>1290433.7858775002</v>
      </c>
      <c r="K743" s="110"/>
    </row>
    <row r="744" spans="1:11" x14ac:dyDescent="0.35">
      <c r="A744" s="2" t="s">
        <v>139</v>
      </c>
      <c r="B744" s="2" t="s">
        <v>136</v>
      </c>
      <c r="C744" s="2" t="s">
        <v>51</v>
      </c>
      <c r="D744" s="108">
        <v>41730</v>
      </c>
      <c r="E744" s="109">
        <f t="shared" si="16"/>
        <v>4</v>
      </c>
      <c r="F744" s="109" t="s">
        <v>19</v>
      </c>
      <c r="G744" s="2" t="s">
        <v>134</v>
      </c>
      <c r="H744" s="2" t="s">
        <v>135</v>
      </c>
      <c r="I744" s="2" t="s">
        <v>33</v>
      </c>
      <c r="J744" s="112">
        <v>1298308.3953839999</v>
      </c>
      <c r="K744" s="110"/>
    </row>
    <row r="745" spans="1:11" x14ac:dyDescent="0.35">
      <c r="A745" s="2" t="s">
        <v>139</v>
      </c>
      <c r="B745" s="2" t="s">
        <v>136</v>
      </c>
      <c r="C745" s="2" t="s">
        <v>51</v>
      </c>
      <c r="D745" s="108">
        <v>41760</v>
      </c>
      <c r="E745" s="109">
        <f t="shared" si="16"/>
        <v>5</v>
      </c>
      <c r="F745" s="109" t="s">
        <v>19</v>
      </c>
      <c r="G745" s="2" t="s">
        <v>134</v>
      </c>
      <c r="H745" s="2" t="s">
        <v>135</v>
      </c>
      <c r="I745" s="2" t="s">
        <v>33</v>
      </c>
      <c r="J745" s="112">
        <v>1344373.5269335939</v>
      </c>
      <c r="K745" s="110"/>
    </row>
    <row r="746" spans="1:11" x14ac:dyDescent="0.35">
      <c r="A746" s="2" t="s">
        <v>139</v>
      </c>
      <c r="B746" s="2" t="s">
        <v>136</v>
      </c>
      <c r="C746" s="2" t="s">
        <v>51</v>
      </c>
      <c r="D746" s="108">
        <v>41791</v>
      </c>
      <c r="E746" s="109">
        <f t="shared" si="16"/>
        <v>6</v>
      </c>
      <c r="F746" s="109" t="s">
        <v>19</v>
      </c>
      <c r="G746" s="2" t="s">
        <v>134</v>
      </c>
      <c r="H746" s="2" t="s">
        <v>135</v>
      </c>
      <c r="I746" s="2" t="s">
        <v>33</v>
      </c>
      <c r="J746" s="112">
        <v>1507227.5892764062</v>
      </c>
      <c r="K746" s="110"/>
    </row>
    <row r="747" spans="1:11" x14ac:dyDescent="0.35">
      <c r="A747" s="2" t="s">
        <v>139</v>
      </c>
      <c r="B747" s="2" t="s">
        <v>136</v>
      </c>
      <c r="C747" s="2" t="s">
        <v>64</v>
      </c>
      <c r="D747" s="108">
        <v>41456</v>
      </c>
      <c r="E747" s="109">
        <f t="shared" si="16"/>
        <v>7</v>
      </c>
      <c r="F747" s="109" t="s">
        <v>19</v>
      </c>
      <c r="G747" s="2" t="s">
        <v>123</v>
      </c>
      <c r="H747" s="2" t="s">
        <v>126</v>
      </c>
      <c r="I747" s="2" t="s">
        <v>33</v>
      </c>
      <c r="J747" s="112">
        <v>4118100.0493550403</v>
      </c>
      <c r="K747" s="110"/>
    </row>
    <row r="748" spans="1:11" x14ac:dyDescent="0.35">
      <c r="A748" s="2" t="s">
        <v>139</v>
      </c>
      <c r="B748" s="2" t="s">
        <v>136</v>
      </c>
      <c r="C748" s="2" t="s">
        <v>64</v>
      </c>
      <c r="D748" s="108">
        <v>41487</v>
      </c>
      <c r="E748" s="109">
        <f t="shared" si="16"/>
        <v>8</v>
      </c>
      <c r="F748" s="109" t="s">
        <v>19</v>
      </c>
      <c r="G748" s="2" t="s">
        <v>123</v>
      </c>
      <c r="H748" s="2" t="s">
        <v>126</v>
      </c>
      <c r="I748" s="2" t="s">
        <v>33</v>
      </c>
      <c r="J748" s="112">
        <v>4507082.5661568008</v>
      </c>
      <c r="K748" s="110"/>
    </row>
    <row r="749" spans="1:11" x14ac:dyDescent="0.35">
      <c r="A749" s="2" t="s">
        <v>139</v>
      </c>
      <c r="B749" s="2" t="s">
        <v>136</v>
      </c>
      <c r="C749" s="2" t="s">
        <v>64</v>
      </c>
      <c r="D749" s="108">
        <v>41518</v>
      </c>
      <c r="E749" s="109">
        <f t="shared" si="16"/>
        <v>9</v>
      </c>
      <c r="F749" s="109" t="s">
        <v>19</v>
      </c>
      <c r="G749" s="2" t="s">
        <v>123</v>
      </c>
      <c r="H749" s="2" t="s">
        <v>126</v>
      </c>
      <c r="I749" s="2" t="s">
        <v>33</v>
      </c>
      <c r="J749" s="112">
        <v>4703409.2060524803</v>
      </c>
      <c r="K749" s="110"/>
    </row>
    <row r="750" spans="1:11" x14ac:dyDescent="0.35">
      <c r="A750" s="2" t="s">
        <v>139</v>
      </c>
      <c r="B750" s="2" t="s">
        <v>136</v>
      </c>
      <c r="C750" s="2" t="s">
        <v>64</v>
      </c>
      <c r="D750" s="108">
        <v>41548</v>
      </c>
      <c r="E750" s="109">
        <f t="shared" si="16"/>
        <v>10</v>
      </c>
      <c r="F750" s="109" t="s">
        <v>19</v>
      </c>
      <c r="G750" s="2" t="s">
        <v>123</v>
      </c>
      <c r="H750" s="2" t="s">
        <v>126</v>
      </c>
      <c r="I750" s="2" t="s">
        <v>33</v>
      </c>
      <c r="J750" s="112">
        <v>6020479.2997298883</v>
      </c>
      <c r="K750" s="110"/>
    </row>
    <row r="751" spans="1:11" x14ac:dyDescent="0.35">
      <c r="A751" s="2" t="s">
        <v>139</v>
      </c>
      <c r="B751" s="2" t="s">
        <v>136</v>
      </c>
      <c r="C751" s="2" t="s">
        <v>64</v>
      </c>
      <c r="D751" s="108">
        <v>41579</v>
      </c>
      <c r="E751" s="109">
        <f t="shared" si="16"/>
        <v>11</v>
      </c>
      <c r="F751" s="109" t="s">
        <v>19</v>
      </c>
      <c r="G751" s="2" t="s">
        <v>123</v>
      </c>
      <c r="H751" s="2" t="s">
        <v>126</v>
      </c>
      <c r="I751" s="2" t="s">
        <v>33</v>
      </c>
      <c r="J751" s="112">
        <v>6461172.5917462073</v>
      </c>
      <c r="K751" s="110"/>
    </row>
    <row r="752" spans="1:11" x14ac:dyDescent="0.35">
      <c r="A752" s="2" t="s">
        <v>139</v>
      </c>
      <c r="B752" s="2" t="s">
        <v>136</v>
      </c>
      <c r="C752" s="2" t="s">
        <v>64</v>
      </c>
      <c r="D752" s="108">
        <v>41609</v>
      </c>
      <c r="E752" s="109">
        <f t="shared" si="16"/>
        <v>12</v>
      </c>
      <c r="F752" s="109" t="s">
        <v>19</v>
      </c>
      <c r="G752" s="2" t="s">
        <v>123</v>
      </c>
      <c r="H752" s="2" t="s">
        <v>126</v>
      </c>
      <c r="I752" s="2" t="s">
        <v>33</v>
      </c>
      <c r="J752" s="112">
        <v>3399470.2212770889</v>
      </c>
      <c r="K752" s="110"/>
    </row>
    <row r="753" spans="1:11" x14ac:dyDescent="0.35">
      <c r="A753" s="2" t="s">
        <v>139</v>
      </c>
      <c r="B753" s="2" t="s">
        <v>136</v>
      </c>
      <c r="C753" s="2" t="s">
        <v>64</v>
      </c>
      <c r="D753" s="108">
        <v>41640</v>
      </c>
      <c r="E753" s="109">
        <f t="shared" si="16"/>
        <v>1</v>
      </c>
      <c r="F753" s="109" t="s">
        <v>19</v>
      </c>
      <c r="G753" s="2" t="s">
        <v>123</v>
      </c>
      <c r="H753" s="2" t="s">
        <v>126</v>
      </c>
      <c r="I753" s="2" t="s">
        <v>33</v>
      </c>
      <c r="J753" s="112">
        <v>3168116.576105712</v>
      </c>
      <c r="K753" s="110"/>
    </row>
    <row r="754" spans="1:11" x14ac:dyDescent="0.35">
      <c r="A754" s="2" t="s">
        <v>139</v>
      </c>
      <c r="B754" s="2" t="s">
        <v>136</v>
      </c>
      <c r="C754" s="2" t="s">
        <v>64</v>
      </c>
      <c r="D754" s="108">
        <v>41671</v>
      </c>
      <c r="E754" s="109">
        <f t="shared" si="16"/>
        <v>2</v>
      </c>
      <c r="F754" s="109" t="s">
        <v>19</v>
      </c>
      <c r="G754" s="2" t="s">
        <v>123</v>
      </c>
      <c r="H754" s="2" t="s">
        <v>126</v>
      </c>
      <c r="I754" s="2" t="s">
        <v>33</v>
      </c>
      <c r="J754" s="112">
        <v>3601517.3685167041</v>
      </c>
      <c r="K754" s="110"/>
    </row>
    <row r="755" spans="1:11" x14ac:dyDescent="0.35">
      <c r="A755" s="2" t="s">
        <v>139</v>
      </c>
      <c r="B755" s="2" t="s">
        <v>136</v>
      </c>
      <c r="C755" s="2" t="s">
        <v>64</v>
      </c>
      <c r="D755" s="108">
        <v>41699</v>
      </c>
      <c r="E755" s="109">
        <f t="shared" si="16"/>
        <v>3</v>
      </c>
      <c r="F755" s="109" t="s">
        <v>19</v>
      </c>
      <c r="G755" s="2" t="s">
        <v>123</v>
      </c>
      <c r="H755" s="2" t="s">
        <v>126</v>
      </c>
      <c r="I755" s="2" t="s">
        <v>33</v>
      </c>
      <c r="J755" s="112">
        <v>3449559.2207462396</v>
      </c>
      <c r="K755" s="110"/>
    </row>
    <row r="756" spans="1:11" x14ac:dyDescent="0.35">
      <c r="A756" s="2" t="s">
        <v>139</v>
      </c>
      <c r="B756" s="2" t="s">
        <v>136</v>
      </c>
      <c r="C756" s="2" t="s">
        <v>64</v>
      </c>
      <c r="D756" s="108">
        <v>41730</v>
      </c>
      <c r="E756" s="109">
        <f t="shared" si="16"/>
        <v>4</v>
      </c>
      <c r="F756" s="109" t="s">
        <v>19</v>
      </c>
      <c r="G756" s="2" t="s">
        <v>123</v>
      </c>
      <c r="H756" s="2" t="s">
        <v>126</v>
      </c>
      <c r="I756" s="2" t="s">
        <v>33</v>
      </c>
      <c r="J756" s="112">
        <v>3875884.2425812325</v>
      </c>
      <c r="K756" s="110"/>
    </row>
    <row r="757" spans="1:11" x14ac:dyDescent="0.35">
      <c r="A757" s="2" t="s">
        <v>139</v>
      </c>
      <c r="B757" s="2" t="s">
        <v>136</v>
      </c>
      <c r="C757" s="2" t="s">
        <v>64</v>
      </c>
      <c r="D757" s="108">
        <v>41760</v>
      </c>
      <c r="E757" s="109">
        <f t="shared" si="16"/>
        <v>5</v>
      </c>
      <c r="F757" s="109" t="s">
        <v>19</v>
      </c>
      <c r="G757" s="2" t="s">
        <v>123</v>
      </c>
      <c r="H757" s="2" t="s">
        <v>126</v>
      </c>
      <c r="I757" s="2" t="s">
        <v>33</v>
      </c>
      <c r="J757" s="112">
        <v>4224276.0222364804</v>
      </c>
      <c r="K757" s="110"/>
    </row>
    <row r="758" spans="1:11" x14ac:dyDescent="0.35">
      <c r="A758" s="2" t="s">
        <v>139</v>
      </c>
      <c r="B758" s="2" t="s">
        <v>136</v>
      </c>
      <c r="C758" s="2" t="s">
        <v>64</v>
      </c>
      <c r="D758" s="108">
        <v>41791</v>
      </c>
      <c r="E758" s="109">
        <f t="shared" si="16"/>
        <v>6</v>
      </c>
      <c r="F758" s="109" t="s">
        <v>19</v>
      </c>
      <c r="G758" s="2" t="s">
        <v>123</v>
      </c>
      <c r="H758" s="2" t="s">
        <v>126</v>
      </c>
      <c r="I758" s="2" t="s">
        <v>33</v>
      </c>
      <c r="J758" s="112">
        <v>2229175.6542357123</v>
      </c>
      <c r="K758" s="110"/>
    </row>
    <row r="759" spans="1:11" x14ac:dyDescent="0.35">
      <c r="A759" s="2" t="s">
        <v>139</v>
      </c>
      <c r="B759" s="2" t="s">
        <v>136</v>
      </c>
      <c r="C759" s="2" t="s">
        <v>64</v>
      </c>
      <c r="D759" s="108">
        <v>41456</v>
      </c>
      <c r="E759" s="109">
        <f t="shared" si="16"/>
        <v>7</v>
      </c>
      <c r="F759" s="109" t="s">
        <v>19</v>
      </c>
      <c r="G759" s="2" t="s">
        <v>127</v>
      </c>
      <c r="H759" s="2" t="s">
        <v>128</v>
      </c>
      <c r="I759" s="2" t="s">
        <v>33</v>
      </c>
      <c r="J759" s="112">
        <v>1958496.2303689439</v>
      </c>
      <c r="K759" s="110"/>
    </row>
    <row r="760" spans="1:11" x14ac:dyDescent="0.35">
      <c r="A760" s="2" t="s">
        <v>139</v>
      </c>
      <c r="B760" s="2" t="s">
        <v>136</v>
      </c>
      <c r="C760" s="2" t="s">
        <v>64</v>
      </c>
      <c r="D760" s="108">
        <v>41487</v>
      </c>
      <c r="E760" s="109">
        <f t="shared" si="16"/>
        <v>8</v>
      </c>
      <c r="F760" s="109" t="s">
        <v>19</v>
      </c>
      <c r="G760" s="2" t="s">
        <v>127</v>
      </c>
      <c r="H760" s="2" t="s">
        <v>128</v>
      </c>
      <c r="I760" s="2" t="s">
        <v>33</v>
      </c>
      <c r="J760" s="112">
        <v>2195052.7782959999</v>
      </c>
      <c r="K760" s="110"/>
    </row>
    <row r="761" spans="1:11" x14ac:dyDescent="0.35">
      <c r="A761" s="2" t="s">
        <v>139</v>
      </c>
      <c r="B761" s="2" t="s">
        <v>136</v>
      </c>
      <c r="C761" s="2" t="s">
        <v>64</v>
      </c>
      <c r="D761" s="108">
        <v>41518</v>
      </c>
      <c r="E761" s="109">
        <f t="shared" si="16"/>
        <v>9</v>
      </c>
      <c r="F761" s="109" t="s">
        <v>19</v>
      </c>
      <c r="G761" s="2" t="s">
        <v>127</v>
      </c>
      <c r="H761" s="2" t="s">
        <v>128</v>
      </c>
      <c r="I761" s="2" t="s">
        <v>33</v>
      </c>
      <c r="J761" s="112">
        <v>2264552.5099384319</v>
      </c>
      <c r="K761" s="110"/>
    </row>
    <row r="762" spans="1:11" x14ac:dyDescent="0.35">
      <c r="A762" s="2" t="s">
        <v>139</v>
      </c>
      <c r="B762" s="2" t="s">
        <v>136</v>
      </c>
      <c r="C762" s="2" t="s">
        <v>64</v>
      </c>
      <c r="D762" s="108">
        <v>41548</v>
      </c>
      <c r="E762" s="109">
        <f t="shared" si="16"/>
        <v>10</v>
      </c>
      <c r="F762" s="109" t="s">
        <v>19</v>
      </c>
      <c r="G762" s="2" t="s">
        <v>127</v>
      </c>
      <c r="H762" s="2" t="s">
        <v>128</v>
      </c>
      <c r="I762" s="2" t="s">
        <v>33</v>
      </c>
      <c r="J762" s="112">
        <v>2839505.8993002246</v>
      </c>
      <c r="K762" s="110"/>
    </row>
    <row r="763" spans="1:11" x14ac:dyDescent="0.35">
      <c r="A763" s="2" t="s">
        <v>139</v>
      </c>
      <c r="B763" s="2" t="s">
        <v>136</v>
      </c>
      <c r="C763" s="2" t="s">
        <v>64</v>
      </c>
      <c r="D763" s="108">
        <v>41579</v>
      </c>
      <c r="E763" s="109">
        <f t="shared" si="16"/>
        <v>11</v>
      </c>
      <c r="F763" s="109" t="s">
        <v>19</v>
      </c>
      <c r="G763" s="2" t="s">
        <v>127</v>
      </c>
      <c r="H763" s="2" t="s">
        <v>128</v>
      </c>
      <c r="I763" s="2" t="s">
        <v>33</v>
      </c>
      <c r="J763" s="112">
        <v>3159420.5430006236</v>
      </c>
      <c r="K763" s="110"/>
    </row>
    <row r="764" spans="1:11" x14ac:dyDescent="0.35">
      <c r="A764" s="2" t="s">
        <v>139</v>
      </c>
      <c r="B764" s="2" t="s">
        <v>136</v>
      </c>
      <c r="C764" s="2" t="s">
        <v>64</v>
      </c>
      <c r="D764" s="108">
        <v>41609</v>
      </c>
      <c r="E764" s="109">
        <f t="shared" si="16"/>
        <v>12</v>
      </c>
      <c r="F764" s="109" t="s">
        <v>19</v>
      </c>
      <c r="G764" s="2" t="s">
        <v>127</v>
      </c>
      <c r="H764" s="2" t="s">
        <v>128</v>
      </c>
      <c r="I764" s="2" t="s">
        <v>33</v>
      </c>
      <c r="J764" s="112">
        <v>1724509.5598100165</v>
      </c>
      <c r="K764" s="110"/>
    </row>
    <row r="765" spans="1:11" x14ac:dyDescent="0.35">
      <c r="A765" s="2" t="s">
        <v>139</v>
      </c>
      <c r="B765" s="2" t="s">
        <v>136</v>
      </c>
      <c r="C765" s="2" t="s">
        <v>64</v>
      </c>
      <c r="D765" s="108">
        <v>41640</v>
      </c>
      <c r="E765" s="109">
        <f t="shared" si="16"/>
        <v>1</v>
      </c>
      <c r="F765" s="109" t="s">
        <v>19</v>
      </c>
      <c r="G765" s="2" t="s">
        <v>127</v>
      </c>
      <c r="H765" s="2" t="s">
        <v>128</v>
      </c>
      <c r="I765" s="2" t="s">
        <v>33</v>
      </c>
      <c r="J765" s="112">
        <v>1542913.9169346001</v>
      </c>
      <c r="K765" s="110"/>
    </row>
    <row r="766" spans="1:11" x14ac:dyDescent="0.35">
      <c r="A766" s="2" t="s">
        <v>139</v>
      </c>
      <c r="B766" s="2" t="s">
        <v>136</v>
      </c>
      <c r="C766" s="2" t="s">
        <v>64</v>
      </c>
      <c r="D766" s="108">
        <v>41671</v>
      </c>
      <c r="E766" s="109">
        <f t="shared" si="16"/>
        <v>2</v>
      </c>
      <c r="F766" s="109" t="s">
        <v>19</v>
      </c>
      <c r="G766" s="2" t="s">
        <v>127</v>
      </c>
      <c r="H766" s="2" t="s">
        <v>128</v>
      </c>
      <c r="I766" s="2" t="s">
        <v>33</v>
      </c>
      <c r="J766" s="112">
        <v>1820402.6309305201</v>
      </c>
      <c r="K766" s="110"/>
    </row>
    <row r="767" spans="1:11" x14ac:dyDescent="0.35">
      <c r="A767" s="2" t="s">
        <v>139</v>
      </c>
      <c r="B767" s="2" t="s">
        <v>136</v>
      </c>
      <c r="C767" s="2" t="s">
        <v>64</v>
      </c>
      <c r="D767" s="108">
        <v>41699</v>
      </c>
      <c r="E767" s="109">
        <f t="shared" si="16"/>
        <v>3</v>
      </c>
      <c r="F767" s="109" t="s">
        <v>19</v>
      </c>
      <c r="G767" s="2" t="s">
        <v>127</v>
      </c>
      <c r="H767" s="2" t="s">
        <v>128</v>
      </c>
      <c r="I767" s="2" t="s">
        <v>33</v>
      </c>
      <c r="J767" s="112">
        <v>1771550.3477915039</v>
      </c>
      <c r="K767" s="110"/>
    </row>
    <row r="768" spans="1:11" x14ac:dyDescent="0.35">
      <c r="A768" s="2" t="s">
        <v>139</v>
      </c>
      <c r="B768" s="2" t="s">
        <v>136</v>
      </c>
      <c r="C768" s="2" t="s">
        <v>64</v>
      </c>
      <c r="D768" s="108">
        <v>41730</v>
      </c>
      <c r="E768" s="109">
        <f t="shared" si="16"/>
        <v>4</v>
      </c>
      <c r="F768" s="109" t="s">
        <v>19</v>
      </c>
      <c r="G768" s="2" t="s">
        <v>127</v>
      </c>
      <c r="H768" s="2" t="s">
        <v>128</v>
      </c>
      <c r="I768" s="2" t="s">
        <v>33</v>
      </c>
      <c r="J768" s="112">
        <v>1908978.5663007363</v>
      </c>
      <c r="K768" s="110"/>
    </row>
    <row r="769" spans="1:11" x14ac:dyDescent="0.35">
      <c r="A769" s="2" t="s">
        <v>139</v>
      </c>
      <c r="B769" s="2" t="s">
        <v>136</v>
      </c>
      <c r="C769" s="2" t="s">
        <v>64</v>
      </c>
      <c r="D769" s="108">
        <v>41760</v>
      </c>
      <c r="E769" s="109">
        <f t="shared" si="16"/>
        <v>5</v>
      </c>
      <c r="F769" s="109" t="s">
        <v>19</v>
      </c>
      <c r="G769" s="2" t="s">
        <v>127</v>
      </c>
      <c r="H769" s="2" t="s">
        <v>128</v>
      </c>
      <c r="I769" s="2" t="s">
        <v>33</v>
      </c>
      <c r="J769" s="112">
        <v>2224548.7175923204</v>
      </c>
      <c r="K769" s="110"/>
    </row>
    <row r="770" spans="1:11" x14ac:dyDescent="0.35">
      <c r="A770" s="2" t="s">
        <v>139</v>
      </c>
      <c r="B770" s="2" t="s">
        <v>136</v>
      </c>
      <c r="C770" s="2" t="s">
        <v>64</v>
      </c>
      <c r="D770" s="108">
        <v>41791</v>
      </c>
      <c r="E770" s="109">
        <f t="shared" si="16"/>
        <v>6</v>
      </c>
      <c r="F770" s="109" t="s">
        <v>19</v>
      </c>
      <c r="G770" s="2" t="s">
        <v>127</v>
      </c>
      <c r="H770" s="2" t="s">
        <v>128</v>
      </c>
      <c r="I770" s="2" t="s">
        <v>33</v>
      </c>
      <c r="J770" s="112">
        <v>1199138.0695781759</v>
      </c>
      <c r="K770" s="110"/>
    </row>
    <row r="771" spans="1:11" x14ac:dyDescent="0.35">
      <c r="A771" s="2" t="s">
        <v>139</v>
      </c>
      <c r="B771" s="2" t="s">
        <v>136</v>
      </c>
      <c r="C771" s="2" t="s">
        <v>64</v>
      </c>
      <c r="D771" s="108">
        <v>41456</v>
      </c>
      <c r="E771" s="109">
        <f t="shared" si="16"/>
        <v>7</v>
      </c>
      <c r="F771" s="109" t="s">
        <v>19</v>
      </c>
      <c r="G771" s="2" t="s">
        <v>127</v>
      </c>
      <c r="H771" s="2" t="s">
        <v>129</v>
      </c>
      <c r="I771" s="2" t="s">
        <v>33</v>
      </c>
      <c r="J771" s="112">
        <v>1652868.9853267202</v>
      </c>
      <c r="K771" s="110"/>
    </row>
    <row r="772" spans="1:11" x14ac:dyDescent="0.35">
      <c r="A772" s="2" t="s">
        <v>139</v>
      </c>
      <c r="B772" s="2" t="s">
        <v>136</v>
      </c>
      <c r="C772" s="2" t="s">
        <v>64</v>
      </c>
      <c r="D772" s="108">
        <v>41487</v>
      </c>
      <c r="E772" s="109">
        <f t="shared" si="16"/>
        <v>8</v>
      </c>
      <c r="F772" s="109" t="s">
        <v>19</v>
      </c>
      <c r="G772" s="2" t="s">
        <v>127</v>
      </c>
      <c r="H772" s="2" t="s">
        <v>129</v>
      </c>
      <c r="I772" s="2" t="s">
        <v>33</v>
      </c>
      <c r="J772" s="112">
        <v>1940369.6316480001</v>
      </c>
      <c r="K772" s="110"/>
    </row>
    <row r="773" spans="1:11" x14ac:dyDescent="0.35">
      <c r="A773" s="2" t="s">
        <v>139</v>
      </c>
      <c r="B773" s="2" t="s">
        <v>136</v>
      </c>
      <c r="C773" s="2" t="s">
        <v>64</v>
      </c>
      <c r="D773" s="108">
        <v>41518</v>
      </c>
      <c r="E773" s="109">
        <f t="shared" si="16"/>
        <v>9</v>
      </c>
      <c r="F773" s="109" t="s">
        <v>19</v>
      </c>
      <c r="G773" s="2" t="s">
        <v>127</v>
      </c>
      <c r="H773" s="2" t="s">
        <v>129</v>
      </c>
      <c r="I773" s="2" t="s">
        <v>33</v>
      </c>
      <c r="J773" s="112">
        <v>2031601.7410147204</v>
      </c>
      <c r="K773" s="110"/>
    </row>
    <row r="774" spans="1:11" x14ac:dyDescent="0.35">
      <c r="A774" s="2" t="s">
        <v>139</v>
      </c>
      <c r="B774" s="2" t="s">
        <v>136</v>
      </c>
      <c r="C774" s="2" t="s">
        <v>64</v>
      </c>
      <c r="D774" s="108">
        <v>41548</v>
      </c>
      <c r="E774" s="109">
        <f t="shared" si="16"/>
        <v>10</v>
      </c>
      <c r="F774" s="109" t="s">
        <v>19</v>
      </c>
      <c r="G774" s="2" t="s">
        <v>127</v>
      </c>
      <c r="H774" s="2" t="s">
        <v>129</v>
      </c>
      <c r="I774" s="2" t="s">
        <v>33</v>
      </c>
      <c r="J774" s="112">
        <v>2784735.3475135607</v>
      </c>
      <c r="K774" s="110"/>
    </row>
    <row r="775" spans="1:11" x14ac:dyDescent="0.35">
      <c r="A775" s="2" t="s">
        <v>139</v>
      </c>
      <c r="B775" s="2" t="s">
        <v>136</v>
      </c>
      <c r="C775" s="2" t="s">
        <v>64</v>
      </c>
      <c r="D775" s="108">
        <v>41579</v>
      </c>
      <c r="E775" s="109">
        <f t="shared" si="16"/>
        <v>11</v>
      </c>
      <c r="F775" s="109" t="s">
        <v>19</v>
      </c>
      <c r="G775" s="2" t="s">
        <v>127</v>
      </c>
      <c r="H775" s="2" t="s">
        <v>129</v>
      </c>
      <c r="I775" s="2" t="s">
        <v>33</v>
      </c>
      <c r="J775" s="112">
        <v>2777158.7847141596</v>
      </c>
      <c r="K775" s="110"/>
    </row>
    <row r="776" spans="1:11" x14ac:dyDescent="0.35">
      <c r="A776" s="2" t="s">
        <v>139</v>
      </c>
      <c r="B776" s="2" t="s">
        <v>136</v>
      </c>
      <c r="C776" s="2" t="s">
        <v>64</v>
      </c>
      <c r="D776" s="108">
        <v>41609</v>
      </c>
      <c r="E776" s="109">
        <f t="shared" si="16"/>
        <v>12</v>
      </c>
      <c r="F776" s="109" t="s">
        <v>19</v>
      </c>
      <c r="G776" s="2" t="s">
        <v>127</v>
      </c>
      <c r="H776" s="2" t="s">
        <v>129</v>
      </c>
      <c r="I776" s="2" t="s">
        <v>33</v>
      </c>
      <c r="J776" s="112">
        <v>1505235.4723879206</v>
      </c>
      <c r="K776" s="110"/>
    </row>
    <row r="777" spans="1:11" x14ac:dyDescent="0.35">
      <c r="A777" s="2" t="s">
        <v>139</v>
      </c>
      <c r="B777" s="2" t="s">
        <v>136</v>
      </c>
      <c r="C777" s="2" t="s">
        <v>64</v>
      </c>
      <c r="D777" s="108">
        <v>41640</v>
      </c>
      <c r="E777" s="109">
        <f t="shared" si="16"/>
        <v>1</v>
      </c>
      <c r="F777" s="109" t="s">
        <v>19</v>
      </c>
      <c r="G777" s="2" t="s">
        <v>127</v>
      </c>
      <c r="H777" s="2" t="s">
        <v>129</v>
      </c>
      <c r="I777" s="2" t="s">
        <v>33</v>
      </c>
      <c r="J777" s="112">
        <v>1375663.6681960202</v>
      </c>
      <c r="K777" s="110"/>
    </row>
    <row r="778" spans="1:11" x14ac:dyDescent="0.35">
      <c r="A778" s="2" t="s">
        <v>139</v>
      </c>
      <c r="B778" s="2" t="s">
        <v>136</v>
      </c>
      <c r="C778" s="2" t="s">
        <v>64</v>
      </c>
      <c r="D778" s="108">
        <v>41671</v>
      </c>
      <c r="E778" s="109">
        <f t="shared" si="16"/>
        <v>2</v>
      </c>
      <c r="F778" s="109" t="s">
        <v>19</v>
      </c>
      <c r="G778" s="2" t="s">
        <v>127</v>
      </c>
      <c r="H778" s="2" t="s">
        <v>129</v>
      </c>
      <c r="I778" s="2" t="s">
        <v>33</v>
      </c>
      <c r="J778" s="112">
        <v>1475521.04291592</v>
      </c>
      <c r="K778" s="110"/>
    </row>
    <row r="779" spans="1:11" x14ac:dyDescent="0.35">
      <c r="A779" s="2" t="s">
        <v>139</v>
      </c>
      <c r="B779" s="2" t="s">
        <v>136</v>
      </c>
      <c r="C779" s="2" t="s">
        <v>64</v>
      </c>
      <c r="D779" s="108">
        <v>41699</v>
      </c>
      <c r="E779" s="109">
        <f t="shared" si="16"/>
        <v>3</v>
      </c>
      <c r="F779" s="109" t="s">
        <v>19</v>
      </c>
      <c r="G779" s="2" t="s">
        <v>127</v>
      </c>
      <c r="H779" s="2" t="s">
        <v>129</v>
      </c>
      <c r="I779" s="2" t="s">
        <v>33</v>
      </c>
      <c r="J779" s="112">
        <v>1513094.2096040398</v>
      </c>
      <c r="K779" s="110"/>
    </row>
    <row r="780" spans="1:11" x14ac:dyDescent="0.35">
      <c r="A780" s="2" t="s">
        <v>139</v>
      </c>
      <c r="B780" s="2" t="s">
        <v>136</v>
      </c>
      <c r="C780" s="2" t="s">
        <v>64</v>
      </c>
      <c r="D780" s="108">
        <v>41730</v>
      </c>
      <c r="E780" s="109">
        <f t="shared" si="16"/>
        <v>4</v>
      </c>
      <c r="F780" s="109" t="s">
        <v>19</v>
      </c>
      <c r="G780" s="2" t="s">
        <v>127</v>
      </c>
      <c r="H780" s="2" t="s">
        <v>129</v>
      </c>
      <c r="I780" s="2" t="s">
        <v>33</v>
      </c>
      <c r="J780" s="112">
        <v>1628187.8009364803</v>
      </c>
      <c r="K780" s="110"/>
    </row>
    <row r="781" spans="1:11" x14ac:dyDescent="0.35">
      <c r="A781" s="2" t="s">
        <v>139</v>
      </c>
      <c r="B781" s="2" t="s">
        <v>136</v>
      </c>
      <c r="C781" s="2" t="s">
        <v>64</v>
      </c>
      <c r="D781" s="108">
        <v>41760</v>
      </c>
      <c r="E781" s="109">
        <f t="shared" si="16"/>
        <v>5</v>
      </c>
      <c r="F781" s="109" t="s">
        <v>19</v>
      </c>
      <c r="G781" s="2" t="s">
        <v>127</v>
      </c>
      <c r="H781" s="2" t="s">
        <v>129</v>
      </c>
      <c r="I781" s="2" t="s">
        <v>33</v>
      </c>
      <c r="J781" s="112">
        <v>1857077.4607560001</v>
      </c>
      <c r="K781" s="110"/>
    </row>
    <row r="782" spans="1:11" x14ac:dyDescent="0.35">
      <c r="A782" s="2" t="s">
        <v>139</v>
      </c>
      <c r="B782" s="2" t="s">
        <v>136</v>
      </c>
      <c r="C782" s="2" t="s">
        <v>64</v>
      </c>
      <c r="D782" s="108">
        <v>41791</v>
      </c>
      <c r="E782" s="109">
        <f t="shared" si="16"/>
        <v>6</v>
      </c>
      <c r="F782" s="109" t="s">
        <v>19</v>
      </c>
      <c r="G782" s="2" t="s">
        <v>127</v>
      </c>
      <c r="H782" s="2" t="s">
        <v>129</v>
      </c>
      <c r="I782" s="2" t="s">
        <v>33</v>
      </c>
      <c r="J782" s="112">
        <v>981974.46025223995</v>
      </c>
      <c r="K782" s="110"/>
    </row>
    <row r="783" spans="1:11" x14ac:dyDescent="0.35">
      <c r="A783" s="2" t="s">
        <v>139</v>
      </c>
      <c r="B783" s="2" t="s">
        <v>136</v>
      </c>
      <c r="C783" s="2" t="s">
        <v>64</v>
      </c>
      <c r="D783" s="108">
        <v>41456</v>
      </c>
      <c r="E783" s="109">
        <f t="shared" si="16"/>
        <v>7</v>
      </c>
      <c r="F783" s="109" t="s">
        <v>19</v>
      </c>
      <c r="G783" s="2" t="s">
        <v>146</v>
      </c>
      <c r="H783" s="2" t="s">
        <v>130</v>
      </c>
      <c r="I783" s="2" t="s">
        <v>33</v>
      </c>
      <c r="J783" s="112">
        <v>1583857.8672582491</v>
      </c>
      <c r="K783" s="110"/>
    </row>
    <row r="784" spans="1:11" x14ac:dyDescent="0.35">
      <c r="A784" s="2" t="s">
        <v>139</v>
      </c>
      <c r="B784" s="2" t="s">
        <v>136</v>
      </c>
      <c r="C784" s="2" t="s">
        <v>64</v>
      </c>
      <c r="D784" s="108">
        <v>41487</v>
      </c>
      <c r="E784" s="109">
        <f t="shared" ref="E784:E842" si="17">MONTH(D784)</f>
        <v>8</v>
      </c>
      <c r="F784" s="109" t="s">
        <v>19</v>
      </c>
      <c r="G784" s="2" t="s">
        <v>146</v>
      </c>
      <c r="H784" s="2" t="s">
        <v>130</v>
      </c>
      <c r="I784" s="2" t="s">
        <v>33</v>
      </c>
      <c r="J784" s="112">
        <v>1861716.078207552</v>
      </c>
      <c r="K784" s="110"/>
    </row>
    <row r="785" spans="1:11" x14ac:dyDescent="0.35">
      <c r="A785" s="2" t="s">
        <v>139</v>
      </c>
      <c r="B785" s="2" t="s">
        <v>136</v>
      </c>
      <c r="C785" s="2" t="s">
        <v>64</v>
      </c>
      <c r="D785" s="108">
        <v>41518</v>
      </c>
      <c r="E785" s="109">
        <f t="shared" si="17"/>
        <v>9</v>
      </c>
      <c r="F785" s="109" t="s">
        <v>19</v>
      </c>
      <c r="G785" s="2" t="s">
        <v>146</v>
      </c>
      <c r="H785" s="2" t="s">
        <v>130</v>
      </c>
      <c r="I785" s="2" t="s">
        <v>33</v>
      </c>
      <c r="J785" s="112">
        <v>1818760.5971448703</v>
      </c>
      <c r="K785" s="110"/>
    </row>
    <row r="786" spans="1:11" x14ac:dyDescent="0.35">
      <c r="A786" s="2" t="s">
        <v>139</v>
      </c>
      <c r="B786" s="2" t="s">
        <v>136</v>
      </c>
      <c r="C786" s="2" t="s">
        <v>64</v>
      </c>
      <c r="D786" s="108">
        <v>41548</v>
      </c>
      <c r="E786" s="109">
        <f t="shared" si="17"/>
        <v>10</v>
      </c>
      <c r="F786" s="109" t="s">
        <v>19</v>
      </c>
      <c r="G786" s="2" t="s">
        <v>146</v>
      </c>
      <c r="H786" s="2" t="s">
        <v>130</v>
      </c>
      <c r="I786" s="2" t="s">
        <v>33</v>
      </c>
      <c r="J786" s="112">
        <v>2304966.198724838</v>
      </c>
      <c r="K786" s="110"/>
    </row>
    <row r="787" spans="1:11" x14ac:dyDescent="0.35">
      <c r="A787" s="2" t="s">
        <v>139</v>
      </c>
      <c r="B787" s="2" t="s">
        <v>136</v>
      </c>
      <c r="C787" s="2" t="s">
        <v>64</v>
      </c>
      <c r="D787" s="108">
        <v>41579</v>
      </c>
      <c r="E787" s="109">
        <f t="shared" si="17"/>
        <v>11</v>
      </c>
      <c r="F787" s="109" t="s">
        <v>19</v>
      </c>
      <c r="G787" s="2" t="s">
        <v>146</v>
      </c>
      <c r="H787" s="2" t="s">
        <v>130</v>
      </c>
      <c r="I787" s="2" t="s">
        <v>33</v>
      </c>
      <c r="J787" s="112">
        <v>2440357.2575165858</v>
      </c>
      <c r="K787" s="110"/>
    </row>
    <row r="788" spans="1:11" x14ac:dyDescent="0.35">
      <c r="A788" s="2" t="s">
        <v>139</v>
      </c>
      <c r="B788" s="2" t="s">
        <v>136</v>
      </c>
      <c r="C788" s="2" t="s">
        <v>64</v>
      </c>
      <c r="D788" s="108">
        <v>41609</v>
      </c>
      <c r="E788" s="109">
        <f t="shared" si="17"/>
        <v>12</v>
      </c>
      <c r="F788" s="109" t="s">
        <v>19</v>
      </c>
      <c r="G788" s="2" t="s">
        <v>146</v>
      </c>
      <c r="H788" s="2" t="s">
        <v>130</v>
      </c>
      <c r="I788" s="2" t="s">
        <v>33</v>
      </c>
      <c r="J788" s="112">
        <v>1365336.6411364649</v>
      </c>
      <c r="K788" s="110"/>
    </row>
    <row r="789" spans="1:11" x14ac:dyDescent="0.35">
      <c r="A789" s="2" t="s">
        <v>139</v>
      </c>
      <c r="B789" s="2" t="s">
        <v>136</v>
      </c>
      <c r="C789" s="2" t="s">
        <v>64</v>
      </c>
      <c r="D789" s="108">
        <v>41640</v>
      </c>
      <c r="E789" s="109">
        <f t="shared" si="17"/>
        <v>1</v>
      </c>
      <c r="F789" s="109" t="s">
        <v>19</v>
      </c>
      <c r="G789" s="2" t="s">
        <v>146</v>
      </c>
      <c r="H789" s="2" t="s">
        <v>130</v>
      </c>
      <c r="I789" s="2" t="s">
        <v>33</v>
      </c>
      <c r="J789" s="112">
        <v>1211465.2302915659</v>
      </c>
      <c r="K789" s="110"/>
    </row>
    <row r="790" spans="1:11" x14ac:dyDescent="0.35">
      <c r="A790" s="2" t="s">
        <v>139</v>
      </c>
      <c r="B790" s="2" t="s">
        <v>136</v>
      </c>
      <c r="C790" s="2" t="s">
        <v>64</v>
      </c>
      <c r="D790" s="108">
        <v>41671</v>
      </c>
      <c r="E790" s="109">
        <f t="shared" si="17"/>
        <v>2</v>
      </c>
      <c r="F790" s="109" t="s">
        <v>19</v>
      </c>
      <c r="G790" s="2" t="s">
        <v>146</v>
      </c>
      <c r="H790" s="2" t="s">
        <v>130</v>
      </c>
      <c r="I790" s="2" t="s">
        <v>33</v>
      </c>
      <c r="J790" s="112">
        <v>1521468.8063359074</v>
      </c>
      <c r="K790" s="110"/>
    </row>
    <row r="791" spans="1:11" x14ac:dyDescent="0.35">
      <c r="A791" s="2" t="s">
        <v>139</v>
      </c>
      <c r="B791" s="2" t="s">
        <v>136</v>
      </c>
      <c r="C791" s="2" t="s">
        <v>64</v>
      </c>
      <c r="D791" s="108">
        <v>41699</v>
      </c>
      <c r="E791" s="109">
        <f t="shared" si="17"/>
        <v>3</v>
      </c>
      <c r="F791" s="109" t="s">
        <v>19</v>
      </c>
      <c r="G791" s="2" t="s">
        <v>146</v>
      </c>
      <c r="H791" s="2" t="s">
        <v>130</v>
      </c>
      <c r="I791" s="2" t="s">
        <v>33</v>
      </c>
      <c r="J791" s="112">
        <v>1400184.8970591237</v>
      </c>
      <c r="K791" s="110"/>
    </row>
    <row r="792" spans="1:11" x14ac:dyDescent="0.35">
      <c r="A792" s="2" t="s">
        <v>139</v>
      </c>
      <c r="B792" s="2" t="s">
        <v>136</v>
      </c>
      <c r="C792" s="2" t="s">
        <v>64</v>
      </c>
      <c r="D792" s="108">
        <v>41730</v>
      </c>
      <c r="E792" s="109">
        <f t="shared" si="17"/>
        <v>4</v>
      </c>
      <c r="F792" s="109" t="s">
        <v>19</v>
      </c>
      <c r="G792" s="2" t="s">
        <v>146</v>
      </c>
      <c r="H792" s="2" t="s">
        <v>130</v>
      </c>
      <c r="I792" s="2" t="s">
        <v>33</v>
      </c>
      <c r="J792" s="112">
        <v>1483355.0770554726</v>
      </c>
      <c r="K792" s="110"/>
    </row>
    <row r="793" spans="1:11" x14ac:dyDescent="0.35">
      <c r="A793" s="2" t="s">
        <v>139</v>
      </c>
      <c r="B793" s="2" t="s">
        <v>136</v>
      </c>
      <c r="C793" s="2" t="s">
        <v>64</v>
      </c>
      <c r="D793" s="108">
        <v>41760</v>
      </c>
      <c r="E793" s="109">
        <f t="shared" si="17"/>
        <v>5</v>
      </c>
      <c r="F793" s="109" t="s">
        <v>19</v>
      </c>
      <c r="G793" s="2" t="s">
        <v>146</v>
      </c>
      <c r="H793" s="2" t="s">
        <v>130</v>
      </c>
      <c r="I793" s="2" t="s">
        <v>33</v>
      </c>
      <c r="J793" s="112">
        <v>1790831.8374007489</v>
      </c>
      <c r="K793" s="110"/>
    </row>
    <row r="794" spans="1:11" x14ac:dyDescent="0.35">
      <c r="A794" s="2" t="s">
        <v>139</v>
      </c>
      <c r="B794" s="2" t="s">
        <v>136</v>
      </c>
      <c r="C794" s="2" t="s">
        <v>64</v>
      </c>
      <c r="D794" s="108">
        <v>41791</v>
      </c>
      <c r="E794" s="109">
        <f t="shared" si="17"/>
        <v>6</v>
      </c>
      <c r="F794" s="109" t="s">
        <v>19</v>
      </c>
      <c r="G794" s="2" t="s">
        <v>146</v>
      </c>
      <c r="H794" s="2" t="s">
        <v>130</v>
      </c>
      <c r="I794" s="2" t="s">
        <v>33</v>
      </c>
      <c r="J794" s="112">
        <v>911806.4599299801</v>
      </c>
      <c r="K794" s="110"/>
    </row>
    <row r="795" spans="1:11" x14ac:dyDescent="0.35">
      <c r="A795" s="2" t="s">
        <v>139</v>
      </c>
      <c r="B795" s="2" t="s">
        <v>136</v>
      </c>
      <c r="C795" s="2" t="s">
        <v>64</v>
      </c>
      <c r="D795" s="108">
        <v>41456</v>
      </c>
      <c r="E795" s="109">
        <f t="shared" si="17"/>
        <v>7</v>
      </c>
      <c r="F795" s="109" t="s">
        <v>19</v>
      </c>
      <c r="G795" s="2" t="s">
        <v>146</v>
      </c>
      <c r="H795" s="2" t="s">
        <v>131</v>
      </c>
      <c r="I795" s="2" t="s">
        <v>33</v>
      </c>
      <c r="J795" s="112">
        <v>884023.92783632269</v>
      </c>
      <c r="K795" s="110"/>
    </row>
    <row r="796" spans="1:11" x14ac:dyDescent="0.35">
      <c r="A796" s="2" t="s">
        <v>139</v>
      </c>
      <c r="B796" s="2" t="s">
        <v>136</v>
      </c>
      <c r="C796" s="2" t="s">
        <v>64</v>
      </c>
      <c r="D796" s="108">
        <v>41487</v>
      </c>
      <c r="E796" s="109">
        <f t="shared" si="17"/>
        <v>8</v>
      </c>
      <c r="F796" s="109" t="s">
        <v>19</v>
      </c>
      <c r="G796" s="2" t="s">
        <v>146</v>
      </c>
      <c r="H796" s="2" t="s">
        <v>131</v>
      </c>
      <c r="I796" s="2" t="s">
        <v>33</v>
      </c>
      <c r="J796" s="112">
        <v>1052207.4304358403</v>
      </c>
      <c r="K796" s="110"/>
    </row>
    <row r="797" spans="1:11" x14ac:dyDescent="0.35">
      <c r="A797" s="2" t="s">
        <v>139</v>
      </c>
      <c r="B797" s="2" t="s">
        <v>136</v>
      </c>
      <c r="C797" s="2" t="s">
        <v>64</v>
      </c>
      <c r="D797" s="108">
        <v>41518</v>
      </c>
      <c r="E797" s="109">
        <f t="shared" si="17"/>
        <v>9</v>
      </c>
      <c r="F797" s="109" t="s">
        <v>19</v>
      </c>
      <c r="G797" s="2" t="s">
        <v>146</v>
      </c>
      <c r="H797" s="2" t="s">
        <v>131</v>
      </c>
      <c r="I797" s="2" t="s">
        <v>33</v>
      </c>
      <c r="J797" s="112">
        <v>1016958.2253807157</v>
      </c>
      <c r="K797" s="110"/>
    </row>
    <row r="798" spans="1:11" x14ac:dyDescent="0.35">
      <c r="A798" s="2" t="s">
        <v>139</v>
      </c>
      <c r="B798" s="2" t="s">
        <v>136</v>
      </c>
      <c r="C798" s="2" t="s">
        <v>64</v>
      </c>
      <c r="D798" s="108">
        <v>41548</v>
      </c>
      <c r="E798" s="109">
        <f t="shared" si="17"/>
        <v>10</v>
      </c>
      <c r="F798" s="109" t="s">
        <v>19</v>
      </c>
      <c r="G798" s="2" t="s">
        <v>146</v>
      </c>
      <c r="H798" s="2" t="s">
        <v>131</v>
      </c>
      <c r="I798" s="2" t="s">
        <v>33</v>
      </c>
      <c r="J798" s="112">
        <v>1488480.8550150518</v>
      </c>
      <c r="K798" s="110"/>
    </row>
    <row r="799" spans="1:11" x14ac:dyDescent="0.35">
      <c r="A799" s="2" t="s">
        <v>139</v>
      </c>
      <c r="B799" s="2" t="s">
        <v>136</v>
      </c>
      <c r="C799" s="2" t="s">
        <v>64</v>
      </c>
      <c r="D799" s="108">
        <v>41579</v>
      </c>
      <c r="E799" s="109">
        <f t="shared" si="17"/>
        <v>11</v>
      </c>
      <c r="F799" s="109" t="s">
        <v>19</v>
      </c>
      <c r="G799" s="2" t="s">
        <v>146</v>
      </c>
      <c r="H799" s="2" t="s">
        <v>131</v>
      </c>
      <c r="I799" s="2" t="s">
        <v>33</v>
      </c>
      <c r="J799" s="112">
        <v>1639667.9831029386</v>
      </c>
      <c r="K799" s="110"/>
    </row>
    <row r="800" spans="1:11" x14ac:dyDescent="0.35">
      <c r="A800" s="2" t="s">
        <v>139</v>
      </c>
      <c r="B800" s="2" t="s">
        <v>136</v>
      </c>
      <c r="C800" s="2" t="s">
        <v>64</v>
      </c>
      <c r="D800" s="108">
        <v>41609</v>
      </c>
      <c r="E800" s="109">
        <f t="shared" si="17"/>
        <v>12</v>
      </c>
      <c r="F800" s="109" t="s">
        <v>19</v>
      </c>
      <c r="G800" s="2" t="s">
        <v>146</v>
      </c>
      <c r="H800" s="2" t="s">
        <v>131</v>
      </c>
      <c r="I800" s="2" t="s">
        <v>33</v>
      </c>
      <c r="J800" s="112">
        <v>765598.62357103126</v>
      </c>
      <c r="K800" s="110"/>
    </row>
    <row r="801" spans="1:11" x14ac:dyDescent="0.35">
      <c r="A801" s="2" t="s">
        <v>139</v>
      </c>
      <c r="B801" s="2" t="s">
        <v>136</v>
      </c>
      <c r="C801" s="2" t="s">
        <v>64</v>
      </c>
      <c r="D801" s="108">
        <v>41640</v>
      </c>
      <c r="E801" s="109">
        <f t="shared" si="17"/>
        <v>1</v>
      </c>
      <c r="F801" s="109" t="s">
        <v>19</v>
      </c>
      <c r="G801" s="2" t="s">
        <v>146</v>
      </c>
      <c r="H801" s="2" t="s">
        <v>131</v>
      </c>
      <c r="I801" s="2" t="s">
        <v>33</v>
      </c>
      <c r="J801" s="112">
        <v>742706.65420794766</v>
      </c>
      <c r="K801" s="110"/>
    </row>
    <row r="802" spans="1:11" x14ac:dyDescent="0.35">
      <c r="A802" s="2" t="s">
        <v>139</v>
      </c>
      <c r="B802" s="2" t="s">
        <v>136</v>
      </c>
      <c r="C802" s="2" t="s">
        <v>64</v>
      </c>
      <c r="D802" s="108">
        <v>41671</v>
      </c>
      <c r="E802" s="109">
        <f t="shared" si="17"/>
        <v>2</v>
      </c>
      <c r="F802" s="109" t="s">
        <v>19</v>
      </c>
      <c r="G802" s="2" t="s">
        <v>146</v>
      </c>
      <c r="H802" s="2" t="s">
        <v>131</v>
      </c>
      <c r="I802" s="2" t="s">
        <v>33</v>
      </c>
      <c r="J802" s="112">
        <v>822050.21729515784</v>
      </c>
      <c r="K802" s="110"/>
    </row>
    <row r="803" spans="1:11" x14ac:dyDescent="0.35">
      <c r="A803" s="2" t="s">
        <v>139</v>
      </c>
      <c r="B803" s="2" t="s">
        <v>136</v>
      </c>
      <c r="C803" s="2" t="s">
        <v>64</v>
      </c>
      <c r="D803" s="108">
        <v>41699</v>
      </c>
      <c r="E803" s="109">
        <f t="shared" si="17"/>
        <v>3</v>
      </c>
      <c r="F803" s="109" t="s">
        <v>19</v>
      </c>
      <c r="G803" s="2" t="s">
        <v>146</v>
      </c>
      <c r="H803" s="2" t="s">
        <v>131</v>
      </c>
      <c r="I803" s="2" t="s">
        <v>33</v>
      </c>
      <c r="J803" s="112">
        <v>806728.57071739517</v>
      </c>
      <c r="K803" s="110"/>
    </row>
    <row r="804" spans="1:11" x14ac:dyDescent="0.35">
      <c r="A804" s="2" t="s">
        <v>139</v>
      </c>
      <c r="B804" s="2" t="s">
        <v>136</v>
      </c>
      <c r="C804" s="2" t="s">
        <v>64</v>
      </c>
      <c r="D804" s="108">
        <v>41730</v>
      </c>
      <c r="E804" s="109">
        <f t="shared" si="17"/>
        <v>4</v>
      </c>
      <c r="F804" s="109" t="s">
        <v>19</v>
      </c>
      <c r="G804" s="2" t="s">
        <v>146</v>
      </c>
      <c r="H804" s="2" t="s">
        <v>131</v>
      </c>
      <c r="I804" s="2" t="s">
        <v>33</v>
      </c>
      <c r="J804" s="112">
        <v>866589.56529720977</v>
      </c>
      <c r="K804" s="110"/>
    </row>
    <row r="805" spans="1:11" x14ac:dyDescent="0.35">
      <c r="A805" s="2" t="s">
        <v>139</v>
      </c>
      <c r="B805" s="2" t="s">
        <v>136</v>
      </c>
      <c r="C805" s="2" t="s">
        <v>64</v>
      </c>
      <c r="D805" s="108">
        <v>41760</v>
      </c>
      <c r="E805" s="109">
        <f t="shared" si="17"/>
        <v>5</v>
      </c>
      <c r="F805" s="109" t="s">
        <v>19</v>
      </c>
      <c r="G805" s="2" t="s">
        <v>146</v>
      </c>
      <c r="H805" s="2" t="s">
        <v>131</v>
      </c>
      <c r="I805" s="2" t="s">
        <v>33</v>
      </c>
      <c r="J805" s="112">
        <v>987204.11778920982</v>
      </c>
      <c r="K805" s="110"/>
    </row>
    <row r="806" spans="1:11" x14ac:dyDescent="0.35">
      <c r="A806" s="2" t="s">
        <v>139</v>
      </c>
      <c r="B806" s="2" t="s">
        <v>136</v>
      </c>
      <c r="C806" s="2" t="s">
        <v>64</v>
      </c>
      <c r="D806" s="108">
        <v>41791</v>
      </c>
      <c r="E806" s="109">
        <f t="shared" si="17"/>
        <v>6</v>
      </c>
      <c r="F806" s="109" t="s">
        <v>19</v>
      </c>
      <c r="G806" s="2" t="s">
        <v>146</v>
      </c>
      <c r="H806" s="2" t="s">
        <v>131</v>
      </c>
      <c r="I806" s="2" t="s">
        <v>33</v>
      </c>
      <c r="J806" s="112">
        <v>506308.79330234113</v>
      </c>
      <c r="K806" s="110"/>
    </row>
    <row r="807" spans="1:11" x14ac:dyDescent="0.35">
      <c r="A807" s="2" t="s">
        <v>139</v>
      </c>
      <c r="B807" s="2" t="s">
        <v>136</v>
      </c>
      <c r="C807" s="2" t="s">
        <v>64</v>
      </c>
      <c r="D807" s="108">
        <v>41456</v>
      </c>
      <c r="E807" s="109">
        <f t="shared" si="17"/>
        <v>7</v>
      </c>
      <c r="F807" s="109" t="s">
        <v>19</v>
      </c>
      <c r="G807" s="2" t="s">
        <v>146</v>
      </c>
      <c r="H807" s="2" t="s">
        <v>132</v>
      </c>
      <c r="I807" s="2" t="s">
        <v>33</v>
      </c>
      <c r="J807" s="112">
        <v>904892.03843125247</v>
      </c>
      <c r="K807" s="110"/>
    </row>
    <row r="808" spans="1:11" x14ac:dyDescent="0.35">
      <c r="A808" s="2" t="s">
        <v>139</v>
      </c>
      <c r="B808" s="2" t="s">
        <v>136</v>
      </c>
      <c r="C808" s="2" t="s">
        <v>64</v>
      </c>
      <c r="D808" s="108">
        <v>41487</v>
      </c>
      <c r="E808" s="109">
        <f t="shared" si="17"/>
        <v>8</v>
      </c>
      <c r="F808" s="109" t="s">
        <v>19</v>
      </c>
      <c r="G808" s="2" t="s">
        <v>146</v>
      </c>
      <c r="H808" s="2" t="s">
        <v>132</v>
      </c>
      <c r="I808" s="2" t="s">
        <v>33</v>
      </c>
      <c r="J808" s="112">
        <v>1067052.2598973438</v>
      </c>
      <c r="K808" s="110"/>
    </row>
    <row r="809" spans="1:11" x14ac:dyDescent="0.35">
      <c r="A809" s="2" t="s">
        <v>139</v>
      </c>
      <c r="B809" s="2" t="s">
        <v>136</v>
      </c>
      <c r="C809" s="2" t="s">
        <v>64</v>
      </c>
      <c r="D809" s="108">
        <v>41518</v>
      </c>
      <c r="E809" s="109">
        <f t="shared" si="17"/>
        <v>9</v>
      </c>
      <c r="F809" s="109" t="s">
        <v>19</v>
      </c>
      <c r="G809" s="2" t="s">
        <v>146</v>
      </c>
      <c r="H809" s="2" t="s">
        <v>132</v>
      </c>
      <c r="I809" s="2" t="s">
        <v>33</v>
      </c>
      <c r="J809" s="112">
        <v>1026646.9835398964</v>
      </c>
      <c r="K809" s="110"/>
    </row>
    <row r="810" spans="1:11" x14ac:dyDescent="0.35">
      <c r="A810" s="2" t="s">
        <v>139</v>
      </c>
      <c r="B810" s="2" t="s">
        <v>136</v>
      </c>
      <c r="C810" s="2" t="s">
        <v>64</v>
      </c>
      <c r="D810" s="108">
        <v>41548</v>
      </c>
      <c r="E810" s="109">
        <f t="shared" si="17"/>
        <v>10</v>
      </c>
      <c r="F810" s="109" t="s">
        <v>19</v>
      </c>
      <c r="G810" s="2" t="s">
        <v>146</v>
      </c>
      <c r="H810" s="2" t="s">
        <v>132</v>
      </c>
      <c r="I810" s="2" t="s">
        <v>33</v>
      </c>
      <c r="J810" s="112">
        <v>1557091.8051502465</v>
      </c>
      <c r="K810" s="110"/>
    </row>
    <row r="811" spans="1:11" x14ac:dyDescent="0.35">
      <c r="A811" s="2" t="s">
        <v>139</v>
      </c>
      <c r="B811" s="2" t="s">
        <v>136</v>
      </c>
      <c r="C811" s="2" t="s">
        <v>64</v>
      </c>
      <c r="D811" s="108">
        <v>41579</v>
      </c>
      <c r="E811" s="109">
        <f t="shared" si="17"/>
        <v>11</v>
      </c>
      <c r="F811" s="109" t="s">
        <v>19</v>
      </c>
      <c r="G811" s="2" t="s">
        <v>146</v>
      </c>
      <c r="H811" s="2" t="s">
        <v>132</v>
      </c>
      <c r="I811" s="2" t="s">
        <v>33</v>
      </c>
      <c r="J811" s="112">
        <v>1710092.7084534448</v>
      </c>
      <c r="K811" s="110"/>
    </row>
    <row r="812" spans="1:11" x14ac:dyDescent="0.35">
      <c r="A812" s="2" t="s">
        <v>139</v>
      </c>
      <c r="B812" s="2" t="s">
        <v>136</v>
      </c>
      <c r="C812" s="2" t="s">
        <v>64</v>
      </c>
      <c r="D812" s="108">
        <v>41609</v>
      </c>
      <c r="E812" s="109">
        <f t="shared" si="17"/>
        <v>12</v>
      </c>
      <c r="F812" s="109" t="s">
        <v>19</v>
      </c>
      <c r="G812" s="2" t="s">
        <v>146</v>
      </c>
      <c r="H812" s="2" t="s">
        <v>132</v>
      </c>
      <c r="I812" s="2" t="s">
        <v>33</v>
      </c>
      <c r="J812" s="112">
        <v>799573.69102222088</v>
      </c>
      <c r="K812" s="110"/>
    </row>
    <row r="813" spans="1:11" x14ac:dyDescent="0.35">
      <c r="A813" s="2" t="s">
        <v>139</v>
      </c>
      <c r="B813" s="2" t="s">
        <v>136</v>
      </c>
      <c r="C813" s="2" t="s">
        <v>64</v>
      </c>
      <c r="D813" s="108">
        <v>41640</v>
      </c>
      <c r="E813" s="109">
        <f t="shared" si="17"/>
        <v>1</v>
      </c>
      <c r="F813" s="109" t="s">
        <v>19</v>
      </c>
      <c r="G813" s="2" t="s">
        <v>146</v>
      </c>
      <c r="H813" s="2" t="s">
        <v>132</v>
      </c>
      <c r="I813" s="2" t="s">
        <v>33</v>
      </c>
      <c r="J813" s="112">
        <v>793393.06373042695</v>
      </c>
      <c r="K813" s="110"/>
    </row>
    <row r="814" spans="1:11" x14ac:dyDescent="0.35">
      <c r="A814" s="2" t="s">
        <v>139</v>
      </c>
      <c r="B814" s="2" t="s">
        <v>136</v>
      </c>
      <c r="C814" s="2" t="s">
        <v>64</v>
      </c>
      <c r="D814" s="108">
        <v>41671</v>
      </c>
      <c r="E814" s="109">
        <f t="shared" si="17"/>
        <v>2</v>
      </c>
      <c r="F814" s="109" t="s">
        <v>19</v>
      </c>
      <c r="G814" s="2" t="s">
        <v>146</v>
      </c>
      <c r="H814" s="2" t="s">
        <v>132</v>
      </c>
      <c r="I814" s="2" t="s">
        <v>33</v>
      </c>
      <c r="J814" s="112">
        <v>931740.99835025659</v>
      </c>
      <c r="K814" s="110"/>
    </row>
    <row r="815" spans="1:11" x14ac:dyDescent="0.35">
      <c r="A815" s="2" t="s">
        <v>139</v>
      </c>
      <c r="B815" s="2" t="s">
        <v>136</v>
      </c>
      <c r="C815" s="2" t="s">
        <v>64</v>
      </c>
      <c r="D815" s="108">
        <v>41699</v>
      </c>
      <c r="E815" s="109">
        <f t="shared" si="17"/>
        <v>3</v>
      </c>
      <c r="F815" s="109" t="s">
        <v>19</v>
      </c>
      <c r="G815" s="2" t="s">
        <v>146</v>
      </c>
      <c r="H815" s="2" t="s">
        <v>132</v>
      </c>
      <c r="I815" s="2" t="s">
        <v>33</v>
      </c>
      <c r="J815" s="112">
        <v>827560.38466741249</v>
      </c>
      <c r="K815" s="110"/>
    </row>
    <row r="816" spans="1:11" x14ac:dyDescent="0.35">
      <c r="A816" s="2" t="s">
        <v>139</v>
      </c>
      <c r="B816" s="2" t="s">
        <v>136</v>
      </c>
      <c r="C816" s="2" t="s">
        <v>64</v>
      </c>
      <c r="D816" s="108">
        <v>41730</v>
      </c>
      <c r="E816" s="109">
        <f t="shared" si="17"/>
        <v>4</v>
      </c>
      <c r="F816" s="109" t="s">
        <v>19</v>
      </c>
      <c r="G816" s="2" t="s">
        <v>146</v>
      </c>
      <c r="H816" s="2" t="s">
        <v>132</v>
      </c>
      <c r="I816" s="2" t="s">
        <v>33</v>
      </c>
      <c r="J816" s="112">
        <v>909762.07978018955</v>
      </c>
      <c r="K816" s="110"/>
    </row>
    <row r="817" spans="1:11" x14ac:dyDescent="0.35">
      <c r="A817" s="2" t="s">
        <v>139</v>
      </c>
      <c r="B817" s="2" t="s">
        <v>136</v>
      </c>
      <c r="C817" s="2" t="s">
        <v>64</v>
      </c>
      <c r="D817" s="108">
        <v>41760</v>
      </c>
      <c r="E817" s="109">
        <f t="shared" si="17"/>
        <v>5</v>
      </c>
      <c r="F817" s="109" t="s">
        <v>19</v>
      </c>
      <c r="G817" s="2" t="s">
        <v>146</v>
      </c>
      <c r="H817" s="2" t="s">
        <v>132</v>
      </c>
      <c r="I817" s="2" t="s">
        <v>33</v>
      </c>
      <c r="J817" s="112">
        <v>1108803.4317190656</v>
      </c>
      <c r="K817" s="110"/>
    </row>
    <row r="818" spans="1:11" x14ac:dyDescent="0.35">
      <c r="A818" s="2" t="s">
        <v>139</v>
      </c>
      <c r="B818" s="2" t="s">
        <v>136</v>
      </c>
      <c r="C818" s="2" t="s">
        <v>64</v>
      </c>
      <c r="D818" s="108">
        <v>41791</v>
      </c>
      <c r="E818" s="109">
        <f t="shared" si="17"/>
        <v>6</v>
      </c>
      <c r="F818" s="109" t="s">
        <v>19</v>
      </c>
      <c r="G818" s="2" t="s">
        <v>146</v>
      </c>
      <c r="H818" s="2" t="s">
        <v>132</v>
      </c>
      <c r="I818" s="2" t="s">
        <v>33</v>
      </c>
      <c r="J818" s="112">
        <v>560496.60864916991</v>
      </c>
      <c r="K818" s="110"/>
    </row>
    <row r="819" spans="1:11" x14ac:dyDescent="0.35">
      <c r="A819" s="2" t="s">
        <v>139</v>
      </c>
      <c r="B819" s="2" t="s">
        <v>136</v>
      </c>
      <c r="C819" s="2" t="s">
        <v>64</v>
      </c>
      <c r="D819" s="108">
        <v>41456</v>
      </c>
      <c r="E819" s="109">
        <f t="shared" si="17"/>
        <v>7</v>
      </c>
      <c r="F819" s="109" t="s">
        <v>19</v>
      </c>
      <c r="G819" s="2" t="s">
        <v>146</v>
      </c>
      <c r="H819" s="2" t="s">
        <v>133</v>
      </c>
      <c r="I819" s="2" t="s">
        <v>33</v>
      </c>
      <c r="J819" s="112">
        <v>498631.6818381226</v>
      </c>
      <c r="K819" s="110"/>
    </row>
    <row r="820" spans="1:11" x14ac:dyDescent="0.35">
      <c r="A820" s="2" t="s">
        <v>139</v>
      </c>
      <c r="B820" s="2" t="s">
        <v>136</v>
      </c>
      <c r="C820" s="2" t="s">
        <v>64</v>
      </c>
      <c r="D820" s="108">
        <v>41487</v>
      </c>
      <c r="E820" s="109">
        <f t="shared" si="17"/>
        <v>8</v>
      </c>
      <c r="F820" s="109" t="s">
        <v>19</v>
      </c>
      <c r="G820" s="2" t="s">
        <v>146</v>
      </c>
      <c r="H820" s="2" t="s">
        <v>133</v>
      </c>
      <c r="I820" s="2" t="s">
        <v>33</v>
      </c>
      <c r="J820" s="112">
        <v>616274.64932342409</v>
      </c>
      <c r="K820" s="110"/>
    </row>
    <row r="821" spans="1:11" x14ac:dyDescent="0.35">
      <c r="A821" s="2" t="s">
        <v>139</v>
      </c>
      <c r="B821" s="2" t="s">
        <v>136</v>
      </c>
      <c r="C821" s="2" t="s">
        <v>64</v>
      </c>
      <c r="D821" s="108">
        <v>41518</v>
      </c>
      <c r="E821" s="109">
        <f t="shared" si="17"/>
        <v>9</v>
      </c>
      <c r="F821" s="109" t="s">
        <v>19</v>
      </c>
      <c r="G821" s="2" t="s">
        <v>146</v>
      </c>
      <c r="H821" s="2" t="s">
        <v>133</v>
      </c>
      <c r="I821" s="2" t="s">
        <v>33</v>
      </c>
      <c r="J821" s="112">
        <v>641878.67036756733</v>
      </c>
      <c r="K821" s="110"/>
    </row>
    <row r="822" spans="1:11" x14ac:dyDescent="0.35">
      <c r="A822" s="2" t="s">
        <v>139</v>
      </c>
      <c r="B822" s="2" t="s">
        <v>136</v>
      </c>
      <c r="C822" s="2" t="s">
        <v>64</v>
      </c>
      <c r="D822" s="108">
        <v>41548</v>
      </c>
      <c r="E822" s="109">
        <f t="shared" si="17"/>
        <v>10</v>
      </c>
      <c r="F822" s="109" t="s">
        <v>19</v>
      </c>
      <c r="G822" s="2" t="s">
        <v>146</v>
      </c>
      <c r="H822" s="2" t="s">
        <v>133</v>
      </c>
      <c r="I822" s="2" t="s">
        <v>33</v>
      </c>
      <c r="J822" s="112">
        <v>749185.9629367278</v>
      </c>
      <c r="K822" s="110"/>
    </row>
    <row r="823" spans="1:11" x14ac:dyDescent="0.35">
      <c r="A823" s="2" t="s">
        <v>139</v>
      </c>
      <c r="B823" s="2" t="s">
        <v>136</v>
      </c>
      <c r="C823" s="2" t="s">
        <v>64</v>
      </c>
      <c r="D823" s="108">
        <v>41579</v>
      </c>
      <c r="E823" s="109">
        <f t="shared" si="17"/>
        <v>11</v>
      </c>
      <c r="F823" s="109" t="s">
        <v>19</v>
      </c>
      <c r="G823" s="2" t="s">
        <v>146</v>
      </c>
      <c r="H823" s="2" t="s">
        <v>133</v>
      </c>
      <c r="I823" s="2" t="s">
        <v>33</v>
      </c>
      <c r="J823" s="112">
        <v>892113.54493715987</v>
      </c>
      <c r="K823" s="110"/>
    </row>
    <row r="824" spans="1:11" x14ac:dyDescent="0.35">
      <c r="A824" s="2" t="s">
        <v>139</v>
      </c>
      <c r="B824" s="2" t="s">
        <v>136</v>
      </c>
      <c r="C824" s="2" t="s">
        <v>64</v>
      </c>
      <c r="D824" s="108">
        <v>41609</v>
      </c>
      <c r="E824" s="109">
        <f t="shared" si="17"/>
        <v>12</v>
      </c>
      <c r="F824" s="109" t="s">
        <v>19</v>
      </c>
      <c r="G824" s="2" t="s">
        <v>146</v>
      </c>
      <c r="H824" s="2" t="s">
        <v>133</v>
      </c>
      <c r="I824" s="2" t="s">
        <v>33</v>
      </c>
      <c r="J824" s="112">
        <v>432516.83808086219</v>
      </c>
      <c r="K824" s="110"/>
    </row>
    <row r="825" spans="1:11" x14ac:dyDescent="0.35">
      <c r="A825" s="2" t="s">
        <v>139</v>
      </c>
      <c r="B825" s="2" t="s">
        <v>136</v>
      </c>
      <c r="C825" s="2" t="s">
        <v>64</v>
      </c>
      <c r="D825" s="108">
        <v>41640</v>
      </c>
      <c r="E825" s="109">
        <f t="shared" si="17"/>
        <v>1</v>
      </c>
      <c r="F825" s="109" t="s">
        <v>19</v>
      </c>
      <c r="G825" s="2" t="s">
        <v>146</v>
      </c>
      <c r="H825" s="2" t="s">
        <v>133</v>
      </c>
      <c r="I825" s="2" t="s">
        <v>33</v>
      </c>
      <c r="J825" s="112">
        <v>409538.75919692736</v>
      </c>
      <c r="K825" s="110"/>
    </row>
    <row r="826" spans="1:11" x14ac:dyDescent="0.35">
      <c r="A826" s="2" t="s">
        <v>139</v>
      </c>
      <c r="B826" s="2" t="s">
        <v>136</v>
      </c>
      <c r="C826" s="2" t="s">
        <v>64</v>
      </c>
      <c r="D826" s="108">
        <v>41671</v>
      </c>
      <c r="E826" s="109">
        <f t="shared" si="17"/>
        <v>2</v>
      </c>
      <c r="F826" s="109" t="s">
        <v>19</v>
      </c>
      <c r="G826" s="2" t="s">
        <v>146</v>
      </c>
      <c r="H826" s="2" t="s">
        <v>133</v>
      </c>
      <c r="I826" s="2" t="s">
        <v>33</v>
      </c>
      <c r="J826" s="112">
        <v>489965.80230679538</v>
      </c>
      <c r="K826" s="110"/>
    </row>
    <row r="827" spans="1:11" x14ac:dyDescent="0.35">
      <c r="A827" s="2" t="s">
        <v>139</v>
      </c>
      <c r="B827" s="2" t="s">
        <v>136</v>
      </c>
      <c r="C827" s="2" t="s">
        <v>64</v>
      </c>
      <c r="D827" s="108">
        <v>41699</v>
      </c>
      <c r="E827" s="109">
        <f t="shared" si="17"/>
        <v>3</v>
      </c>
      <c r="F827" s="109" t="s">
        <v>19</v>
      </c>
      <c r="G827" s="2" t="s">
        <v>146</v>
      </c>
      <c r="H827" s="2" t="s">
        <v>133</v>
      </c>
      <c r="I827" s="2" t="s">
        <v>33</v>
      </c>
      <c r="J827" s="112">
        <v>444871.43123762979</v>
      </c>
      <c r="K827" s="110"/>
    </row>
    <row r="828" spans="1:11" x14ac:dyDescent="0.35">
      <c r="A828" s="2" t="s">
        <v>139</v>
      </c>
      <c r="B828" s="2" t="s">
        <v>136</v>
      </c>
      <c r="C828" s="2" t="s">
        <v>64</v>
      </c>
      <c r="D828" s="108">
        <v>41730</v>
      </c>
      <c r="E828" s="109">
        <f t="shared" si="17"/>
        <v>4</v>
      </c>
      <c r="F828" s="109" t="s">
        <v>19</v>
      </c>
      <c r="G828" s="2" t="s">
        <v>146</v>
      </c>
      <c r="H828" s="2" t="s">
        <v>133</v>
      </c>
      <c r="I828" s="2" t="s">
        <v>33</v>
      </c>
      <c r="J828" s="112">
        <v>472382.50156978617</v>
      </c>
      <c r="K828" s="110"/>
    </row>
    <row r="829" spans="1:11" x14ac:dyDescent="0.35">
      <c r="A829" s="2" t="s">
        <v>139</v>
      </c>
      <c r="B829" s="2" t="s">
        <v>136</v>
      </c>
      <c r="C829" s="2" t="s">
        <v>64</v>
      </c>
      <c r="D829" s="108">
        <v>41760</v>
      </c>
      <c r="E829" s="109">
        <f t="shared" si="17"/>
        <v>5</v>
      </c>
      <c r="F829" s="109" t="s">
        <v>19</v>
      </c>
      <c r="G829" s="2" t="s">
        <v>146</v>
      </c>
      <c r="H829" s="2" t="s">
        <v>133</v>
      </c>
      <c r="I829" s="2" t="s">
        <v>33</v>
      </c>
      <c r="J829" s="112">
        <v>608634.95143913291</v>
      </c>
      <c r="K829" s="110"/>
    </row>
    <row r="830" spans="1:11" x14ac:dyDescent="0.35">
      <c r="A830" s="2" t="s">
        <v>139</v>
      </c>
      <c r="B830" s="2" t="s">
        <v>136</v>
      </c>
      <c r="C830" s="2" t="s">
        <v>64</v>
      </c>
      <c r="D830" s="108">
        <v>41791</v>
      </c>
      <c r="E830" s="109">
        <f t="shared" si="17"/>
        <v>6</v>
      </c>
      <c r="F830" s="109" t="s">
        <v>19</v>
      </c>
      <c r="G830" s="2" t="s">
        <v>146</v>
      </c>
      <c r="H830" s="2" t="s">
        <v>133</v>
      </c>
      <c r="I830" s="2" t="s">
        <v>33</v>
      </c>
      <c r="J830" s="112">
        <v>272324.41448756552</v>
      </c>
      <c r="K830" s="110"/>
    </row>
    <row r="831" spans="1:11" x14ac:dyDescent="0.35">
      <c r="A831" s="2" t="s">
        <v>139</v>
      </c>
      <c r="B831" s="2" t="s">
        <v>136</v>
      </c>
      <c r="C831" s="2" t="s">
        <v>64</v>
      </c>
      <c r="D831" s="108">
        <v>41456</v>
      </c>
      <c r="E831" s="109">
        <f t="shared" si="17"/>
        <v>7</v>
      </c>
      <c r="F831" s="109" t="s">
        <v>19</v>
      </c>
      <c r="G831" s="2" t="s">
        <v>134</v>
      </c>
      <c r="H831" s="2" t="s">
        <v>135</v>
      </c>
      <c r="I831" s="2" t="s">
        <v>33</v>
      </c>
      <c r="J831" s="112">
        <v>3105845.72687844</v>
      </c>
      <c r="K831" s="110"/>
    </row>
    <row r="832" spans="1:11" x14ac:dyDescent="0.35">
      <c r="A832" s="2" t="s">
        <v>139</v>
      </c>
      <c r="B832" s="2" t="s">
        <v>136</v>
      </c>
      <c r="C832" s="2" t="s">
        <v>64</v>
      </c>
      <c r="D832" s="108">
        <v>41487</v>
      </c>
      <c r="E832" s="109">
        <f t="shared" si="17"/>
        <v>8</v>
      </c>
      <c r="F832" s="109" t="s">
        <v>19</v>
      </c>
      <c r="G832" s="2" t="s">
        <v>134</v>
      </c>
      <c r="H832" s="2" t="s">
        <v>135</v>
      </c>
      <c r="I832" s="2" t="s">
        <v>33</v>
      </c>
      <c r="J832" s="112">
        <v>4010585.2851120001</v>
      </c>
      <c r="K832" s="110"/>
    </row>
    <row r="833" spans="1:11" x14ac:dyDescent="0.35">
      <c r="A833" s="2" t="s">
        <v>139</v>
      </c>
      <c r="B833" s="2" t="s">
        <v>136</v>
      </c>
      <c r="C833" s="2" t="s">
        <v>64</v>
      </c>
      <c r="D833" s="108">
        <v>41518</v>
      </c>
      <c r="E833" s="109">
        <f t="shared" si="17"/>
        <v>9</v>
      </c>
      <c r="F833" s="109" t="s">
        <v>19</v>
      </c>
      <c r="G833" s="2" t="s">
        <v>134</v>
      </c>
      <c r="H833" s="2" t="s">
        <v>135</v>
      </c>
      <c r="I833" s="2" t="s">
        <v>33</v>
      </c>
      <c r="J833" s="112">
        <v>3923012.4475718406</v>
      </c>
      <c r="K833" s="110"/>
    </row>
    <row r="834" spans="1:11" x14ac:dyDescent="0.35">
      <c r="A834" s="2" t="s">
        <v>139</v>
      </c>
      <c r="B834" s="2" t="s">
        <v>136</v>
      </c>
      <c r="C834" s="2" t="s">
        <v>64</v>
      </c>
      <c r="D834" s="108">
        <v>41548</v>
      </c>
      <c r="E834" s="109">
        <f t="shared" si="17"/>
        <v>10</v>
      </c>
      <c r="F834" s="109" t="s">
        <v>19</v>
      </c>
      <c r="G834" s="2" t="s">
        <v>134</v>
      </c>
      <c r="H834" s="2" t="s">
        <v>135</v>
      </c>
      <c r="I834" s="2" t="s">
        <v>33</v>
      </c>
      <c r="J834" s="112">
        <v>5304755.0634176014</v>
      </c>
      <c r="K834" s="110"/>
    </row>
    <row r="835" spans="1:11" x14ac:dyDescent="0.35">
      <c r="A835" s="2" t="s">
        <v>139</v>
      </c>
      <c r="B835" s="2" t="s">
        <v>136</v>
      </c>
      <c r="C835" s="2" t="s">
        <v>64</v>
      </c>
      <c r="D835" s="108">
        <v>41579</v>
      </c>
      <c r="E835" s="109">
        <f t="shared" si="17"/>
        <v>11</v>
      </c>
      <c r="F835" s="109" t="s">
        <v>19</v>
      </c>
      <c r="G835" s="2" t="s">
        <v>134</v>
      </c>
      <c r="H835" s="2" t="s">
        <v>135</v>
      </c>
      <c r="I835" s="2" t="s">
        <v>33</v>
      </c>
      <c r="J835" s="112">
        <v>5796055.2061697599</v>
      </c>
      <c r="K835" s="110"/>
    </row>
    <row r="836" spans="1:11" x14ac:dyDescent="0.35">
      <c r="A836" s="2" t="s">
        <v>139</v>
      </c>
      <c r="B836" s="2" t="s">
        <v>136</v>
      </c>
      <c r="C836" s="2" t="s">
        <v>64</v>
      </c>
      <c r="D836" s="108">
        <v>41609</v>
      </c>
      <c r="E836" s="109">
        <f t="shared" si="17"/>
        <v>12</v>
      </c>
      <c r="F836" s="109" t="s">
        <v>19</v>
      </c>
      <c r="G836" s="2" t="s">
        <v>134</v>
      </c>
      <c r="H836" s="2" t="s">
        <v>135</v>
      </c>
      <c r="I836" s="2" t="s">
        <v>33</v>
      </c>
      <c r="J836" s="112">
        <v>2778318.7637284808</v>
      </c>
      <c r="K836" s="110"/>
    </row>
    <row r="837" spans="1:11" x14ac:dyDescent="0.35">
      <c r="A837" s="2" t="s">
        <v>139</v>
      </c>
      <c r="B837" s="2" t="s">
        <v>136</v>
      </c>
      <c r="C837" s="2" t="s">
        <v>64</v>
      </c>
      <c r="D837" s="108">
        <v>41640</v>
      </c>
      <c r="E837" s="109">
        <f t="shared" si="17"/>
        <v>1</v>
      </c>
      <c r="F837" s="109" t="s">
        <v>19</v>
      </c>
      <c r="G837" s="2" t="s">
        <v>134</v>
      </c>
      <c r="H837" s="2" t="s">
        <v>135</v>
      </c>
      <c r="I837" s="2" t="s">
        <v>33</v>
      </c>
      <c r="J837" s="112">
        <v>2890095.0972502003</v>
      </c>
      <c r="K837" s="110"/>
    </row>
    <row r="838" spans="1:11" x14ac:dyDescent="0.35">
      <c r="A838" s="2" t="s">
        <v>139</v>
      </c>
      <c r="B838" s="2" t="s">
        <v>136</v>
      </c>
      <c r="C838" s="2" t="s">
        <v>64</v>
      </c>
      <c r="D838" s="108">
        <v>41671</v>
      </c>
      <c r="E838" s="109">
        <f t="shared" si="17"/>
        <v>2</v>
      </c>
      <c r="F838" s="109" t="s">
        <v>19</v>
      </c>
      <c r="G838" s="2" t="s">
        <v>134</v>
      </c>
      <c r="H838" s="2" t="s">
        <v>135</v>
      </c>
      <c r="I838" s="2" t="s">
        <v>33</v>
      </c>
      <c r="J838" s="112">
        <v>3360449.90644272</v>
      </c>
      <c r="K838" s="110"/>
    </row>
    <row r="839" spans="1:11" x14ac:dyDescent="0.35">
      <c r="A839" s="2" t="s">
        <v>139</v>
      </c>
      <c r="B839" s="2" t="s">
        <v>136</v>
      </c>
      <c r="C839" s="2" t="s">
        <v>64</v>
      </c>
      <c r="D839" s="108">
        <v>41699</v>
      </c>
      <c r="E839" s="109">
        <f t="shared" si="17"/>
        <v>3</v>
      </c>
      <c r="F839" s="109" t="s">
        <v>19</v>
      </c>
      <c r="G839" s="2" t="s">
        <v>134</v>
      </c>
      <c r="H839" s="2" t="s">
        <v>135</v>
      </c>
      <c r="I839" s="2" t="s">
        <v>33</v>
      </c>
      <c r="J839" s="112">
        <v>2808562.4972675201</v>
      </c>
      <c r="K839" s="110"/>
    </row>
    <row r="840" spans="1:11" x14ac:dyDescent="0.35">
      <c r="A840" s="2" t="s">
        <v>139</v>
      </c>
      <c r="B840" s="2" t="s">
        <v>136</v>
      </c>
      <c r="C840" s="2" t="s">
        <v>64</v>
      </c>
      <c r="D840" s="108">
        <v>41730</v>
      </c>
      <c r="E840" s="109">
        <f t="shared" si="17"/>
        <v>4</v>
      </c>
      <c r="F840" s="109" t="s">
        <v>19</v>
      </c>
      <c r="G840" s="2" t="s">
        <v>134</v>
      </c>
      <c r="H840" s="2" t="s">
        <v>135</v>
      </c>
      <c r="I840" s="2" t="s">
        <v>33</v>
      </c>
      <c r="J840" s="112">
        <v>3278176.1271341606</v>
      </c>
      <c r="K840" s="110"/>
    </row>
    <row r="841" spans="1:11" x14ac:dyDescent="0.35">
      <c r="A841" s="2" t="s">
        <v>139</v>
      </c>
      <c r="B841" s="2" t="s">
        <v>136</v>
      </c>
      <c r="C841" s="2" t="s">
        <v>64</v>
      </c>
      <c r="D841" s="108">
        <v>41760</v>
      </c>
      <c r="E841" s="109">
        <f t="shared" si="17"/>
        <v>5</v>
      </c>
      <c r="F841" s="109" t="s">
        <v>19</v>
      </c>
      <c r="G841" s="2" t="s">
        <v>134</v>
      </c>
      <c r="H841" s="2" t="s">
        <v>135</v>
      </c>
      <c r="I841" s="2" t="s">
        <v>33</v>
      </c>
      <c r="J841" s="112">
        <v>3653895.7708680006</v>
      </c>
      <c r="K841" s="110"/>
    </row>
    <row r="842" spans="1:11" x14ac:dyDescent="0.35">
      <c r="A842" s="2" t="s">
        <v>139</v>
      </c>
      <c r="B842" s="2" t="s">
        <v>136</v>
      </c>
      <c r="C842" s="2" t="s">
        <v>64</v>
      </c>
      <c r="D842" s="108">
        <v>41791</v>
      </c>
      <c r="E842" s="109">
        <f t="shared" si="17"/>
        <v>6</v>
      </c>
      <c r="F842" s="109" t="s">
        <v>19</v>
      </c>
      <c r="G842" s="2" t="s">
        <v>134</v>
      </c>
      <c r="H842" s="2" t="s">
        <v>135</v>
      </c>
      <c r="I842" s="2" t="s">
        <v>33</v>
      </c>
      <c r="J842" s="112">
        <v>1788228.1705142399</v>
      </c>
      <c r="K842" s="110"/>
    </row>
    <row r="843" spans="1:11" x14ac:dyDescent="0.35">
      <c r="A843" s="2" t="s">
        <v>139</v>
      </c>
      <c r="B843" s="2" t="s">
        <v>136</v>
      </c>
      <c r="C843" s="2" t="s">
        <v>63</v>
      </c>
      <c r="D843" s="108">
        <v>41456</v>
      </c>
      <c r="E843" s="2">
        <v>7</v>
      </c>
      <c r="F843" s="2" t="s">
        <v>19</v>
      </c>
      <c r="G843" s="2" t="s">
        <v>123</v>
      </c>
      <c r="H843" s="2" t="s">
        <v>126</v>
      </c>
      <c r="I843" s="2" t="s">
        <v>33</v>
      </c>
      <c r="J843" s="112">
        <v>2433222.1515178396</v>
      </c>
      <c r="K843" s="110"/>
    </row>
    <row r="844" spans="1:11" x14ac:dyDescent="0.35">
      <c r="A844" s="2" t="s">
        <v>139</v>
      </c>
      <c r="B844" s="2" t="s">
        <v>136</v>
      </c>
      <c r="C844" s="2" t="s">
        <v>63</v>
      </c>
      <c r="D844" s="108">
        <v>41487</v>
      </c>
      <c r="E844" s="2">
        <v>8</v>
      </c>
      <c r="F844" s="2" t="s">
        <v>19</v>
      </c>
      <c r="G844" s="2" t="s">
        <v>123</v>
      </c>
      <c r="H844" s="2" t="s">
        <v>126</v>
      </c>
      <c r="I844" s="2" t="s">
        <v>33</v>
      </c>
      <c r="J844" s="112">
        <v>2086825.2357197695</v>
      </c>
      <c r="K844" s="110"/>
    </row>
    <row r="845" spans="1:11" x14ac:dyDescent="0.35">
      <c r="A845" s="2" t="s">
        <v>139</v>
      </c>
      <c r="B845" s="2" t="s">
        <v>136</v>
      </c>
      <c r="C845" s="2" t="s">
        <v>63</v>
      </c>
      <c r="D845" s="108">
        <v>41518</v>
      </c>
      <c r="E845" s="2">
        <v>9</v>
      </c>
      <c r="F845" s="2" t="s">
        <v>19</v>
      </c>
      <c r="G845" s="2" t="s">
        <v>123</v>
      </c>
      <c r="H845" s="2" t="s">
        <v>126</v>
      </c>
      <c r="I845" s="2" t="s">
        <v>33</v>
      </c>
      <c r="J845" s="112">
        <v>2578988.7463329984</v>
      </c>
      <c r="K845" s="110"/>
    </row>
    <row r="846" spans="1:11" x14ac:dyDescent="0.35">
      <c r="A846" s="2" t="s">
        <v>139</v>
      </c>
      <c r="B846" s="2" t="s">
        <v>136</v>
      </c>
      <c r="C846" s="2" t="s">
        <v>63</v>
      </c>
      <c r="D846" s="108">
        <v>41548</v>
      </c>
      <c r="E846" s="2">
        <v>10</v>
      </c>
      <c r="F846" s="2" t="s">
        <v>19</v>
      </c>
      <c r="G846" s="2" t="s">
        <v>123</v>
      </c>
      <c r="H846" s="2" t="s">
        <v>126</v>
      </c>
      <c r="I846" s="2" t="s">
        <v>33</v>
      </c>
      <c r="J846" s="112">
        <v>2227535.3634992633</v>
      </c>
      <c r="K846" s="110"/>
    </row>
    <row r="847" spans="1:11" x14ac:dyDescent="0.35">
      <c r="A847" s="2" t="s">
        <v>139</v>
      </c>
      <c r="B847" s="2" t="s">
        <v>136</v>
      </c>
      <c r="C847" s="2" t="s">
        <v>63</v>
      </c>
      <c r="D847" s="108">
        <v>41579</v>
      </c>
      <c r="E847" s="2">
        <v>11</v>
      </c>
      <c r="F847" s="2" t="s">
        <v>19</v>
      </c>
      <c r="G847" s="2" t="s">
        <v>123</v>
      </c>
      <c r="H847" s="2" t="s">
        <v>126</v>
      </c>
      <c r="I847" s="2" t="s">
        <v>33</v>
      </c>
      <c r="J847" s="112">
        <v>1957986.2244688198</v>
      </c>
      <c r="K847" s="110"/>
    </row>
    <row r="848" spans="1:11" x14ac:dyDescent="0.35">
      <c r="A848" s="2" t="s">
        <v>139</v>
      </c>
      <c r="B848" s="2" t="s">
        <v>136</v>
      </c>
      <c r="C848" s="2" t="s">
        <v>63</v>
      </c>
      <c r="D848" s="108">
        <v>41609</v>
      </c>
      <c r="E848" s="2">
        <v>12</v>
      </c>
      <c r="F848" s="2" t="s">
        <v>19</v>
      </c>
      <c r="G848" s="2" t="s">
        <v>123</v>
      </c>
      <c r="H848" s="2" t="s">
        <v>126</v>
      </c>
      <c r="I848" s="2" t="s">
        <v>33</v>
      </c>
      <c r="J848" s="112">
        <v>1319140.1133043088</v>
      </c>
      <c r="K848" s="110"/>
    </row>
    <row r="849" spans="1:11" x14ac:dyDescent="0.35">
      <c r="A849" s="2" t="s">
        <v>139</v>
      </c>
      <c r="B849" s="2" t="s">
        <v>136</v>
      </c>
      <c r="C849" s="2" t="s">
        <v>63</v>
      </c>
      <c r="D849" s="108">
        <v>41640</v>
      </c>
      <c r="E849" s="2">
        <v>1</v>
      </c>
      <c r="F849" s="2" t="s">
        <v>19</v>
      </c>
      <c r="G849" s="2" t="s">
        <v>123</v>
      </c>
      <c r="H849" s="2" t="s">
        <v>126</v>
      </c>
      <c r="I849" s="2" t="s">
        <v>33</v>
      </c>
      <c r="J849" s="112">
        <v>1419201.629526681</v>
      </c>
      <c r="K849" s="110"/>
    </row>
    <row r="850" spans="1:11" x14ac:dyDescent="0.35">
      <c r="A850" s="2" t="s">
        <v>139</v>
      </c>
      <c r="B850" s="2" t="s">
        <v>136</v>
      </c>
      <c r="C850" s="2" t="s">
        <v>63</v>
      </c>
      <c r="D850" s="108">
        <v>41671</v>
      </c>
      <c r="E850" s="2">
        <v>2</v>
      </c>
      <c r="F850" s="2" t="s">
        <v>19</v>
      </c>
      <c r="G850" s="2" t="s">
        <v>123</v>
      </c>
      <c r="H850" s="2" t="s">
        <v>126</v>
      </c>
      <c r="I850" s="2" t="s">
        <v>33</v>
      </c>
      <c r="J850" s="112">
        <v>1260368.462282202</v>
      </c>
      <c r="K850" s="110"/>
    </row>
    <row r="851" spans="1:11" x14ac:dyDescent="0.35">
      <c r="A851" s="2" t="s">
        <v>139</v>
      </c>
      <c r="B851" s="2" t="s">
        <v>136</v>
      </c>
      <c r="C851" s="2" t="s">
        <v>63</v>
      </c>
      <c r="D851" s="108">
        <v>41699</v>
      </c>
      <c r="E851" s="2">
        <v>3</v>
      </c>
      <c r="F851" s="2" t="s">
        <v>19</v>
      </c>
      <c r="G851" s="2" t="s">
        <v>123</v>
      </c>
      <c r="H851" s="2" t="s">
        <v>126</v>
      </c>
      <c r="I851" s="2" t="s">
        <v>33</v>
      </c>
      <c r="J851" s="112">
        <v>1788457.9462718377</v>
      </c>
      <c r="K851" s="110"/>
    </row>
    <row r="852" spans="1:11" x14ac:dyDescent="0.35">
      <c r="A852" s="2" t="s">
        <v>139</v>
      </c>
      <c r="B852" s="2" t="s">
        <v>136</v>
      </c>
      <c r="C852" s="2" t="s">
        <v>63</v>
      </c>
      <c r="D852" s="108">
        <v>41730</v>
      </c>
      <c r="E852" s="2">
        <v>4</v>
      </c>
      <c r="F852" s="2" t="s">
        <v>19</v>
      </c>
      <c r="G852" s="2" t="s">
        <v>123</v>
      </c>
      <c r="H852" s="2" t="s">
        <v>126</v>
      </c>
      <c r="I852" s="2" t="s">
        <v>33</v>
      </c>
      <c r="J852" s="112">
        <v>1016783.8012342919</v>
      </c>
      <c r="K852" s="110"/>
    </row>
    <row r="853" spans="1:11" x14ac:dyDescent="0.35">
      <c r="A853" s="2" t="s">
        <v>139</v>
      </c>
      <c r="B853" s="2" t="s">
        <v>136</v>
      </c>
      <c r="C853" s="2" t="s">
        <v>63</v>
      </c>
      <c r="D853" s="108">
        <v>41760</v>
      </c>
      <c r="E853" s="2">
        <v>5</v>
      </c>
      <c r="F853" s="2" t="s">
        <v>19</v>
      </c>
      <c r="G853" s="2" t="s">
        <v>123</v>
      </c>
      <c r="H853" s="2" t="s">
        <v>126</v>
      </c>
      <c r="I853" s="2" t="s">
        <v>33</v>
      </c>
      <c r="J853" s="112">
        <v>1240420.7591332828</v>
      </c>
      <c r="K853" s="110"/>
    </row>
    <row r="854" spans="1:11" x14ac:dyDescent="0.35">
      <c r="A854" s="2" t="s">
        <v>139</v>
      </c>
      <c r="B854" s="2" t="s">
        <v>136</v>
      </c>
      <c r="C854" s="2" t="s">
        <v>63</v>
      </c>
      <c r="D854" s="108">
        <v>41791</v>
      </c>
      <c r="E854" s="2">
        <v>6</v>
      </c>
      <c r="F854" s="2" t="s">
        <v>19</v>
      </c>
      <c r="G854" s="2" t="s">
        <v>123</v>
      </c>
      <c r="H854" s="2" t="s">
        <v>126</v>
      </c>
      <c r="I854" s="2" t="s">
        <v>33</v>
      </c>
      <c r="J854" s="112">
        <v>2103059.7980945962</v>
      </c>
      <c r="K854" s="110"/>
    </row>
    <row r="855" spans="1:11" x14ac:dyDescent="0.35">
      <c r="A855" s="2" t="s">
        <v>139</v>
      </c>
      <c r="B855" s="2" t="s">
        <v>136</v>
      </c>
      <c r="C855" s="2" t="s">
        <v>63</v>
      </c>
      <c r="D855" s="108">
        <v>41456</v>
      </c>
      <c r="E855" s="2">
        <v>7</v>
      </c>
      <c r="F855" s="2" t="s">
        <v>19</v>
      </c>
      <c r="G855" s="2" t="s">
        <v>127</v>
      </c>
      <c r="H855" s="2" t="s">
        <v>128</v>
      </c>
      <c r="I855" s="2" t="s">
        <v>33</v>
      </c>
      <c r="J855" s="112">
        <v>1332883.4370402915</v>
      </c>
      <c r="K855" s="110"/>
    </row>
    <row r="856" spans="1:11" x14ac:dyDescent="0.35">
      <c r="A856" s="2" t="s">
        <v>139</v>
      </c>
      <c r="B856" s="2" t="s">
        <v>136</v>
      </c>
      <c r="C856" s="2" t="s">
        <v>63</v>
      </c>
      <c r="D856" s="108">
        <v>41487</v>
      </c>
      <c r="E856" s="2">
        <v>8</v>
      </c>
      <c r="F856" s="2" t="s">
        <v>19</v>
      </c>
      <c r="G856" s="2" t="s">
        <v>127</v>
      </c>
      <c r="H856" s="2" t="s">
        <v>128</v>
      </c>
      <c r="I856" s="2" t="s">
        <v>33</v>
      </c>
      <c r="J856" s="112">
        <v>1151288.886269808</v>
      </c>
      <c r="K856" s="110"/>
    </row>
    <row r="857" spans="1:11" x14ac:dyDescent="0.35">
      <c r="A857" s="2" t="s">
        <v>139</v>
      </c>
      <c r="B857" s="2" t="s">
        <v>136</v>
      </c>
      <c r="C857" s="2" t="s">
        <v>63</v>
      </c>
      <c r="D857" s="108">
        <v>41518</v>
      </c>
      <c r="E857" s="2">
        <v>9</v>
      </c>
      <c r="F857" s="2" t="s">
        <v>19</v>
      </c>
      <c r="G857" s="2" t="s">
        <v>127</v>
      </c>
      <c r="H857" s="2" t="s">
        <v>128</v>
      </c>
      <c r="I857" s="2" t="s">
        <v>33</v>
      </c>
      <c r="J857" s="112">
        <v>1434960.2579417818</v>
      </c>
      <c r="K857" s="110"/>
    </row>
    <row r="858" spans="1:11" x14ac:dyDescent="0.35">
      <c r="A858" s="2" t="s">
        <v>139</v>
      </c>
      <c r="B858" s="2" t="s">
        <v>136</v>
      </c>
      <c r="C858" s="2" t="s">
        <v>63</v>
      </c>
      <c r="D858" s="108">
        <v>41548</v>
      </c>
      <c r="E858" s="2">
        <v>10</v>
      </c>
      <c r="F858" s="2" t="s">
        <v>19</v>
      </c>
      <c r="G858" s="2" t="s">
        <v>127</v>
      </c>
      <c r="H858" s="2" t="s">
        <v>128</v>
      </c>
      <c r="I858" s="2" t="s">
        <v>33</v>
      </c>
      <c r="J858" s="112">
        <v>1261225.5178525469</v>
      </c>
      <c r="K858" s="110"/>
    </row>
    <row r="859" spans="1:11" x14ac:dyDescent="0.35">
      <c r="A859" s="2" t="s">
        <v>139</v>
      </c>
      <c r="B859" s="2" t="s">
        <v>136</v>
      </c>
      <c r="C859" s="2" t="s">
        <v>63</v>
      </c>
      <c r="D859" s="108">
        <v>41579</v>
      </c>
      <c r="E859" s="2">
        <v>11</v>
      </c>
      <c r="F859" s="2" t="s">
        <v>19</v>
      </c>
      <c r="G859" s="2" t="s">
        <v>127</v>
      </c>
      <c r="H859" s="2" t="s">
        <v>128</v>
      </c>
      <c r="I859" s="2" t="s">
        <v>33</v>
      </c>
      <c r="J859" s="112">
        <v>1020345.9299794802</v>
      </c>
      <c r="K859" s="110"/>
    </row>
    <row r="860" spans="1:11" x14ac:dyDescent="0.35">
      <c r="A860" s="2" t="s">
        <v>139</v>
      </c>
      <c r="B860" s="2" t="s">
        <v>136</v>
      </c>
      <c r="C860" s="2" t="s">
        <v>63</v>
      </c>
      <c r="D860" s="108">
        <v>41609</v>
      </c>
      <c r="E860" s="2">
        <v>12</v>
      </c>
      <c r="F860" s="2" t="s">
        <v>19</v>
      </c>
      <c r="G860" s="2" t="s">
        <v>127</v>
      </c>
      <c r="H860" s="2" t="s">
        <v>128</v>
      </c>
      <c r="I860" s="2" t="s">
        <v>33</v>
      </c>
      <c r="J860" s="112">
        <v>756329.43025765126</v>
      </c>
      <c r="K860" s="110"/>
    </row>
    <row r="861" spans="1:11" x14ac:dyDescent="0.35">
      <c r="A861" s="2" t="s">
        <v>139</v>
      </c>
      <c r="B861" s="2" t="s">
        <v>136</v>
      </c>
      <c r="C861" s="2" t="s">
        <v>63</v>
      </c>
      <c r="D861" s="108">
        <v>41640</v>
      </c>
      <c r="E861" s="2">
        <v>1</v>
      </c>
      <c r="F861" s="2" t="s">
        <v>19</v>
      </c>
      <c r="G861" s="2" t="s">
        <v>127</v>
      </c>
      <c r="H861" s="2" t="s">
        <v>128</v>
      </c>
      <c r="I861" s="2" t="s">
        <v>33</v>
      </c>
      <c r="J861" s="112">
        <v>835307.17053299106</v>
      </c>
      <c r="K861" s="110"/>
    </row>
    <row r="862" spans="1:11" x14ac:dyDescent="0.35">
      <c r="A862" s="2" t="s">
        <v>139</v>
      </c>
      <c r="B862" s="2" t="s">
        <v>136</v>
      </c>
      <c r="C862" s="2" t="s">
        <v>63</v>
      </c>
      <c r="D862" s="108">
        <v>41671</v>
      </c>
      <c r="E862" s="2">
        <v>2</v>
      </c>
      <c r="F862" s="2" t="s">
        <v>19</v>
      </c>
      <c r="G862" s="2" t="s">
        <v>127</v>
      </c>
      <c r="H862" s="2" t="s">
        <v>128</v>
      </c>
      <c r="I862" s="2" t="s">
        <v>33</v>
      </c>
      <c r="J862" s="112">
        <v>708560.45670208498</v>
      </c>
      <c r="K862" s="110"/>
    </row>
    <row r="863" spans="1:11" x14ac:dyDescent="0.35">
      <c r="A863" s="2" t="s">
        <v>139</v>
      </c>
      <c r="B863" s="2" t="s">
        <v>136</v>
      </c>
      <c r="C863" s="2" t="s">
        <v>63</v>
      </c>
      <c r="D863" s="108">
        <v>41699</v>
      </c>
      <c r="E863" s="2">
        <v>3</v>
      </c>
      <c r="F863" s="2" t="s">
        <v>19</v>
      </c>
      <c r="G863" s="2" t="s">
        <v>127</v>
      </c>
      <c r="H863" s="2" t="s">
        <v>128</v>
      </c>
      <c r="I863" s="2" t="s">
        <v>33</v>
      </c>
      <c r="J863" s="112">
        <v>961197.10847725498</v>
      </c>
      <c r="K863" s="110"/>
    </row>
    <row r="864" spans="1:11" x14ac:dyDescent="0.35">
      <c r="A864" s="2" t="s">
        <v>139</v>
      </c>
      <c r="B864" s="2" t="s">
        <v>136</v>
      </c>
      <c r="C864" s="2" t="s">
        <v>63</v>
      </c>
      <c r="D864" s="108">
        <v>41730</v>
      </c>
      <c r="E864" s="2">
        <v>4</v>
      </c>
      <c r="F864" s="2" t="s">
        <v>19</v>
      </c>
      <c r="G864" s="2" t="s">
        <v>127</v>
      </c>
      <c r="H864" s="2" t="s">
        <v>128</v>
      </c>
      <c r="I864" s="2" t="s">
        <v>33</v>
      </c>
      <c r="J864" s="112">
        <v>570279.25121684396</v>
      </c>
      <c r="K864" s="110"/>
    </row>
    <row r="865" spans="1:11" x14ac:dyDescent="0.35">
      <c r="A865" s="2" t="s">
        <v>139</v>
      </c>
      <c r="B865" s="2" t="s">
        <v>136</v>
      </c>
      <c r="C865" s="2" t="s">
        <v>63</v>
      </c>
      <c r="D865" s="108">
        <v>41760</v>
      </c>
      <c r="E865" s="2">
        <v>5</v>
      </c>
      <c r="F865" s="2" t="s">
        <v>19</v>
      </c>
      <c r="G865" s="2" t="s">
        <v>127</v>
      </c>
      <c r="H865" s="2" t="s">
        <v>128</v>
      </c>
      <c r="I865" s="2" t="s">
        <v>33</v>
      </c>
      <c r="J865" s="112">
        <v>712090.36311285582</v>
      </c>
      <c r="K865" s="110"/>
    </row>
    <row r="866" spans="1:11" x14ac:dyDescent="0.35">
      <c r="A866" s="2" t="s">
        <v>139</v>
      </c>
      <c r="B866" s="2" t="s">
        <v>136</v>
      </c>
      <c r="C866" s="2" t="s">
        <v>63</v>
      </c>
      <c r="D866" s="108">
        <v>41791</v>
      </c>
      <c r="E866" s="2">
        <v>6</v>
      </c>
      <c r="F866" s="2" t="s">
        <v>19</v>
      </c>
      <c r="G866" s="2" t="s">
        <v>127</v>
      </c>
      <c r="H866" s="2" t="s">
        <v>128</v>
      </c>
      <c r="I866" s="2" t="s">
        <v>33</v>
      </c>
      <c r="J866" s="112">
        <v>1333561.9610866704</v>
      </c>
      <c r="K866" s="110"/>
    </row>
    <row r="867" spans="1:11" x14ac:dyDescent="0.35">
      <c r="A867" s="2" t="s">
        <v>139</v>
      </c>
      <c r="B867" s="2" t="s">
        <v>136</v>
      </c>
      <c r="C867" s="2" t="s">
        <v>63</v>
      </c>
      <c r="D867" s="108">
        <v>41456</v>
      </c>
      <c r="E867" s="2">
        <v>7</v>
      </c>
      <c r="F867" s="2" t="s">
        <v>19</v>
      </c>
      <c r="G867" s="2" t="s">
        <v>127</v>
      </c>
      <c r="H867" s="2" t="s">
        <v>129</v>
      </c>
      <c r="I867" s="2" t="s">
        <v>33</v>
      </c>
      <c r="J867" s="112">
        <v>1205625.4827113249</v>
      </c>
      <c r="K867" s="110"/>
    </row>
    <row r="868" spans="1:11" x14ac:dyDescent="0.35">
      <c r="A868" s="2" t="s">
        <v>139</v>
      </c>
      <c r="B868" s="2" t="s">
        <v>136</v>
      </c>
      <c r="C868" s="2" t="s">
        <v>63</v>
      </c>
      <c r="D868" s="108">
        <v>41487</v>
      </c>
      <c r="E868" s="2">
        <v>8</v>
      </c>
      <c r="F868" s="2" t="s">
        <v>19</v>
      </c>
      <c r="G868" s="2" t="s">
        <v>127</v>
      </c>
      <c r="H868" s="2" t="s">
        <v>129</v>
      </c>
      <c r="I868" s="2" t="s">
        <v>33</v>
      </c>
      <c r="J868" s="112">
        <v>1061002.5545301</v>
      </c>
      <c r="K868" s="110"/>
    </row>
    <row r="869" spans="1:11" x14ac:dyDescent="0.35">
      <c r="A869" s="2" t="s">
        <v>139</v>
      </c>
      <c r="B869" s="2" t="s">
        <v>136</v>
      </c>
      <c r="C869" s="2" t="s">
        <v>63</v>
      </c>
      <c r="D869" s="108">
        <v>41518</v>
      </c>
      <c r="E869" s="2">
        <v>9</v>
      </c>
      <c r="F869" s="2" t="s">
        <v>19</v>
      </c>
      <c r="G869" s="2" t="s">
        <v>127</v>
      </c>
      <c r="H869" s="2" t="s">
        <v>129</v>
      </c>
      <c r="I869" s="2" t="s">
        <v>33</v>
      </c>
      <c r="J869" s="112">
        <v>1277106.2932592249</v>
      </c>
      <c r="K869" s="110"/>
    </row>
    <row r="870" spans="1:11" x14ac:dyDescent="0.35">
      <c r="A870" s="2" t="s">
        <v>139</v>
      </c>
      <c r="B870" s="2" t="s">
        <v>136</v>
      </c>
      <c r="C870" s="2" t="s">
        <v>63</v>
      </c>
      <c r="D870" s="108">
        <v>41548</v>
      </c>
      <c r="E870" s="2">
        <v>10</v>
      </c>
      <c r="F870" s="2" t="s">
        <v>19</v>
      </c>
      <c r="G870" s="2" t="s">
        <v>127</v>
      </c>
      <c r="H870" s="2" t="s">
        <v>129</v>
      </c>
      <c r="I870" s="2" t="s">
        <v>33</v>
      </c>
      <c r="J870" s="112">
        <v>1116349.389116325</v>
      </c>
      <c r="K870" s="110"/>
    </row>
    <row r="871" spans="1:11" x14ac:dyDescent="0.35">
      <c r="A871" s="2" t="s">
        <v>139</v>
      </c>
      <c r="B871" s="2" t="s">
        <v>136</v>
      </c>
      <c r="C871" s="2" t="s">
        <v>63</v>
      </c>
      <c r="D871" s="108">
        <v>41579</v>
      </c>
      <c r="E871" s="2">
        <v>11</v>
      </c>
      <c r="F871" s="2" t="s">
        <v>19</v>
      </c>
      <c r="G871" s="2" t="s">
        <v>127</v>
      </c>
      <c r="H871" s="2" t="s">
        <v>129</v>
      </c>
      <c r="I871" s="2" t="s">
        <v>33</v>
      </c>
      <c r="J871" s="112">
        <v>932858.39093923138</v>
      </c>
      <c r="K871" s="110"/>
    </row>
    <row r="872" spans="1:11" x14ac:dyDescent="0.35">
      <c r="A872" s="2" t="s">
        <v>139</v>
      </c>
      <c r="B872" s="2" t="s">
        <v>136</v>
      </c>
      <c r="C872" s="2" t="s">
        <v>63</v>
      </c>
      <c r="D872" s="108">
        <v>41609</v>
      </c>
      <c r="E872" s="2">
        <v>12</v>
      </c>
      <c r="F872" s="2" t="s">
        <v>19</v>
      </c>
      <c r="G872" s="2" t="s">
        <v>127</v>
      </c>
      <c r="H872" s="2" t="s">
        <v>129</v>
      </c>
      <c r="I872" s="2" t="s">
        <v>33</v>
      </c>
      <c r="J872" s="112">
        <v>739422.19930556254</v>
      </c>
      <c r="K872" s="110"/>
    </row>
    <row r="873" spans="1:11" x14ac:dyDescent="0.35">
      <c r="A873" s="2" t="s">
        <v>139</v>
      </c>
      <c r="B873" s="2" t="s">
        <v>136</v>
      </c>
      <c r="C873" s="2" t="s">
        <v>63</v>
      </c>
      <c r="D873" s="108">
        <v>41640</v>
      </c>
      <c r="E873" s="2">
        <v>1</v>
      </c>
      <c r="F873" s="2" t="s">
        <v>19</v>
      </c>
      <c r="G873" s="2" t="s">
        <v>127</v>
      </c>
      <c r="H873" s="2" t="s">
        <v>129</v>
      </c>
      <c r="I873" s="2" t="s">
        <v>33</v>
      </c>
      <c r="J873" s="112">
        <v>739944.9965933999</v>
      </c>
      <c r="K873" s="110"/>
    </row>
    <row r="874" spans="1:11" x14ac:dyDescent="0.35">
      <c r="A874" s="2" t="s">
        <v>139</v>
      </c>
      <c r="B874" s="2" t="s">
        <v>136</v>
      </c>
      <c r="C874" s="2" t="s">
        <v>63</v>
      </c>
      <c r="D874" s="108">
        <v>41671</v>
      </c>
      <c r="E874" s="2">
        <v>2</v>
      </c>
      <c r="F874" s="2" t="s">
        <v>19</v>
      </c>
      <c r="G874" s="2" t="s">
        <v>127</v>
      </c>
      <c r="H874" s="2" t="s">
        <v>129</v>
      </c>
      <c r="I874" s="2" t="s">
        <v>33</v>
      </c>
      <c r="J874" s="112">
        <v>666405.86063951231</v>
      </c>
      <c r="K874" s="110"/>
    </row>
    <row r="875" spans="1:11" x14ac:dyDescent="0.35">
      <c r="A875" s="2" t="s">
        <v>139</v>
      </c>
      <c r="B875" s="2" t="s">
        <v>136</v>
      </c>
      <c r="C875" s="2" t="s">
        <v>63</v>
      </c>
      <c r="D875" s="108">
        <v>41699</v>
      </c>
      <c r="E875" s="2">
        <v>3</v>
      </c>
      <c r="F875" s="2" t="s">
        <v>19</v>
      </c>
      <c r="G875" s="2" t="s">
        <v>127</v>
      </c>
      <c r="H875" s="2" t="s">
        <v>129</v>
      </c>
      <c r="I875" s="2" t="s">
        <v>33</v>
      </c>
      <c r="J875" s="112">
        <v>964934.72717118752</v>
      </c>
      <c r="K875" s="110"/>
    </row>
    <row r="876" spans="1:11" x14ac:dyDescent="0.35">
      <c r="A876" s="2" t="s">
        <v>139</v>
      </c>
      <c r="B876" s="2" t="s">
        <v>136</v>
      </c>
      <c r="C876" s="2" t="s">
        <v>63</v>
      </c>
      <c r="D876" s="108">
        <v>41730</v>
      </c>
      <c r="E876" s="2">
        <v>4</v>
      </c>
      <c r="F876" s="2" t="s">
        <v>19</v>
      </c>
      <c r="G876" s="2" t="s">
        <v>127</v>
      </c>
      <c r="H876" s="2" t="s">
        <v>129</v>
      </c>
      <c r="I876" s="2" t="s">
        <v>33</v>
      </c>
      <c r="J876" s="112">
        <v>541033.23140099994</v>
      </c>
      <c r="K876" s="110"/>
    </row>
    <row r="877" spans="1:11" x14ac:dyDescent="0.35">
      <c r="A877" s="2" t="s">
        <v>139</v>
      </c>
      <c r="B877" s="2" t="s">
        <v>136</v>
      </c>
      <c r="C877" s="2" t="s">
        <v>63</v>
      </c>
      <c r="D877" s="108">
        <v>41760</v>
      </c>
      <c r="E877" s="2">
        <v>5</v>
      </c>
      <c r="F877" s="2" t="s">
        <v>19</v>
      </c>
      <c r="G877" s="2" t="s">
        <v>127</v>
      </c>
      <c r="H877" s="2" t="s">
        <v>129</v>
      </c>
      <c r="I877" s="2" t="s">
        <v>33</v>
      </c>
      <c r="J877" s="112">
        <v>654984.60439717479</v>
      </c>
      <c r="K877" s="110"/>
    </row>
    <row r="878" spans="1:11" x14ac:dyDescent="0.35">
      <c r="A878" s="2" t="s">
        <v>139</v>
      </c>
      <c r="B878" s="2" t="s">
        <v>136</v>
      </c>
      <c r="C878" s="2" t="s">
        <v>63</v>
      </c>
      <c r="D878" s="108">
        <v>41791</v>
      </c>
      <c r="E878" s="2">
        <v>6</v>
      </c>
      <c r="F878" s="2" t="s">
        <v>19</v>
      </c>
      <c r="G878" s="2" t="s">
        <v>127</v>
      </c>
      <c r="H878" s="2" t="s">
        <v>129</v>
      </c>
      <c r="I878" s="2" t="s">
        <v>33</v>
      </c>
      <c r="J878" s="112">
        <v>1109316.9805072877</v>
      </c>
      <c r="K878" s="110"/>
    </row>
    <row r="879" spans="1:11" x14ac:dyDescent="0.35">
      <c r="A879" s="2" t="s">
        <v>139</v>
      </c>
      <c r="B879" s="2" t="s">
        <v>136</v>
      </c>
      <c r="C879" s="2" t="s">
        <v>63</v>
      </c>
      <c r="D879" s="108">
        <v>41456</v>
      </c>
      <c r="E879" s="2">
        <v>7</v>
      </c>
      <c r="F879" s="2" t="s">
        <v>19</v>
      </c>
      <c r="G879" s="2" t="s">
        <v>146</v>
      </c>
      <c r="H879" s="2" t="s">
        <v>130</v>
      </c>
      <c r="I879" s="2" t="s">
        <v>33</v>
      </c>
      <c r="J879" s="112">
        <v>1134491.3172698508</v>
      </c>
      <c r="K879" s="110"/>
    </row>
    <row r="880" spans="1:11" x14ac:dyDescent="0.35">
      <c r="A880" s="2" t="s">
        <v>139</v>
      </c>
      <c r="B880" s="2" t="s">
        <v>136</v>
      </c>
      <c r="C880" s="2" t="s">
        <v>63</v>
      </c>
      <c r="D880" s="108">
        <v>41487</v>
      </c>
      <c r="E880" s="2">
        <v>8</v>
      </c>
      <c r="F880" s="2" t="s">
        <v>19</v>
      </c>
      <c r="G880" s="2" t="s">
        <v>146</v>
      </c>
      <c r="H880" s="2" t="s">
        <v>130</v>
      </c>
      <c r="I880" s="2" t="s">
        <v>33</v>
      </c>
      <c r="J880" s="112">
        <v>806940.19684530701</v>
      </c>
      <c r="K880" s="110"/>
    </row>
    <row r="881" spans="1:11" x14ac:dyDescent="0.35">
      <c r="A881" s="2" t="s">
        <v>139</v>
      </c>
      <c r="B881" s="2" t="s">
        <v>136</v>
      </c>
      <c r="C881" s="2" t="s">
        <v>63</v>
      </c>
      <c r="D881" s="108">
        <v>41518</v>
      </c>
      <c r="E881" s="2">
        <v>9</v>
      </c>
      <c r="F881" s="2" t="s">
        <v>19</v>
      </c>
      <c r="G881" s="2" t="s">
        <v>146</v>
      </c>
      <c r="H881" s="2" t="s">
        <v>130</v>
      </c>
      <c r="I881" s="2" t="s">
        <v>33</v>
      </c>
      <c r="J881" s="112">
        <v>1151592.8767951606</v>
      </c>
      <c r="K881" s="110"/>
    </row>
    <row r="882" spans="1:11" x14ac:dyDescent="0.35">
      <c r="A882" s="2" t="s">
        <v>139</v>
      </c>
      <c r="B882" s="2" t="s">
        <v>136</v>
      </c>
      <c r="C882" s="2" t="s">
        <v>63</v>
      </c>
      <c r="D882" s="108">
        <v>41548</v>
      </c>
      <c r="E882" s="2">
        <v>10</v>
      </c>
      <c r="F882" s="2" t="s">
        <v>19</v>
      </c>
      <c r="G882" s="2" t="s">
        <v>146</v>
      </c>
      <c r="H882" s="2" t="s">
        <v>130</v>
      </c>
      <c r="I882" s="2" t="s">
        <v>33</v>
      </c>
      <c r="J882" s="112">
        <v>953018.83364781574</v>
      </c>
      <c r="K882" s="110"/>
    </row>
    <row r="883" spans="1:11" x14ac:dyDescent="0.35">
      <c r="A883" s="2" t="s">
        <v>139</v>
      </c>
      <c r="B883" s="2" t="s">
        <v>136</v>
      </c>
      <c r="C883" s="2" t="s">
        <v>63</v>
      </c>
      <c r="D883" s="108">
        <v>41579</v>
      </c>
      <c r="E883" s="2">
        <v>11</v>
      </c>
      <c r="F883" s="2" t="s">
        <v>19</v>
      </c>
      <c r="G883" s="2" t="s">
        <v>146</v>
      </c>
      <c r="H883" s="2" t="s">
        <v>130</v>
      </c>
      <c r="I883" s="2" t="s">
        <v>33</v>
      </c>
      <c r="J883" s="112">
        <v>850734.32784846472</v>
      </c>
      <c r="K883" s="110"/>
    </row>
    <row r="884" spans="1:11" x14ac:dyDescent="0.35">
      <c r="A884" s="2" t="s">
        <v>139</v>
      </c>
      <c r="B884" s="2" t="s">
        <v>136</v>
      </c>
      <c r="C884" s="2" t="s">
        <v>63</v>
      </c>
      <c r="D884" s="108">
        <v>41609</v>
      </c>
      <c r="E884" s="2">
        <v>12</v>
      </c>
      <c r="F884" s="2" t="s">
        <v>19</v>
      </c>
      <c r="G884" s="2" t="s">
        <v>146</v>
      </c>
      <c r="H884" s="2" t="s">
        <v>130</v>
      </c>
      <c r="I884" s="2" t="s">
        <v>33</v>
      </c>
      <c r="J884" s="112">
        <v>590304.384267507</v>
      </c>
      <c r="K884" s="110"/>
    </row>
    <row r="885" spans="1:11" x14ac:dyDescent="0.35">
      <c r="A885" s="2" t="s">
        <v>139</v>
      </c>
      <c r="B885" s="2" t="s">
        <v>136</v>
      </c>
      <c r="C885" s="2" t="s">
        <v>63</v>
      </c>
      <c r="D885" s="108">
        <v>41640</v>
      </c>
      <c r="E885" s="2">
        <v>1</v>
      </c>
      <c r="F885" s="2" t="s">
        <v>19</v>
      </c>
      <c r="G885" s="2" t="s">
        <v>146</v>
      </c>
      <c r="H885" s="2" t="s">
        <v>130</v>
      </c>
      <c r="I885" s="2" t="s">
        <v>33</v>
      </c>
      <c r="J885" s="112">
        <v>639047.64173065918</v>
      </c>
      <c r="K885" s="110"/>
    </row>
    <row r="886" spans="1:11" x14ac:dyDescent="0.35">
      <c r="A886" s="2" t="s">
        <v>139</v>
      </c>
      <c r="B886" s="2" t="s">
        <v>136</v>
      </c>
      <c r="C886" s="2" t="s">
        <v>63</v>
      </c>
      <c r="D886" s="108">
        <v>41671</v>
      </c>
      <c r="E886" s="2">
        <v>2</v>
      </c>
      <c r="F886" s="2" t="s">
        <v>19</v>
      </c>
      <c r="G886" s="2" t="s">
        <v>146</v>
      </c>
      <c r="H886" s="2" t="s">
        <v>130</v>
      </c>
      <c r="I886" s="2" t="s">
        <v>33</v>
      </c>
      <c r="J886" s="112">
        <v>600791.0408000747</v>
      </c>
      <c r="K886" s="110"/>
    </row>
    <row r="887" spans="1:11" x14ac:dyDescent="0.35">
      <c r="A887" s="2" t="s">
        <v>139</v>
      </c>
      <c r="B887" s="2" t="s">
        <v>136</v>
      </c>
      <c r="C887" s="2" t="s">
        <v>63</v>
      </c>
      <c r="D887" s="108">
        <v>41699</v>
      </c>
      <c r="E887" s="2">
        <v>3</v>
      </c>
      <c r="F887" s="2" t="s">
        <v>19</v>
      </c>
      <c r="G887" s="2" t="s">
        <v>146</v>
      </c>
      <c r="H887" s="2" t="s">
        <v>130</v>
      </c>
      <c r="I887" s="2" t="s">
        <v>33</v>
      </c>
      <c r="J887" s="112">
        <v>765760.35752283596</v>
      </c>
      <c r="K887" s="110"/>
    </row>
    <row r="888" spans="1:11" x14ac:dyDescent="0.35">
      <c r="A888" s="2" t="s">
        <v>139</v>
      </c>
      <c r="B888" s="2" t="s">
        <v>136</v>
      </c>
      <c r="C888" s="2" t="s">
        <v>63</v>
      </c>
      <c r="D888" s="108">
        <v>41730</v>
      </c>
      <c r="E888" s="2">
        <v>4</v>
      </c>
      <c r="F888" s="2" t="s">
        <v>19</v>
      </c>
      <c r="G888" s="2" t="s">
        <v>146</v>
      </c>
      <c r="H888" s="2" t="s">
        <v>130</v>
      </c>
      <c r="I888" s="2" t="s">
        <v>33</v>
      </c>
      <c r="J888" s="112">
        <v>429847.5775628736</v>
      </c>
      <c r="K888" s="110"/>
    </row>
    <row r="889" spans="1:11" x14ac:dyDescent="0.35">
      <c r="A889" s="2" t="s">
        <v>139</v>
      </c>
      <c r="B889" s="2" t="s">
        <v>136</v>
      </c>
      <c r="C889" s="2" t="s">
        <v>63</v>
      </c>
      <c r="D889" s="108">
        <v>41760</v>
      </c>
      <c r="E889" s="2">
        <v>5</v>
      </c>
      <c r="F889" s="2" t="s">
        <v>19</v>
      </c>
      <c r="G889" s="2" t="s">
        <v>146</v>
      </c>
      <c r="H889" s="2" t="s">
        <v>130</v>
      </c>
      <c r="I889" s="2" t="s">
        <v>33</v>
      </c>
      <c r="J889" s="112">
        <v>575910.80906214949</v>
      </c>
      <c r="K889" s="110"/>
    </row>
    <row r="890" spans="1:11" x14ac:dyDescent="0.35">
      <c r="A890" s="2" t="s">
        <v>139</v>
      </c>
      <c r="B890" s="2" t="s">
        <v>136</v>
      </c>
      <c r="C890" s="2" t="s">
        <v>63</v>
      </c>
      <c r="D890" s="108">
        <v>41791</v>
      </c>
      <c r="E890" s="2">
        <v>6</v>
      </c>
      <c r="F890" s="2" t="s">
        <v>19</v>
      </c>
      <c r="G890" s="2" t="s">
        <v>146</v>
      </c>
      <c r="H890" s="2" t="s">
        <v>130</v>
      </c>
      <c r="I890" s="2" t="s">
        <v>33</v>
      </c>
      <c r="J890" s="112">
        <v>978906.42835815961</v>
      </c>
      <c r="K890" s="110"/>
    </row>
    <row r="891" spans="1:11" x14ac:dyDescent="0.35">
      <c r="A891" s="2" t="s">
        <v>139</v>
      </c>
      <c r="B891" s="2" t="s">
        <v>136</v>
      </c>
      <c r="C891" s="2" t="s">
        <v>63</v>
      </c>
      <c r="D891" s="108">
        <v>41456</v>
      </c>
      <c r="E891" s="2">
        <v>7</v>
      </c>
      <c r="F891" s="2" t="s">
        <v>19</v>
      </c>
      <c r="G891" s="2" t="s">
        <v>146</v>
      </c>
      <c r="H891" s="2" t="s">
        <v>131</v>
      </c>
      <c r="I891" s="2" t="s">
        <v>33</v>
      </c>
      <c r="J891" s="112">
        <v>255350.32112459998</v>
      </c>
      <c r="K891" s="110"/>
    </row>
    <row r="892" spans="1:11" x14ac:dyDescent="0.35">
      <c r="A892" s="2" t="s">
        <v>139</v>
      </c>
      <c r="B892" s="2" t="s">
        <v>136</v>
      </c>
      <c r="C892" s="2" t="s">
        <v>63</v>
      </c>
      <c r="D892" s="108">
        <v>41487</v>
      </c>
      <c r="E892" s="2">
        <v>8</v>
      </c>
      <c r="F892" s="2" t="s">
        <v>19</v>
      </c>
      <c r="G892" s="2" t="s">
        <v>146</v>
      </c>
      <c r="H892" s="2" t="s">
        <v>131</v>
      </c>
      <c r="I892" s="2" t="s">
        <v>33</v>
      </c>
      <c r="J892" s="112">
        <v>189875.20710716999</v>
      </c>
      <c r="K892" s="110"/>
    </row>
    <row r="893" spans="1:11" x14ac:dyDescent="0.35">
      <c r="A893" s="2" t="s">
        <v>139</v>
      </c>
      <c r="B893" s="2" t="s">
        <v>136</v>
      </c>
      <c r="C893" s="2" t="s">
        <v>63</v>
      </c>
      <c r="D893" s="108">
        <v>41518</v>
      </c>
      <c r="E893" s="2">
        <v>9</v>
      </c>
      <c r="F893" s="2" t="s">
        <v>19</v>
      </c>
      <c r="G893" s="2" t="s">
        <v>146</v>
      </c>
      <c r="H893" s="2" t="s">
        <v>131</v>
      </c>
      <c r="I893" s="2" t="s">
        <v>33</v>
      </c>
      <c r="J893" s="112">
        <v>252931.19233882497</v>
      </c>
      <c r="K893" s="110"/>
    </row>
    <row r="894" spans="1:11" x14ac:dyDescent="0.35">
      <c r="A894" s="2" t="s">
        <v>139</v>
      </c>
      <c r="B894" s="2" t="s">
        <v>136</v>
      </c>
      <c r="C894" s="2" t="s">
        <v>63</v>
      </c>
      <c r="D894" s="108">
        <v>41548</v>
      </c>
      <c r="E894" s="2">
        <v>10</v>
      </c>
      <c r="F894" s="2" t="s">
        <v>19</v>
      </c>
      <c r="G894" s="2" t="s">
        <v>146</v>
      </c>
      <c r="H894" s="2" t="s">
        <v>131</v>
      </c>
      <c r="I894" s="2" t="s">
        <v>33</v>
      </c>
      <c r="J894" s="112">
        <v>214527.58832758496</v>
      </c>
      <c r="K894" s="110"/>
    </row>
    <row r="895" spans="1:11" x14ac:dyDescent="0.35">
      <c r="A895" s="2" t="s">
        <v>139</v>
      </c>
      <c r="B895" s="2" t="s">
        <v>136</v>
      </c>
      <c r="C895" s="2" t="s">
        <v>63</v>
      </c>
      <c r="D895" s="108">
        <v>41579</v>
      </c>
      <c r="E895" s="2">
        <v>11</v>
      </c>
      <c r="F895" s="2" t="s">
        <v>19</v>
      </c>
      <c r="G895" s="2" t="s">
        <v>146</v>
      </c>
      <c r="H895" s="2" t="s">
        <v>131</v>
      </c>
      <c r="I895" s="2" t="s">
        <v>33</v>
      </c>
      <c r="J895" s="112">
        <v>192844.29660985127</v>
      </c>
      <c r="K895" s="110"/>
    </row>
    <row r="896" spans="1:11" x14ac:dyDescent="0.35">
      <c r="A896" s="2" t="s">
        <v>139</v>
      </c>
      <c r="B896" s="2" t="s">
        <v>136</v>
      </c>
      <c r="C896" s="2" t="s">
        <v>63</v>
      </c>
      <c r="D896" s="108">
        <v>41609</v>
      </c>
      <c r="E896" s="2">
        <v>12</v>
      </c>
      <c r="F896" s="2" t="s">
        <v>19</v>
      </c>
      <c r="G896" s="2" t="s">
        <v>146</v>
      </c>
      <c r="H896" s="2" t="s">
        <v>131</v>
      </c>
      <c r="I896" s="2" t="s">
        <v>33</v>
      </c>
      <c r="J896" s="112">
        <v>142400.85841800002</v>
      </c>
      <c r="K896" s="110"/>
    </row>
    <row r="897" spans="1:11" x14ac:dyDescent="0.35">
      <c r="A897" s="2" t="s">
        <v>139</v>
      </c>
      <c r="B897" s="2" t="s">
        <v>136</v>
      </c>
      <c r="C897" s="2" t="s">
        <v>63</v>
      </c>
      <c r="D897" s="108">
        <v>41640</v>
      </c>
      <c r="E897" s="2">
        <v>1</v>
      </c>
      <c r="F897" s="2" t="s">
        <v>19</v>
      </c>
      <c r="G897" s="2" t="s">
        <v>146</v>
      </c>
      <c r="H897" s="2" t="s">
        <v>131</v>
      </c>
      <c r="I897" s="2" t="s">
        <v>33</v>
      </c>
      <c r="J897" s="112">
        <v>142333.66162723501</v>
      </c>
      <c r="K897" s="110"/>
    </row>
    <row r="898" spans="1:11" x14ac:dyDescent="0.35">
      <c r="A898" s="2" t="s">
        <v>139</v>
      </c>
      <c r="B898" s="2" t="s">
        <v>136</v>
      </c>
      <c r="C898" s="2" t="s">
        <v>63</v>
      </c>
      <c r="D898" s="108">
        <v>41671</v>
      </c>
      <c r="E898" s="2">
        <v>2</v>
      </c>
      <c r="F898" s="2" t="s">
        <v>19</v>
      </c>
      <c r="G898" s="2" t="s">
        <v>146</v>
      </c>
      <c r="H898" s="2" t="s">
        <v>131</v>
      </c>
      <c r="I898" s="2" t="s">
        <v>33</v>
      </c>
      <c r="J898" s="112">
        <v>133057.43558932497</v>
      </c>
      <c r="K898" s="110"/>
    </row>
    <row r="899" spans="1:11" x14ac:dyDescent="0.35">
      <c r="A899" s="2" t="s">
        <v>139</v>
      </c>
      <c r="B899" s="2" t="s">
        <v>136</v>
      </c>
      <c r="C899" s="2" t="s">
        <v>63</v>
      </c>
      <c r="D899" s="108">
        <v>41699</v>
      </c>
      <c r="E899" s="2">
        <v>3</v>
      </c>
      <c r="F899" s="2" t="s">
        <v>19</v>
      </c>
      <c r="G899" s="2" t="s">
        <v>146</v>
      </c>
      <c r="H899" s="2" t="s">
        <v>131</v>
      </c>
      <c r="I899" s="2" t="s">
        <v>33</v>
      </c>
      <c r="J899" s="112">
        <v>182458.70267756627</v>
      </c>
      <c r="K899" s="110"/>
    </row>
    <row r="900" spans="1:11" x14ac:dyDescent="0.35">
      <c r="A900" s="2" t="s">
        <v>139</v>
      </c>
      <c r="B900" s="2" t="s">
        <v>136</v>
      </c>
      <c r="C900" s="2" t="s">
        <v>63</v>
      </c>
      <c r="D900" s="108">
        <v>41730</v>
      </c>
      <c r="E900" s="2">
        <v>4</v>
      </c>
      <c r="F900" s="2" t="s">
        <v>19</v>
      </c>
      <c r="G900" s="2" t="s">
        <v>146</v>
      </c>
      <c r="H900" s="2" t="s">
        <v>131</v>
      </c>
      <c r="I900" s="2" t="s">
        <v>33</v>
      </c>
      <c r="J900" s="112">
        <v>104660.20871123999</v>
      </c>
      <c r="K900" s="110"/>
    </row>
    <row r="901" spans="1:11" x14ac:dyDescent="0.35">
      <c r="A901" s="2" t="s">
        <v>139</v>
      </c>
      <c r="B901" s="2" t="s">
        <v>136</v>
      </c>
      <c r="C901" s="2" t="s">
        <v>63</v>
      </c>
      <c r="D901" s="108">
        <v>41760</v>
      </c>
      <c r="E901" s="2">
        <v>5</v>
      </c>
      <c r="F901" s="2" t="s">
        <v>19</v>
      </c>
      <c r="G901" s="2" t="s">
        <v>146</v>
      </c>
      <c r="H901" s="2" t="s">
        <v>131</v>
      </c>
      <c r="I901" s="2" t="s">
        <v>33</v>
      </c>
      <c r="J901" s="112">
        <v>126430.43769056996</v>
      </c>
      <c r="K901" s="110"/>
    </row>
    <row r="902" spans="1:11" x14ac:dyDescent="0.35">
      <c r="A902" s="2" t="s">
        <v>139</v>
      </c>
      <c r="B902" s="2" t="s">
        <v>136</v>
      </c>
      <c r="C902" s="2" t="s">
        <v>63</v>
      </c>
      <c r="D902" s="108">
        <v>41791</v>
      </c>
      <c r="E902" s="2">
        <v>6</v>
      </c>
      <c r="F902" s="2" t="s">
        <v>19</v>
      </c>
      <c r="G902" s="2" t="s">
        <v>146</v>
      </c>
      <c r="H902" s="2" t="s">
        <v>131</v>
      </c>
      <c r="I902" s="2" t="s">
        <v>33</v>
      </c>
      <c r="J902" s="112">
        <v>230359.10681218505</v>
      </c>
      <c r="K902" s="110"/>
    </row>
    <row r="903" spans="1:11" x14ac:dyDescent="0.35">
      <c r="A903" s="2" t="s">
        <v>139</v>
      </c>
      <c r="B903" s="2" t="s">
        <v>136</v>
      </c>
      <c r="C903" s="2" t="s">
        <v>63</v>
      </c>
      <c r="D903" s="108">
        <v>41456</v>
      </c>
      <c r="E903" s="2">
        <v>7</v>
      </c>
      <c r="F903" s="2" t="s">
        <v>19</v>
      </c>
      <c r="G903" s="2" t="s">
        <v>146</v>
      </c>
      <c r="H903" s="2" t="s">
        <v>132</v>
      </c>
      <c r="I903" s="2" t="s">
        <v>33</v>
      </c>
      <c r="J903" s="112">
        <v>660756.15261022374</v>
      </c>
      <c r="K903" s="110"/>
    </row>
    <row r="904" spans="1:11" x14ac:dyDescent="0.35">
      <c r="A904" s="2" t="s">
        <v>139</v>
      </c>
      <c r="B904" s="2" t="s">
        <v>136</v>
      </c>
      <c r="C904" s="2" t="s">
        <v>63</v>
      </c>
      <c r="D904" s="108">
        <v>41487</v>
      </c>
      <c r="E904" s="2">
        <v>8</v>
      </c>
      <c r="F904" s="2" t="s">
        <v>19</v>
      </c>
      <c r="G904" s="2" t="s">
        <v>146</v>
      </c>
      <c r="H904" s="2" t="s">
        <v>132</v>
      </c>
      <c r="I904" s="2" t="s">
        <v>33</v>
      </c>
      <c r="J904" s="112">
        <v>529683.55044249841</v>
      </c>
      <c r="K904" s="110"/>
    </row>
    <row r="905" spans="1:11" x14ac:dyDescent="0.35">
      <c r="A905" s="2" t="s">
        <v>139</v>
      </c>
      <c r="B905" s="2" t="s">
        <v>136</v>
      </c>
      <c r="C905" s="2" t="s">
        <v>63</v>
      </c>
      <c r="D905" s="108">
        <v>41518</v>
      </c>
      <c r="E905" s="2">
        <v>9</v>
      </c>
      <c r="F905" s="2" t="s">
        <v>19</v>
      </c>
      <c r="G905" s="2" t="s">
        <v>146</v>
      </c>
      <c r="H905" s="2" t="s">
        <v>132</v>
      </c>
      <c r="I905" s="2" t="s">
        <v>33</v>
      </c>
      <c r="J905" s="112">
        <v>672443.49046857841</v>
      </c>
      <c r="K905" s="110"/>
    </row>
    <row r="906" spans="1:11" x14ac:dyDescent="0.35">
      <c r="A906" s="2" t="s">
        <v>139</v>
      </c>
      <c r="B906" s="2" t="s">
        <v>136</v>
      </c>
      <c r="C906" s="2" t="s">
        <v>63</v>
      </c>
      <c r="D906" s="108">
        <v>41548</v>
      </c>
      <c r="E906" s="2">
        <v>10</v>
      </c>
      <c r="F906" s="2" t="s">
        <v>19</v>
      </c>
      <c r="G906" s="2" t="s">
        <v>146</v>
      </c>
      <c r="H906" s="2" t="s">
        <v>132</v>
      </c>
      <c r="I906" s="2" t="s">
        <v>33</v>
      </c>
      <c r="J906" s="112">
        <v>585948.31082732871</v>
      </c>
      <c r="K906" s="110"/>
    </row>
    <row r="907" spans="1:11" x14ac:dyDescent="0.35">
      <c r="A907" s="2" t="s">
        <v>139</v>
      </c>
      <c r="B907" s="2" t="s">
        <v>136</v>
      </c>
      <c r="C907" s="2" t="s">
        <v>63</v>
      </c>
      <c r="D907" s="108">
        <v>41579</v>
      </c>
      <c r="E907" s="2">
        <v>11</v>
      </c>
      <c r="F907" s="2" t="s">
        <v>19</v>
      </c>
      <c r="G907" s="2" t="s">
        <v>146</v>
      </c>
      <c r="H907" s="2" t="s">
        <v>132</v>
      </c>
      <c r="I907" s="2" t="s">
        <v>33</v>
      </c>
      <c r="J907" s="112">
        <v>504468.75421239575</v>
      </c>
      <c r="K907" s="110"/>
    </row>
    <row r="908" spans="1:11" x14ac:dyDescent="0.35">
      <c r="A908" s="2" t="s">
        <v>139</v>
      </c>
      <c r="B908" s="2" t="s">
        <v>136</v>
      </c>
      <c r="C908" s="2" t="s">
        <v>63</v>
      </c>
      <c r="D908" s="108">
        <v>41609</v>
      </c>
      <c r="E908" s="2">
        <v>12</v>
      </c>
      <c r="F908" s="2" t="s">
        <v>19</v>
      </c>
      <c r="G908" s="2" t="s">
        <v>146</v>
      </c>
      <c r="H908" s="2" t="s">
        <v>132</v>
      </c>
      <c r="I908" s="2" t="s">
        <v>33</v>
      </c>
      <c r="J908" s="112">
        <v>378359.08081662602</v>
      </c>
      <c r="K908" s="110"/>
    </row>
    <row r="909" spans="1:11" x14ac:dyDescent="0.35">
      <c r="A909" s="2" t="s">
        <v>139</v>
      </c>
      <c r="B909" s="2" t="s">
        <v>136</v>
      </c>
      <c r="C909" s="2" t="s">
        <v>63</v>
      </c>
      <c r="D909" s="108">
        <v>41640</v>
      </c>
      <c r="E909" s="2">
        <v>1</v>
      </c>
      <c r="F909" s="2" t="s">
        <v>19</v>
      </c>
      <c r="G909" s="2" t="s">
        <v>146</v>
      </c>
      <c r="H909" s="2" t="s">
        <v>132</v>
      </c>
      <c r="I909" s="2" t="s">
        <v>33</v>
      </c>
      <c r="J909" s="112">
        <v>395823.36873278162</v>
      </c>
      <c r="K909" s="110"/>
    </row>
    <row r="910" spans="1:11" x14ac:dyDescent="0.35">
      <c r="A910" s="2" t="s">
        <v>139</v>
      </c>
      <c r="B910" s="2" t="s">
        <v>136</v>
      </c>
      <c r="C910" s="2" t="s">
        <v>63</v>
      </c>
      <c r="D910" s="108">
        <v>41671</v>
      </c>
      <c r="E910" s="2">
        <v>2</v>
      </c>
      <c r="F910" s="2" t="s">
        <v>19</v>
      </c>
      <c r="G910" s="2" t="s">
        <v>146</v>
      </c>
      <c r="H910" s="2" t="s">
        <v>132</v>
      </c>
      <c r="I910" s="2" t="s">
        <v>33</v>
      </c>
      <c r="J910" s="112">
        <v>329884.52262346615</v>
      </c>
      <c r="K910" s="110"/>
    </row>
    <row r="911" spans="1:11" x14ac:dyDescent="0.35">
      <c r="A911" s="2" t="s">
        <v>139</v>
      </c>
      <c r="B911" s="2" t="s">
        <v>136</v>
      </c>
      <c r="C911" s="2" t="s">
        <v>63</v>
      </c>
      <c r="D911" s="108">
        <v>41699</v>
      </c>
      <c r="E911" s="2">
        <v>3</v>
      </c>
      <c r="F911" s="2" t="s">
        <v>19</v>
      </c>
      <c r="G911" s="2" t="s">
        <v>146</v>
      </c>
      <c r="H911" s="2" t="s">
        <v>132</v>
      </c>
      <c r="I911" s="2" t="s">
        <v>33</v>
      </c>
      <c r="J911" s="112">
        <v>446578.08277619159</v>
      </c>
      <c r="K911" s="110"/>
    </row>
    <row r="912" spans="1:11" x14ac:dyDescent="0.35">
      <c r="A912" s="2" t="s">
        <v>139</v>
      </c>
      <c r="B912" s="2" t="s">
        <v>136</v>
      </c>
      <c r="C912" s="2" t="s">
        <v>63</v>
      </c>
      <c r="D912" s="108">
        <v>41730</v>
      </c>
      <c r="E912" s="2">
        <v>4</v>
      </c>
      <c r="F912" s="2" t="s">
        <v>19</v>
      </c>
      <c r="G912" s="2" t="s">
        <v>146</v>
      </c>
      <c r="H912" s="2" t="s">
        <v>132</v>
      </c>
      <c r="I912" s="2" t="s">
        <v>33</v>
      </c>
      <c r="J912" s="112">
        <v>255084.77622429357</v>
      </c>
      <c r="K912" s="110"/>
    </row>
    <row r="913" spans="1:11" x14ac:dyDescent="0.35">
      <c r="A913" s="2" t="s">
        <v>139</v>
      </c>
      <c r="B913" s="2" t="s">
        <v>136</v>
      </c>
      <c r="C913" s="2" t="s">
        <v>63</v>
      </c>
      <c r="D913" s="108">
        <v>41760</v>
      </c>
      <c r="E913" s="2">
        <v>5</v>
      </c>
      <c r="F913" s="2" t="s">
        <v>19</v>
      </c>
      <c r="G913" s="2" t="s">
        <v>146</v>
      </c>
      <c r="H913" s="2" t="s">
        <v>132</v>
      </c>
      <c r="I913" s="2" t="s">
        <v>33</v>
      </c>
      <c r="J913" s="112">
        <v>307417.20946522552</v>
      </c>
      <c r="K913" s="110"/>
    </row>
    <row r="914" spans="1:11" x14ac:dyDescent="0.35">
      <c r="A914" s="2" t="s">
        <v>139</v>
      </c>
      <c r="B914" s="2" t="s">
        <v>136</v>
      </c>
      <c r="C914" s="2" t="s">
        <v>63</v>
      </c>
      <c r="D914" s="108">
        <v>41791</v>
      </c>
      <c r="E914" s="2">
        <v>6</v>
      </c>
      <c r="F914" s="2" t="s">
        <v>19</v>
      </c>
      <c r="G914" s="2" t="s">
        <v>146</v>
      </c>
      <c r="H914" s="2" t="s">
        <v>132</v>
      </c>
      <c r="I914" s="2" t="s">
        <v>33</v>
      </c>
      <c r="J914" s="112">
        <v>612277.97873185331</v>
      </c>
      <c r="K914" s="110"/>
    </row>
    <row r="915" spans="1:11" x14ac:dyDescent="0.35">
      <c r="A915" s="2" t="s">
        <v>139</v>
      </c>
      <c r="B915" s="2" t="s">
        <v>136</v>
      </c>
      <c r="C915" s="2" t="s">
        <v>63</v>
      </c>
      <c r="D915" s="108">
        <v>41456</v>
      </c>
      <c r="E915" s="2">
        <v>7</v>
      </c>
      <c r="F915" s="2" t="s">
        <v>19</v>
      </c>
      <c r="G915" s="2" t="s">
        <v>146</v>
      </c>
      <c r="H915" s="2" t="s">
        <v>133</v>
      </c>
      <c r="I915" s="2" t="s">
        <v>33</v>
      </c>
      <c r="J915" s="112">
        <v>204001.78430538269</v>
      </c>
      <c r="K915" s="110"/>
    </row>
    <row r="916" spans="1:11" x14ac:dyDescent="0.35">
      <c r="A916" s="2" t="s">
        <v>139</v>
      </c>
      <c r="B916" s="2" t="s">
        <v>136</v>
      </c>
      <c r="C916" s="2" t="s">
        <v>63</v>
      </c>
      <c r="D916" s="108">
        <v>41487</v>
      </c>
      <c r="E916" s="2">
        <v>8</v>
      </c>
      <c r="F916" s="2" t="s">
        <v>19</v>
      </c>
      <c r="G916" s="2" t="s">
        <v>146</v>
      </c>
      <c r="H916" s="2" t="s">
        <v>133</v>
      </c>
      <c r="I916" s="2" t="s">
        <v>33</v>
      </c>
      <c r="J916" s="112">
        <v>156736.8476459604</v>
      </c>
      <c r="K916" s="110"/>
    </row>
    <row r="917" spans="1:11" x14ac:dyDescent="0.35">
      <c r="A917" s="2" t="s">
        <v>139</v>
      </c>
      <c r="B917" s="2" t="s">
        <v>136</v>
      </c>
      <c r="C917" s="2" t="s">
        <v>63</v>
      </c>
      <c r="D917" s="108">
        <v>41518</v>
      </c>
      <c r="E917" s="2">
        <v>9</v>
      </c>
      <c r="F917" s="2" t="s">
        <v>19</v>
      </c>
      <c r="G917" s="2" t="s">
        <v>146</v>
      </c>
      <c r="H917" s="2" t="s">
        <v>133</v>
      </c>
      <c r="I917" s="2" t="s">
        <v>33</v>
      </c>
      <c r="J917" s="112">
        <v>244769.18801975637</v>
      </c>
      <c r="K917" s="110"/>
    </row>
    <row r="918" spans="1:11" x14ac:dyDescent="0.35">
      <c r="A918" s="2" t="s">
        <v>139</v>
      </c>
      <c r="B918" s="2" t="s">
        <v>136</v>
      </c>
      <c r="C918" s="2" t="s">
        <v>63</v>
      </c>
      <c r="D918" s="108">
        <v>41548</v>
      </c>
      <c r="E918" s="2">
        <v>10</v>
      </c>
      <c r="F918" s="2" t="s">
        <v>19</v>
      </c>
      <c r="G918" s="2" t="s">
        <v>146</v>
      </c>
      <c r="H918" s="2" t="s">
        <v>133</v>
      </c>
      <c r="I918" s="2" t="s">
        <v>33</v>
      </c>
      <c r="J918" s="112">
        <v>198504.61086128399</v>
      </c>
      <c r="K918" s="110"/>
    </row>
    <row r="919" spans="1:11" x14ac:dyDescent="0.35">
      <c r="A919" s="2" t="s">
        <v>139</v>
      </c>
      <c r="B919" s="2" t="s">
        <v>136</v>
      </c>
      <c r="C919" s="2" t="s">
        <v>63</v>
      </c>
      <c r="D919" s="108">
        <v>41579</v>
      </c>
      <c r="E919" s="2">
        <v>11</v>
      </c>
      <c r="F919" s="2" t="s">
        <v>19</v>
      </c>
      <c r="G919" s="2" t="s">
        <v>146</v>
      </c>
      <c r="H919" s="2" t="s">
        <v>133</v>
      </c>
      <c r="I919" s="2" t="s">
        <v>33</v>
      </c>
      <c r="J919" s="112">
        <v>174673.83751677407</v>
      </c>
      <c r="K919" s="110"/>
    </row>
    <row r="920" spans="1:11" x14ac:dyDescent="0.35">
      <c r="A920" s="2" t="s">
        <v>139</v>
      </c>
      <c r="B920" s="2" t="s">
        <v>136</v>
      </c>
      <c r="C920" s="2" t="s">
        <v>63</v>
      </c>
      <c r="D920" s="108">
        <v>41609</v>
      </c>
      <c r="E920" s="2">
        <v>12</v>
      </c>
      <c r="F920" s="2" t="s">
        <v>19</v>
      </c>
      <c r="G920" s="2" t="s">
        <v>146</v>
      </c>
      <c r="H920" s="2" t="s">
        <v>133</v>
      </c>
      <c r="I920" s="2" t="s">
        <v>33</v>
      </c>
      <c r="J920" s="112">
        <v>117398.02382544601</v>
      </c>
      <c r="K920" s="110"/>
    </row>
    <row r="921" spans="1:11" x14ac:dyDescent="0.35">
      <c r="A921" s="2" t="s">
        <v>139</v>
      </c>
      <c r="B921" s="2" t="s">
        <v>136</v>
      </c>
      <c r="C921" s="2" t="s">
        <v>63</v>
      </c>
      <c r="D921" s="108">
        <v>41640</v>
      </c>
      <c r="E921" s="2">
        <v>1</v>
      </c>
      <c r="F921" s="2" t="s">
        <v>19</v>
      </c>
      <c r="G921" s="2" t="s">
        <v>146</v>
      </c>
      <c r="H921" s="2" t="s">
        <v>133</v>
      </c>
      <c r="I921" s="2" t="s">
        <v>33</v>
      </c>
      <c r="J921" s="112">
        <v>122856.00426868859</v>
      </c>
      <c r="K921" s="110"/>
    </row>
    <row r="922" spans="1:11" x14ac:dyDescent="0.35">
      <c r="A922" s="2" t="s">
        <v>139</v>
      </c>
      <c r="B922" s="2" t="s">
        <v>136</v>
      </c>
      <c r="C922" s="2" t="s">
        <v>63</v>
      </c>
      <c r="D922" s="108">
        <v>41671</v>
      </c>
      <c r="E922" s="2">
        <v>2</v>
      </c>
      <c r="F922" s="2" t="s">
        <v>19</v>
      </c>
      <c r="G922" s="2" t="s">
        <v>146</v>
      </c>
      <c r="H922" s="2" t="s">
        <v>133</v>
      </c>
      <c r="I922" s="2" t="s">
        <v>33</v>
      </c>
      <c r="J922" s="112">
        <v>115969.228431147</v>
      </c>
      <c r="K922" s="110"/>
    </row>
    <row r="923" spans="1:11" x14ac:dyDescent="0.35">
      <c r="A923" s="2" t="s">
        <v>139</v>
      </c>
      <c r="B923" s="2" t="s">
        <v>136</v>
      </c>
      <c r="C923" s="2" t="s">
        <v>63</v>
      </c>
      <c r="D923" s="108">
        <v>41699</v>
      </c>
      <c r="E923" s="2">
        <v>3</v>
      </c>
      <c r="F923" s="2" t="s">
        <v>19</v>
      </c>
      <c r="G923" s="2" t="s">
        <v>146</v>
      </c>
      <c r="H923" s="2" t="s">
        <v>133</v>
      </c>
      <c r="I923" s="2" t="s">
        <v>33</v>
      </c>
      <c r="J923" s="112">
        <v>156435.99509763226</v>
      </c>
      <c r="K923" s="110"/>
    </row>
    <row r="924" spans="1:11" x14ac:dyDescent="0.35">
      <c r="A924" s="2" t="s">
        <v>139</v>
      </c>
      <c r="B924" s="2" t="s">
        <v>136</v>
      </c>
      <c r="C924" s="2" t="s">
        <v>63</v>
      </c>
      <c r="D924" s="108">
        <v>41730</v>
      </c>
      <c r="E924" s="2">
        <v>4</v>
      </c>
      <c r="F924" s="2" t="s">
        <v>19</v>
      </c>
      <c r="G924" s="2" t="s">
        <v>146</v>
      </c>
      <c r="H924" s="2" t="s">
        <v>133</v>
      </c>
      <c r="I924" s="2" t="s">
        <v>33</v>
      </c>
      <c r="J924" s="112">
        <v>85299.480614602799</v>
      </c>
      <c r="K924" s="110"/>
    </row>
    <row r="925" spans="1:11" x14ac:dyDescent="0.35">
      <c r="A925" s="2" t="s">
        <v>139</v>
      </c>
      <c r="B925" s="2" t="s">
        <v>136</v>
      </c>
      <c r="C925" s="2" t="s">
        <v>63</v>
      </c>
      <c r="D925" s="108">
        <v>41760</v>
      </c>
      <c r="E925" s="2">
        <v>5</v>
      </c>
      <c r="F925" s="2" t="s">
        <v>19</v>
      </c>
      <c r="G925" s="2" t="s">
        <v>146</v>
      </c>
      <c r="H925" s="2" t="s">
        <v>133</v>
      </c>
      <c r="I925" s="2" t="s">
        <v>33</v>
      </c>
      <c r="J925" s="112">
        <v>115184.65971776398</v>
      </c>
      <c r="K925" s="110"/>
    </row>
    <row r="926" spans="1:11" x14ac:dyDescent="0.35">
      <c r="A926" s="2" t="s">
        <v>139</v>
      </c>
      <c r="B926" s="2" t="s">
        <v>136</v>
      </c>
      <c r="C926" s="2" t="s">
        <v>63</v>
      </c>
      <c r="D926" s="108">
        <v>41791</v>
      </c>
      <c r="E926" s="2">
        <v>6</v>
      </c>
      <c r="F926" s="2" t="s">
        <v>19</v>
      </c>
      <c r="G926" s="2" t="s">
        <v>146</v>
      </c>
      <c r="H926" s="2" t="s">
        <v>133</v>
      </c>
      <c r="I926" s="2" t="s">
        <v>33</v>
      </c>
      <c r="J926" s="112">
        <v>191142.34907568261</v>
      </c>
      <c r="K926" s="110"/>
    </row>
    <row r="927" spans="1:11" x14ac:dyDescent="0.35">
      <c r="A927" s="2" t="s">
        <v>139</v>
      </c>
      <c r="B927" s="2" t="s">
        <v>136</v>
      </c>
      <c r="C927" s="2" t="s">
        <v>63</v>
      </c>
      <c r="D927" s="108">
        <v>41456</v>
      </c>
      <c r="E927" s="2">
        <v>7</v>
      </c>
      <c r="F927" s="2" t="s">
        <v>19</v>
      </c>
      <c r="G927" s="2" t="s">
        <v>134</v>
      </c>
      <c r="H927" s="2" t="s">
        <v>135</v>
      </c>
      <c r="I927" s="2" t="s">
        <v>33</v>
      </c>
      <c r="J927" s="112">
        <v>3067822.9919048399</v>
      </c>
      <c r="K927" s="110"/>
    </row>
    <row r="928" spans="1:11" x14ac:dyDescent="0.35">
      <c r="A928" s="2" t="s">
        <v>139</v>
      </c>
      <c r="B928" s="2" t="s">
        <v>136</v>
      </c>
      <c r="C928" s="2" t="s">
        <v>63</v>
      </c>
      <c r="D928" s="108">
        <v>41487</v>
      </c>
      <c r="E928" s="2">
        <v>8</v>
      </c>
      <c r="F928" s="2" t="s">
        <v>19</v>
      </c>
      <c r="G928" s="2" t="s">
        <v>134</v>
      </c>
      <c r="H928" s="2" t="s">
        <v>135</v>
      </c>
      <c r="I928" s="2" t="s">
        <v>33</v>
      </c>
      <c r="J928" s="112">
        <v>2455342.9186057192</v>
      </c>
      <c r="K928" s="110"/>
    </row>
    <row r="929" spans="1:11" x14ac:dyDescent="0.35">
      <c r="A929" s="2" t="s">
        <v>139</v>
      </c>
      <c r="B929" s="2" t="s">
        <v>136</v>
      </c>
      <c r="C929" s="2" t="s">
        <v>63</v>
      </c>
      <c r="D929" s="108">
        <v>41518</v>
      </c>
      <c r="E929" s="2">
        <v>9</v>
      </c>
      <c r="F929" s="2" t="s">
        <v>19</v>
      </c>
      <c r="G929" s="2" t="s">
        <v>134</v>
      </c>
      <c r="H929" s="2" t="s">
        <v>135</v>
      </c>
      <c r="I929" s="2" t="s">
        <v>33</v>
      </c>
      <c r="J929" s="112">
        <v>3390820.7358167996</v>
      </c>
      <c r="K929" s="110"/>
    </row>
    <row r="930" spans="1:11" x14ac:dyDescent="0.35">
      <c r="A930" s="2" t="s">
        <v>139</v>
      </c>
      <c r="B930" s="2" t="s">
        <v>136</v>
      </c>
      <c r="C930" s="2" t="s">
        <v>63</v>
      </c>
      <c r="D930" s="108">
        <v>41548</v>
      </c>
      <c r="E930" s="2">
        <v>10</v>
      </c>
      <c r="F930" s="2" t="s">
        <v>19</v>
      </c>
      <c r="G930" s="2" t="s">
        <v>134</v>
      </c>
      <c r="H930" s="2" t="s">
        <v>135</v>
      </c>
      <c r="I930" s="2" t="s">
        <v>33</v>
      </c>
      <c r="J930" s="112">
        <v>2725135.5537314997</v>
      </c>
      <c r="K930" s="110"/>
    </row>
    <row r="931" spans="1:11" x14ac:dyDescent="0.35">
      <c r="A931" s="2" t="s">
        <v>139</v>
      </c>
      <c r="B931" s="2" t="s">
        <v>136</v>
      </c>
      <c r="C931" s="2" t="s">
        <v>63</v>
      </c>
      <c r="D931" s="108">
        <v>41579</v>
      </c>
      <c r="E931" s="2">
        <v>11</v>
      </c>
      <c r="F931" s="2" t="s">
        <v>19</v>
      </c>
      <c r="G931" s="2" t="s">
        <v>134</v>
      </c>
      <c r="H931" s="2" t="s">
        <v>135</v>
      </c>
      <c r="I931" s="2" t="s">
        <v>33</v>
      </c>
      <c r="J931" s="112">
        <v>2517178.5408305251</v>
      </c>
      <c r="K931" s="110"/>
    </row>
    <row r="932" spans="1:11" x14ac:dyDescent="0.35">
      <c r="A932" s="2" t="s">
        <v>139</v>
      </c>
      <c r="B932" s="2" t="s">
        <v>136</v>
      </c>
      <c r="C932" s="2" t="s">
        <v>63</v>
      </c>
      <c r="D932" s="108">
        <v>41609</v>
      </c>
      <c r="E932" s="2">
        <v>12</v>
      </c>
      <c r="F932" s="2" t="s">
        <v>19</v>
      </c>
      <c r="G932" s="2" t="s">
        <v>134</v>
      </c>
      <c r="H932" s="2" t="s">
        <v>135</v>
      </c>
      <c r="I932" s="2" t="s">
        <v>33</v>
      </c>
      <c r="J932" s="112">
        <v>1767206.136907575</v>
      </c>
      <c r="K932" s="110"/>
    </row>
    <row r="933" spans="1:11" x14ac:dyDescent="0.35">
      <c r="A933" s="2" t="s">
        <v>139</v>
      </c>
      <c r="B933" s="2" t="s">
        <v>136</v>
      </c>
      <c r="C933" s="2" t="s">
        <v>63</v>
      </c>
      <c r="D933" s="108">
        <v>41640</v>
      </c>
      <c r="E933" s="2">
        <v>1</v>
      </c>
      <c r="F933" s="2" t="s">
        <v>19</v>
      </c>
      <c r="G933" s="2" t="s">
        <v>134</v>
      </c>
      <c r="H933" s="2" t="s">
        <v>135</v>
      </c>
      <c r="I933" s="2" t="s">
        <v>33</v>
      </c>
      <c r="J933" s="112">
        <v>1961436.6334718997</v>
      </c>
      <c r="K933" s="110"/>
    </row>
    <row r="934" spans="1:11" x14ac:dyDescent="0.35">
      <c r="A934" s="2" t="s">
        <v>139</v>
      </c>
      <c r="B934" s="2" t="s">
        <v>136</v>
      </c>
      <c r="C934" s="2" t="s">
        <v>63</v>
      </c>
      <c r="D934" s="108">
        <v>41671</v>
      </c>
      <c r="E934" s="2">
        <v>2</v>
      </c>
      <c r="F934" s="2" t="s">
        <v>19</v>
      </c>
      <c r="G934" s="2" t="s">
        <v>134</v>
      </c>
      <c r="H934" s="2" t="s">
        <v>135</v>
      </c>
      <c r="I934" s="2" t="s">
        <v>33</v>
      </c>
      <c r="J934" s="112">
        <v>1593530.5935860998</v>
      </c>
      <c r="K934" s="110"/>
    </row>
    <row r="935" spans="1:11" x14ac:dyDescent="0.35">
      <c r="A935" s="2" t="s">
        <v>139</v>
      </c>
      <c r="B935" s="2" t="s">
        <v>136</v>
      </c>
      <c r="C935" s="2" t="s">
        <v>63</v>
      </c>
      <c r="D935" s="108">
        <v>41699</v>
      </c>
      <c r="E935" s="2">
        <v>3</v>
      </c>
      <c r="F935" s="2" t="s">
        <v>19</v>
      </c>
      <c r="G935" s="2" t="s">
        <v>134</v>
      </c>
      <c r="H935" s="2" t="s">
        <v>135</v>
      </c>
      <c r="I935" s="2" t="s">
        <v>33</v>
      </c>
      <c r="J935" s="112">
        <v>2258113.7891461495</v>
      </c>
      <c r="K935" s="110"/>
    </row>
    <row r="936" spans="1:11" x14ac:dyDescent="0.35">
      <c r="A936" s="2" t="s">
        <v>139</v>
      </c>
      <c r="B936" s="2" t="s">
        <v>136</v>
      </c>
      <c r="C936" s="2" t="s">
        <v>63</v>
      </c>
      <c r="D936" s="108">
        <v>41730</v>
      </c>
      <c r="E936" s="2">
        <v>4</v>
      </c>
      <c r="F936" s="2" t="s">
        <v>19</v>
      </c>
      <c r="G936" s="2" t="s">
        <v>134</v>
      </c>
      <c r="H936" s="2" t="s">
        <v>135</v>
      </c>
      <c r="I936" s="2" t="s">
        <v>33</v>
      </c>
      <c r="J936" s="112">
        <v>1190031.30652068</v>
      </c>
      <c r="K936" s="110"/>
    </row>
    <row r="937" spans="1:11" x14ac:dyDescent="0.35">
      <c r="A937" s="2" t="s">
        <v>139</v>
      </c>
      <c r="B937" s="2" t="s">
        <v>136</v>
      </c>
      <c r="C937" s="2" t="s">
        <v>63</v>
      </c>
      <c r="D937" s="108">
        <v>41760</v>
      </c>
      <c r="E937" s="2">
        <v>5</v>
      </c>
      <c r="F937" s="2" t="s">
        <v>19</v>
      </c>
      <c r="G937" s="2" t="s">
        <v>134</v>
      </c>
      <c r="H937" s="2" t="s">
        <v>135</v>
      </c>
      <c r="I937" s="2" t="s">
        <v>33</v>
      </c>
      <c r="J937" s="112">
        <v>1572119.1696365993</v>
      </c>
      <c r="K937" s="110"/>
    </row>
    <row r="938" spans="1:11" x14ac:dyDescent="0.35">
      <c r="A938" s="2" t="s">
        <v>139</v>
      </c>
      <c r="B938" s="2" t="s">
        <v>136</v>
      </c>
      <c r="C938" s="2" t="s">
        <v>63</v>
      </c>
      <c r="D938" s="108">
        <v>41791</v>
      </c>
      <c r="E938" s="2">
        <v>6</v>
      </c>
      <c r="F938" s="2" t="s">
        <v>19</v>
      </c>
      <c r="G938" s="2" t="s">
        <v>134</v>
      </c>
      <c r="H938" s="2" t="s">
        <v>135</v>
      </c>
      <c r="I938" s="2" t="s">
        <v>33</v>
      </c>
      <c r="J938" s="112">
        <v>2829210.9406183348</v>
      </c>
      <c r="K938" s="110"/>
    </row>
    <row r="939" spans="1:11" x14ac:dyDescent="0.35">
      <c r="A939" s="2" t="s">
        <v>140</v>
      </c>
      <c r="B939" s="2" t="s">
        <v>141</v>
      </c>
      <c r="C939" s="2" t="s">
        <v>51</v>
      </c>
      <c r="D939" s="108">
        <v>41456</v>
      </c>
      <c r="E939" s="2">
        <v>6</v>
      </c>
      <c r="F939" s="2" t="s">
        <v>141</v>
      </c>
      <c r="G939" s="2" t="s">
        <v>141</v>
      </c>
      <c r="H939" s="2" t="s">
        <v>141</v>
      </c>
      <c r="I939" s="2" t="s">
        <v>144</v>
      </c>
      <c r="J939" s="9">
        <v>181.933291</v>
      </c>
    </row>
    <row r="940" spans="1:11" x14ac:dyDescent="0.35">
      <c r="A940" s="2" t="s">
        <v>140</v>
      </c>
      <c r="B940" s="2" t="s">
        <v>141</v>
      </c>
      <c r="C940" s="2" t="s">
        <v>51</v>
      </c>
      <c r="D940" s="108">
        <v>41487</v>
      </c>
      <c r="E940" s="2">
        <v>6</v>
      </c>
      <c r="F940" s="2" t="s">
        <v>141</v>
      </c>
      <c r="G940" s="2" t="s">
        <v>141</v>
      </c>
      <c r="H940" s="2" t="s">
        <v>141</v>
      </c>
      <c r="I940" s="2" t="s">
        <v>144</v>
      </c>
      <c r="J940" s="10">
        <v>187.44394299999999</v>
      </c>
    </row>
    <row r="941" spans="1:11" x14ac:dyDescent="0.35">
      <c r="A941" s="2" t="s">
        <v>140</v>
      </c>
      <c r="B941" s="2" t="s">
        <v>141</v>
      </c>
      <c r="C941" s="2" t="s">
        <v>51</v>
      </c>
      <c r="D941" s="108">
        <v>41518</v>
      </c>
      <c r="E941" s="2">
        <v>6</v>
      </c>
      <c r="F941" s="2" t="s">
        <v>141</v>
      </c>
      <c r="G941" s="2" t="s">
        <v>141</v>
      </c>
      <c r="H941" s="2" t="s">
        <v>141</v>
      </c>
      <c r="I941" s="2" t="s">
        <v>144</v>
      </c>
      <c r="J941" s="10">
        <v>184.77365699999999</v>
      </c>
    </row>
    <row r="942" spans="1:11" x14ac:dyDescent="0.35">
      <c r="A942" s="2" t="s">
        <v>140</v>
      </c>
      <c r="B942" s="2" t="s">
        <v>141</v>
      </c>
      <c r="C942" s="2" t="s">
        <v>51</v>
      </c>
      <c r="D942" s="108">
        <v>41548</v>
      </c>
      <c r="E942" s="2">
        <v>6</v>
      </c>
      <c r="F942" s="2" t="s">
        <v>141</v>
      </c>
      <c r="G942" s="2" t="s">
        <v>141</v>
      </c>
      <c r="H942" s="2" t="s">
        <v>141</v>
      </c>
      <c r="I942" s="2" t="s">
        <v>144</v>
      </c>
      <c r="J942" s="10">
        <v>191.54109299999999</v>
      </c>
    </row>
    <row r="943" spans="1:11" x14ac:dyDescent="0.35">
      <c r="A943" s="2" t="s">
        <v>140</v>
      </c>
      <c r="B943" s="2" t="s">
        <v>141</v>
      </c>
      <c r="C943" s="2" t="s">
        <v>51</v>
      </c>
      <c r="D943" s="108">
        <v>41579</v>
      </c>
      <c r="E943" s="2">
        <v>6</v>
      </c>
      <c r="F943" s="2" t="s">
        <v>141</v>
      </c>
      <c r="G943" s="2" t="s">
        <v>141</v>
      </c>
      <c r="H943" s="2" t="s">
        <v>141</v>
      </c>
      <c r="I943" s="2" t="s">
        <v>144</v>
      </c>
      <c r="J943" s="10">
        <v>98.096062000000003</v>
      </c>
    </row>
    <row r="944" spans="1:11" x14ac:dyDescent="0.35">
      <c r="A944" s="2" t="s">
        <v>140</v>
      </c>
      <c r="B944" s="2" t="s">
        <v>141</v>
      </c>
      <c r="C944" s="2" t="s">
        <v>51</v>
      </c>
      <c r="D944" s="108">
        <v>41609</v>
      </c>
      <c r="E944" s="2">
        <v>6</v>
      </c>
      <c r="F944" s="2" t="s">
        <v>141</v>
      </c>
      <c r="G944" s="2" t="s">
        <v>141</v>
      </c>
      <c r="H944" s="2" t="s">
        <v>141</v>
      </c>
      <c r="I944" s="2" t="s">
        <v>144</v>
      </c>
      <c r="J944" s="10">
        <v>185.30685299999999</v>
      </c>
    </row>
    <row r="945" spans="1:10" x14ac:dyDescent="0.35">
      <c r="A945" s="2" t="s">
        <v>140</v>
      </c>
      <c r="B945" s="2" t="s">
        <v>141</v>
      </c>
      <c r="C945" s="2" t="s">
        <v>51</v>
      </c>
      <c r="D945" s="108">
        <v>41640</v>
      </c>
      <c r="E945" s="2">
        <v>6</v>
      </c>
      <c r="F945" s="2" t="s">
        <v>141</v>
      </c>
      <c r="G945" s="2" t="s">
        <v>141</v>
      </c>
      <c r="H945" s="2" t="s">
        <v>141</v>
      </c>
      <c r="I945" s="2" t="s">
        <v>144</v>
      </c>
      <c r="J945" s="10">
        <v>186.90143900000001</v>
      </c>
    </row>
    <row r="946" spans="1:10" x14ac:dyDescent="0.35">
      <c r="A946" s="2" t="s">
        <v>140</v>
      </c>
      <c r="B946" s="2" t="s">
        <v>141</v>
      </c>
      <c r="C946" s="2" t="s">
        <v>51</v>
      </c>
      <c r="D946" s="108">
        <v>41671</v>
      </c>
      <c r="E946" s="2">
        <v>6</v>
      </c>
      <c r="F946" s="2" t="s">
        <v>141</v>
      </c>
      <c r="G946" s="2" t="s">
        <v>141</v>
      </c>
      <c r="H946" s="2" t="s">
        <v>141</v>
      </c>
      <c r="I946" s="2" t="s">
        <v>144</v>
      </c>
      <c r="J946" s="10">
        <v>158.58676500000001</v>
      </c>
    </row>
    <row r="947" spans="1:10" x14ac:dyDescent="0.35">
      <c r="A947" s="2" t="s">
        <v>140</v>
      </c>
      <c r="B947" s="2" t="s">
        <v>141</v>
      </c>
      <c r="C947" s="2" t="s">
        <v>51</v>
      </c>
      <c r="D947" s="108">
        <v>41699</v>
      </c>
      <c r="E947" s="2">
        <v>6</v>
      </c>
      <c r="F947" s="2" t="s">
        <v>141</v>
      </c>
      <c r="G947" s="2" t="s">
        <v>141</v>
      </c>
      <c r="H947" s="2" t="s">
        <v>141</v>
      </c>
      <c r="I947" s="2" t="s">
        <v>144</v>
      </c>
      <c r="J947" s="10">
        <v>191.40367599999999</v>
      </c>
    </row>
    <row r="948" spans="1:10" x14ac:dyDescent="0.35">
      <c r="A948" s="2" t="s">
        <v>140</v>
      </c>
      <c r="B948" s="2" t="s">
        <v>141</v>
      </c>
      <c r="C948" s="2" t="s">
        <v>51</v>
      </c>
      <c r="D948" s="108">
        <v>41730</v>
      </c>
      <c r="E948" s="2">
        <v>6</v>
      </c>
      <c r="F948" s="2" t="s">
        <v>141</v>
      </c>
      <c r="G948" s="2" t="s">
        <v>141</v>
      </c>
      <c r="H948" s="2" t="s">
        <v>141</v>
      </c>
      <c r="I948" s="2" t="s">
        <v>144</v>
      </c>
      <c r="J948" s="10">
        <v>171.057864</v>
      </c>
    </row>
    <row r="949" spans="1:10" x14ac:dyDescent="0.35">
      <c r="A949" s="2" t="s">
        <v>140</v>
      </c>
      <c r="B949" s="2" t="s">
        <v>141</v>
      </c>
      <c r="C949" s="2" t="s">
        <v>51</v>
      </c>
      <c r="D949" s="108">
        <v>41760</v>
      </c>
      <c r="E949" s="2">
        <v>6</v>
      </c>
      <c r="F949" s="2" t="s">
        <v>141</v>
      </c>
      <c r="G949" s="2" t="s">
        <v>141</v>
      </c>
      <c r="H949" s="2" t="s">
        <v>141</v>
      </c>
      <c r="I949" s="2" t="s">
        <v>144</v>
      </c>
      <c r="J949" s="10">
        <v>169.28699900000001</v>
      </c>
    </row>
    <row r="950" spans="1:10" x14ac:dyDescent="0.35">
      <c r="A950" s="2" t="s">
        <v>140</v>
      </c>
      <c r="B950" s="2" t="s">
        <v>141</v>
      </c>
      <c r="C950" s="2" t="s">
        <v>51</v>
      </c>
      <c r="D950" s="108">
        <v>41791</v>
      </c>
      <c r="E950" s="2">
        <v>6</v>
      </c>
      <c r="F950" s="2" t="s">
        <v>141</v>
      </c>
      <c r="G950" s="2" t="s">
        <v>141</v>
      </c>
      <c r="H950" s="2" t="s">
        <v>141</v>
      </c>
      <c r="I950" s="2" t="s">
        <v>144</v>
      </c>
      <c r="J950" s="10">
        <v>142.50871699999999</v>
      </c>
    </row>
    <row r="951" spans="1:10" x14ac:dyDescent="0.35">
      <c r="A951" s="2" t="s">
        <v>140</v>
      </c>
      <c r="B951" s="2" t="s">
        <v>141</v>
      </c>
      <c r="C951" s="2" t="s">
        <v>64</v>
      </c>
      <c r="D951" s="108">
        <v>41456</v>
      </c>
      <c r="E951" s="2">
        <v>6</v>
      </c>
      <c r="F951" s="2" t="s">
        <v>141</v>
      </c>
      <c r="G951" s="2" t="s">
        <v>141</v>
      </c>
      <c r="H951" s="2" t="s">
        <v>141</v>
      </c>
      <c r="I951" s="2" t="s">
        <v>144</v>
      </c>
      <c r="J951" s="9">
        <v>214.968999</v>
      </c>
    </row>
    <row r="952" spans="1:10" x14ac:dyDescent="0.35">
      <c r="A952" s="2" t="s">
        <v>140</v>
      </c>
      <c r="B952" s="2" t="s">
        <v>141</v>
      </c>
      <c r="C952" s="2" t="s">
        <v>64</v>
      </c>
      <c r="D952" s="108">
        <v>41487</v>
      </c>
      <c r="E952" s="2">
        <v>6</v>
      </c>
      <c r="F952" s="2" t="s">
        <v>141</v>
      </c>
      <c r="G952" s="2" t="s">
        <v>141</v>
      </c>
      <c r="H952" s="2" t="s">
        <v>141</v>
      </c>
      <c r="I952" s="2" t="s">
        <v>144</v>
      </c>
      <c r="J952" s="9">
        <v>228.199051</v>
      </c>
    </row>
    <row r="953" spans="1:10" x14ac:dyDescent="0.35">
      <c r="A953" s="2" t="s">
        <v>140</v>
      </c>
      <c r="B953" s="2" t="s">
        <v>141</v>
      </c>
      <c r="C953" s="2" t="s">
        <v>64</v>
      </c>
      <c r="D953" s="108">
        <v>41518</v>
      </c>
      <c r="E953" s="2">
        <v>6</v>
      </c>
      <c r="F953" s="2" t="s">
        <v>141</v>
      </c>
      <c r="G953" s="2" t="s">
        <v>141</v>
      </c>
      <c r="H953" s="2" t="s">
        <v>141</v>
      </c>
      <c r="I953" s="2" t="s">
        <v>144</v>
      </c>
      <c r="J953" s="9">
        <v>216.53646700000002</v>
      </c>
    </row>
    <row r="954" spans="1:10" x14ac:dyDescent="0.35">
      <c r="A954" s="2" t="s">
        <v>140</v>
      </c>
      <c r="B954" s="2" t="s">
        <v>141</v>
      </c>
      <c r="C954" s="2" t="s">
        <v>64</v>
      </c>
      <c r="D954" s="108">
        <v>41548</v>
      </c>
      <c r="E954" s="2">
        <v>6</v>
      </c>
      <c r="F954" s="2" t="s">
        <v>141</v>
      </c>
      <c r="G954" s="2" t="s">
        <v>141</v>
      </c>
      <c r="H954" s="2" t="s">
        <v>141</v>
      </c>
      <c r="I954" s="2" t="s">
        <v>144</v>
      </c>
      <c r="J954" s="9">
        <v>236.760276</v>
      </c>
    </row>
    <row r="955" spans="1:10" x14ac:dyDescent="0.35">
      <c r="A955" s="2" t="s">
        <v>140</v>
      </c>
      <c r="B955" s="2" t="s">
        <v>141</v>
      </c>
      <c r="C955" s="2" t="s">
        <v>64</v>
      </c>
      <c r="D955" s="108">
        <v>41579</v>
      </c>
      <c r="E955" s="2">
        <v>6</v>
      </c>
      <c r="F955" s="2" t="s">
        <v>141</v>
      </c>
      <c r="G955" s="2" t="s">
        <v>141</v>
      </c>
      <c r="H955" s="2" t="s">
        <v>141</v>
      </c>
      <c r="I955" s="2" t="s">
        <v>144</v>
      </c>
      <c r="J955" s="9">
        <v>232.052864</v>
      </c>
    </row>
    <row r="956" spans="1:10" x14ac:dyDescent="0.35">
      <c r="A956" s="2" t="s">
        <v>140</v>
      </c>
      <c r="B956" s="2" t="s">
        <v>141</v>
      </c>
      <c r="C956" s="2" t="s">
        <v>64</v>
      </c>
      <c r="D956" s="108">
        <v>41609</v>
      </c>
      <c r="E956" s="2">
        <v>6</v>
      </c>
      <c r="F956" s="2" t="s">
        <v>141</v>
      </c>
      <c r="G956" s="2" t="s">
        <v>141</v>
      </c>
      <c r="H956" s="2" t="s">
        <v>141</v>
      </c>
      <c r="I956" s="2" t="s">
        <v>144</v>
      </c>
      <c r="J956" s="9">
        <v>240.21016</v>
      </c>
    </row>
    <row r="957" spans="1:10" x14ac:dyDescent="0.35">
      <c r="A957" s="2" t="s">
        <v>140</v>
      </c>
      <c r="B957" s="2" t="s">
        <v>141</v>
      </c>
      <c r="C957" s="2" t="s">
        <v>64</v>
      </c>
      <c r="D957" s="108">
        <v>41640</v>
      </c>
      <c r="E957" s="2">
        <v>6</v>
      </c>
      <c r="F957" s="2" t="s">
        <v>141</v>
      </c>
      <c r="G957" s="2" t="s">
        <v>141</v>
      </c>
      <c r="H957" s="2" t="s">
        <v>141</v>
      </c>
      <c r="I957" s="2" t="s">
        <v>144</v>
      </c>
      <c r="J957" s="9">
        <v>288.160549</v>
      </c>
    </row>
    <row r="958" spans="1:10" x14ac:dyDescent="0.35">
      <c r="A958" s="2" t="s">
        <v>140</v>
      </c>
      <c r="B958" s="2" t="s">
        <v>141</v>
      </c>
      <c r="C958" s="2" t="s">
        <v>64</v>
      </c>
      <c r="D958" s="108">
        <v>41671</v>
      </c>
      <c r="E958" s="2">
        <v>6</v>
      </c>
      <c r="F958" s="2" t="s">
        <v>141</v>
      </c>
      <c r="G958" s="2" t="s">
        <v>141</v>
      </c>
      <c r="H958" s="2" t="s">
        <v>141</v>
      </c>
      <c r="I958" s="2" t="s">
        <v>144</v>
      </c>
      <c r="J958" s="9">
        <v>306.884524</v>
      </c>
    </row>
    <row r="959" spans="1:10" x14ac:dyDescent="0.35">
      <c r="A959" s="2" t="s">
        <v>140</v>
      </c>
      <c r="B959" s="2" t="s">
        <v>141</v>
      </c>
      <c r="C959" s="2" t="s">
        <v>64</v>
      </c>
      <c r="D959" s="108">
        <v>41699</v>
      </c>
      <c r="E959" s="2">
        <v>6</v>
      </c>
      <c r="F959" s="2" t="s">
        <v>141</v>
      </c>
      <c r="G959" s="2" t="s">
        <v>141</v>
      </c>
      <c r="H959" s="2" t="s">
        <v>141</v>
      </c>
      <c r="I959" s="2" t="s">
        <v>144</v>
      </c>
      <c r="J959" s="9">
        <v>367.65100600000005</v>
      </c>
    </row>
    <row r="960" spans="1:10" x14ac:dyDescent="0.35">
      <c r="A960" s="2" t="s">
        <v>140</v>
      </c>
      <c r="B960" s="2" t="s">
        <v>141</v>
      </c>
      <c r="C960" s="2" t="s">
        <v>64</v>
      </c>
      <c r="D960" s="108">
        <v>41730</v>
      </c>
      <c r="E960" s="2">
        <v>6</v>
      </c>
      <c r="F960" s="2" t="s">
        <v>141</v>
      </c>
      <c r="G960" s="2" t="s">
        <v>141</v>
      </c>
      <c r="H960" s="2" t="s">
        <v>141</v>
      </c>
      <c r="I960" s="2" t="s">
        <v>144</v>
      </c>
      <c r="J960" s="9">
        <v>351.99016599999999</v>
      </c>
    </row>
    <row r="961" spans="1:10" x14ac:dyDescent="0.35">
      <c r="A961" s="2" t="s">
        <v>140</v>
      </c>
      <c r="B961" s="2" t="s">
        <v>141</v>
      </c>
      <c r="C961" s="2" t="s">
        <v>64</v>
      </c>
      <c r="D961" s="108">
        <v>41760</v>
      </c>
      <c r="E961" s="2">
        <v>6</v>
      </c>
      <c r="F961" s="2" t="s">
        <v>141</v>
      </c>
      <c r="G961" s="2" t="s">
        <v>141</v>
      </c>
      <c r="H961" s="2" t="s">
        <v>141</v>
      </c>
      <c r="I961" s="2" t="s">
        <v>144</v>
      </c>
      <c r="J961" s="9">
        <v>362.822</v>
      </c>
    </row>
    <row r="962" spans="1:10" x14ac:dyDescent="0.35">
      <c r="A962" s="2" t="s">
        <v>140</v>
      </c>
      <c r="B962" s="2" t="s">
        <v>141</v>
      </c>
      <c r="C962" s="2" t="s">
        <v>64</v>
      </c>
      <c r="D962" s="108">
        <v>41791</v>
      </c>
      <c r="E962" s="2">
        <v>6</v>
      </c>
      <c r="F962" s="2" t="s">
        <v>141</v>
      </c>
      <c r="G962" s="2" t="s">
        <v>141</v>
      </c>
      <c r="H962" s="2" t="s">
        <v>141</v>
      </c>
      <c r="I962" s="2" t="s">
        <v>144</v>
      </c>
      <c r="J962" s="9">
        <v>260.31229999999999</v>
      </c>
    </row>
    <row r="963" spans="1:10" x14ac:dyDescent="0.35">
      <c r="A963" s="2" t="s">
        <v>140</v>
      </c>
      <c r="B963" s="2" t="s">
        <v>141</v>
      </c>
      <c r="C963" s="2" t="s">
        <v>63</v>
      </c>
      <c r="D963" s="108">
        <v>41456</v>
      </c>
      <c r="E963" s="2">
        <v>6</v>
      </c>
      <c r="F963" s="2" t="s">
        <v>141</v>
      </c>
      <c r="G963" s="2" t="s">
        <v>141</v>
      </c>
      <c r="H963" s="2" t="s">
        <v>141</v>
      </c>
      <c r="I963" s="2" t="s">
        <v>144</v>
      </c>
      <c r="J963" s="11">
        <v>250.24199099999998</v>
      </c>
    </row>
    <row r="964" spans="1:10" x14ac:dyDescent="0.35">
      <c r="A964" s="2" t="s">
        <v>140</v>
      </c>
      <c r="B964" s="2" t="s">
        <v>141</v>
      </c>
      <c r="C964" s="2" t="s">
        <v>63</v>
      </c>
      <c r="D964" s="108">
        <v>41487</v>
      </c>
      <c r="E964" s="2">
        <v>6</v>
      </c>
      <c r="F964" s="2" t="s">
        <v>141</v>
      </c>
      <c r="G964" s="2" t="s">
        <v>141</v>
      </c>
      <c r="H964" s="2" t="s">
        <v>141</v>
      </c>
      <c r="I964" s="2" t="s">
        <v>144</v>
      </c>
      <c r="J964" s="12">
        <v>206.740703</v>
      </c>
    </row>
    <row r="965" spans="1:10" x14ac:dyDescent="0.35">
      <c r="A965" s="2" t="s">
        <v>140</v>
      </c>
      <c r="B965" s="2" t="s">
        <v>141</v>
      </c>
      <c r="C965" s="2" t="s">
        <v>63</v>
      </c>
      <c r="D965" s="108">
        <v>41518</v>
      </c>
      <c r="E965" s="2">
        <v>6</v>
      </c>
      <c r="F965" s="2" t="s">
        <v>141</v>
      </c>
      <c r="G965" s="2" t="s">
        <v>141</v>
      </c>
      <c r="H965" s="2" t="s">
        <v>141</v>
      </c>
      <c r="I965" s="2" t="s">
        <v>144</v>
      </c>
      <c r="J965" s="12">
        <v>201.23546099999996</v>
      </c>
    </row>
    <row r="966" spans="1:10" x14ac:dyDescent="0.35">
      <c r="A966" s="2" t="s">
        <v>140</v>
      </c>
      <c r="B966" s="2" t="s">
        <v>141</v>
      </c>
      <c r="C966" s="2" t="s">
        <v>63</v>
      </c>
      <c r="D966" s="108">
        <v>41548</v>
      </c>
      <c r="E966" s="2">
        <v>6</v>
      </c>
      <c r="F966" s="2" t="s">
        <v>141</v>
      </c>
      <c r="G966" s="2" t="s">
        <v>141</v>
      </c>
      <c r="H966" s="2" t="s">
        <v>141</v>
      </c>
      <c r="I966" s="2" t="s">
        <v>144</v>
      </c>
      <c r="J966" s="12">
        <v>174.36956599999999</v>
      </c>
    </row>
    <row r="967" spans="1:10" x14ac:dyDescent="0.35">
      <c r="A967" s="2" t="s">
        <v>140</v>
      </c>
      <c r="B967" s="2" t="s">
        <v>141</v>
      </c>
      <c r="C967" s="2" t="s">
        <v>63</v>
      </c>
      <c r="D967" s="108">
        <v>41579</v>
      </c>
      <c r="E967" s="2">
        <v>6</v>
      </c>
      <c r="F967" s="2" t="s">
        <v>141</v>
      </c>
      <c r="G967" s="2" t="s">
        <v>141</v>
      </c>
      <c r="H967" s="2" t="s">
        <v>141</v>
      </c>
      <c r="I967" s="2" t="s">
        <v>144</v>
      </c>
      <c r="J967" s="12">
        <v>204.09105</v>
      </c>
    </row>
    <row r="968" spans="1:10" x14ac:dyDescent="0.35">
      <c r="A968" s="2" t="s">
        <v>140</v>
      </c>
      <c r="B968" s="2" t="s">
        <v>141</v>
      </c>
      <c r="C968" s="2" t="s">
        <v>63</v>
      </c>
      <c r="D968" s="108">
        <v>41609</v>
      </c>
      <c r="E968" s="2">
        <v>6</v>
      </c>
      <c r="F968" s="2" t="s">
        <v>141</v>
      </c>
      <c r="G968" s="2" t="s">
        <v>141</v>
      </c>
      <c r="H968" s="2" t="s">
        <v>141</v>
      </c>
      <c r="I968" s="2" t="s">
        <v>144</v>
      </c>
      <c r="J968" s="12">
        <v>146.35666599999999</v>
      </c>
    </row>
    <row r="969" spans="1:10" x14ac:dyDescent="0.35">
      <c r="A969" s="2" t="s">
        <v>140</v>
      </c>
      <c r="B969" s="2" t="s">
        <v>141</v>
      </c>
      <c r="C969" s="2" t="s">
        <v>63</v>
      </c>
      <c r="D969" s="108">
        <v>41640</v>
      </c>
      <c r="E969" s="2">
        <v>6</v>
      </c>
      <c r="F969" s="2" t="s">
        <v>141</v>
      </c>
      <c r="G969" s="2" t="s">
        <v>141</v>
      </c>
      <c r="H969" s="2" t="s">
        <v>141</v>
      </c>
      <c r="I969" s="2" t="s">
        <v>144</v>
      </c>
      <c r="J969" s="12">
        <v>204.20249700000002</v>
      </c>
    </row>
    <row r="970" spans="1:10" x14ac:dyDescent="0.35">
      <c r="A970" s="2" t="s">
        <v>140</v>
      </c>
      <c r="B970" s="2" t="s">
        <v>141</v>
      </c>
      <c r="C970" s="2" t="s">
        <v>63</v>
      </c>
      <c r="D970" s="108">
        <v>41671</v>
      </c>
      <c r="E970" s="2">
        <v>6</v>
      </c>
      <c r="F970" s="2" t="s">
        <v>141</v>
      </c>
      <c r="G970" s="2" t="s">
        <v>141</v>
      </c>
      <c r="H970" s="2" t="s">
        <v>141</v>
      </c>
      <c r="I970" s="2" t="s">
        <v>144</v>
      </c>
      <c r="J970" s="12">
        <v>217.43019900000002</v>
      </c>
    </row>
    <row r="971" spans="1:10" x14ac:dyDescent="0.35">
      <c r="A971" s="2" t="s">
        <v>140</v>
      </c>
      <c r="B971" s="2" t="s">
        <v>141</v>
      </c>
      <c r="C971" s="2" t="s">
        <v>63</v>
      </c>
      <c r="D971" s="108">
        <v>41699</v>
      </c>
      <c r="E971" s="2">
        <v>6</v>
      </c>
      <c r="F971" s="2" t="s">
        <v>141</v>
      </c>
      <c r="G971" s="2" t="s">
        <v>141</v>
      </c>
      <c r="H971" s="2" t="s">
        <v>141</v>
      </c>
      <c r="I971" s="2" t="s">
        <v>144</v>
      </c>
      <c r="J971" s="12">
        <v>230.98220000000001</v>
      </c>
    </row>
    <row r="972" spans="1:10" x14ac:dyDescent="0.35">
      <c r="A972" s="2" t="s">
        <v>140</v>
      </c>
      <c r="B972" s="2" t="s">
        <v>141</v>
      </c>
      <c r="C972" s="2" t="s">
        <v>63</v>
      </c>
      <c r="D972" s="108">
        <v>41730</v>
      </c>
      <c r="E972" s="2">
        <v>6</v>
      </c>
      <c r="F972" s="2" t="s">
        <v>141</v>
      </c>
      <c r="G972" s="2" t="s">
        <v>141</v>
      </c>
      <c r="H972" s="2" t="s">
        <v>141</v>
      </c>
      <c r="I972" s="2" t="s">
        <v>144</v>
      </c>
      <c r="J972" s="12">
        <v>236.441136</v>
      </c>
    </row>
    <row r="973" spans="1:10" x14ac:dyDescent="0.35">
      <c r="A973" s="2" t="s">
        <v>140</v>
      </c>
      <c r="B973" s="2" t="s">
        <v>141</v>
      </c>
      <c r="C973" s="2" t="s">
        <v>63</v>
      </c>
      <c r="D973" s="108">
        <v>41760</v>
      </c>
      <c r="E973" s="2">
        <v>6</v>
      </c>
      <c r="F973" s="2" t="s">
        <v>141</v>
      </c>
      <c r="G973" s="2" t="s">
        <v>141</v>
      </c>
      <c r="H973" s="2" t="s">
        <v>141</v>
      </c>
      <c r="I973" s="2" t="s">
        <v>144</v>
      </c>
      <c r="J973" s="12">
        <v>241.40736899999999</v>
      </c>
    </row>
    <row r="974" spans="1:10" x14ac:dyDescent="0.35">
      <c r="A974" s="2" t="s">
        <v>140</v>
      </c>
      <c r="B974" s="2" t="s">
        <v>141</v>
      </c>
      <c r="C974" s="2" t="s">
        <v>63</v>
      </c>
      <c r="D974" s="108">
        <v>41791</v>
      </c>
      <c r="E974" s="2">
        <v>6</v>
      </c>
      <c r="F974" s="2" t="s">
        <v>141</v>
      </c>
      <c r="G974" s="2" t="s">
        <v>141</v>
      </c>
      <c r="H974" s="2" t="s">
        <v>141</v>
      </c>
      <c r="I974" s="2" t="s">
        <v>144</v>
      </c>
      <c r="J974" s="12">
        <v>220.380334</v>
      </c>
    </row>
    <row r="975" spans="1:10" x14ac:dyDescent="0.35">
      <c r="A975" t="s">
        <v>143</v>
      </c>
      <c r="B975" t="s">
        <v>141</v>
      </c>
      <c r="C975" t="s">
        <v>51</v>
      </c>
      <c r="D975" s="114">
        <v>41456</v>
      </c>
      <c r="E975">
        <v>6</v>
      </c>
      <c r="F975" t="s">
        <v>141</v>
      </c>
      <c r="G975" t="s">
        <v>141</v>
      </c>
      <c r="H975" t="s">
        <v>141</v>
      </c>
      <c r="I975" s="2" t="s">
        <v>144</v>
      </c>
      <c r="J975" s="9">
        <v>171.933291</v>
      </c>
    </row>
    <row r="976" spans="1:10" x14ac:dyDescent="0.35">
      <c r="A976" t="s">
        <v>143</v>
      </c>
      <c r="B976" t="s">
        <v>141</v>
      </c>
      <c r="C976" t="s">
        <v>51</v>
      </c>
      <c r="D976" s="114">
        <v>41487</v>
      </c>
      <c r="E976">
        <v>6</v>
      </c>
      <c r="F976" t="s">
        <v>141</v>
      </c>
      <c r="G976" t="s">
        <v>141</v>
      </c>
      <c r="H976" t="s">
        <v>141</v>
      </c>
      <c r="I976" s="2" t="s">
        <v>144</v>
      </c>
      <c r="J976" s="10">
        <v>185.44394299999999</v>
      </c>
    </row>
    <row r="977" spans="1:10" x14ac:dyDescent="0.35">
      <c r="A977" t="s">
        <v>143</v>
      </c>
      <c r="B977" t="s">
        <v>141</v>
      </c>
      <c r="C977" t="s">
        <v>51</v>
      </c>
      <c r="D977" s="114">
        <v>41518</v>
      </c>
      <c r="E977">
        <v>6</v>
      </c>
      <c r="F977" t="s">
        <v>141</v>
      </c>
      <c r="G977" t="s">
        <v>141</v>
      </c>
      <c r="H977" t="s">
        <v>141</v>
      </c>
      <c r="I977" s="2" t="s">
        <v>144</v>
      </c>
      <c r="J977" s="10">
        <v>186.77365699999999</v>
      </c>
    </row>
    <row r="978" spans="1:10" x14ac:dyDescent="0.35">
      <c r="A978" t="s">
        <v>143</v>
      </c>
      <c r="B978" t="s">
        <v>141</v>
      </c>
      <c r="C978" t="s">
        <v>51</v>
      </c>
      <c r="D978" s="114">
        <v>41548</v>
      </c>
      <c r="E978">
        <v>6</v>
      </c>
      <c r="F978" t="s">
        <v>141</v>
      </c>
      <c r="G978" t="s">
        <v>141</v>
      </c>
      <c r="H978" t="s">
        <v>141</v>
      </c>
      <c r="I978" s="2" t="s">
        <v>144</v>
      </c>
      <c r="J978" s="10">
        <v>190.54109299999999</v>
      </c>
    </row>
    <row r="979" spans="1:10" x14ac:dyDescent="0.35">
      <c r="A979" t="s">
        <v>143</v>
      </c>
      <c r="B979" t="s">
        <v>141</v>
      </c>
      <c r="C979" t="s">
        <v>51</v>
      </c>
      <c r="D979" s="114">
        <v>41579</v>
      </c>
      <c r="E979">
        <v>6</v>
      </c>
      <c r="F979" t="s">
        <v>141</v>
      </c>
      <c r="G979" t="s">
        <v>141</v>
      </c>
      <c r="H979" t="s">
        <v>141</v>
      </c>
      <c r="I979" s="2" t="s">
        <v>144</v>
      </c>
      <c r="J979" s="10">
        <v>95.096062000000003</v>
      </c>
    </row>
    <row r="980" spans="1:10" x14ac:dyDescent="0.35">
      <c r="A980" t="s">
        <v>143</v>
      </c>
      <c r="B980" t="s">
        <v>141</v>
      </c>
      <c r="C980" t="s">
        <v>51</v>
      </c>
      <c r="D980" s="114">
        <v>41609</v>
      </c>
      <c r="E980">
        <v>6</v>
      </c>
      <c r="F980" t="s">
        <v>141</v>
      </c>
      <c r="G980" t="s">
        <v>141</v>
      </c>
      <c r="H980" t="s">
        <v>141</v>
      </c>
      <c r="I980" s="2" t="s">
        <v>144</v>
      </c>
      <c r="J980" s="10">
        <v>184.30685299999999</v>
      </c>
    </row>
    <row r="981" spans="1:10" x14ac:dyDescent="0.35">
      <c r="A981" t="s">
        <v>143</v>
      </c>
      <c r="B981" t="s">
        <v>141</v>
      </c>
      <c r="C981" t="s">
        <v>51</v>
      </c>
      <c r="D981" s="114">
        <v>41640</v>
      </c>
      <c r="E981">
        <v>6</v>
      </c>
      <c r="F981" t="s">
        <v>141</v>
      </c>
      <c r="G981" t="s">
        <v>141</v>
      </c>
      <c r="H981" t="s">
        <v>141</v>
      </c>
      <c r="I981" s="2" t="s">
        <v>144</v>
      </c>
      <c r="J981" s="10">
        <v>181.90143900000001</v>
      </c>
    </row>
    <row r="982" spans="1:10" x14ac:dyDescent="0.35">
      <c r="A982" t="s">
        <v>143</v>
      </c>
      <c r="B982" t="s">
        <v>141</v>
      </c>
      <c r="C982" t="s">
        <v>51</v>
      </c>
      <c r="D982" s="114">
        <v>41671</v>
      </c>
      <c r="E982">
        <v>6</v>
      </c>
      <c r="F982" t="s">
        <v>141</v>
      </c>
      <c r="G982" t="s">
        <v>141</v>
      </c>
      <c r="H982" t="s">
        <v>141</v>
      </c>
      <c r="I982" s="2" t="s">
        <v>144</v>
      </c>
      <c r="J982" s="10">
        <v>149.58676500000001</v>
      </c>
    </row>
    <row r="983" spans="1:10" x14ac:dyDescent="0.35">
      <c r="A983" t="s">
        <v>143</v>
      </c>
      <c r="B983" t="s">
        <v>141</v>
      </c>
      <c r="C983" t="s">
        <v>51</v>
      </c>
      <c r="D983" s="114">
        <v>41699</v>
      </c>
      <c r="E983">
        <v>6</v>
      </c>
      <c r="F983" t="s">
        <v>141</v>
      </c>
      <c r="G983" t="s">
        <v>141</v>
      </c>
      <c r="H983" t="s">
        <v>141</v>
      </c>
      <c r="I983" s="2" t="s">
        <v>144</v>
      </c>
      <c r="J983" s="10">
        <v>181.40367599999999</v>
      </c>
    </row>
    <row r="984" spans="1:10" x14ac:dyDescent="0.35">
      <c r="A984" t="s">
        <v>143</v>
      </c>
      <c r="B984" t="s">
        <v>141</v>
      </c>
      <c r="C984" t="s">
        <v>51</v>
      </c>
      <c r="D984" s="114">
        <v>41730</v>
      </c>
      <c r="E984">
        <v>6</v>
      </c>
      <c r="F984" t="s">
        <v>141</v>
      </c>
      <c r="G984" t="s">
        <v>141</v>
      </c>
      <c r="H984" t="s">
        <v>141</v>
      </c>
      <c r="I984" s="2" t="s">
        <v>144</v>
      </c>
      <c r="J984" s="10">
        <v>171.057864</v>
      </c>
    </row>
    <row r="985" spans="1:10" x14ac:dyDescent="0.35">
      <c r="A985" t="s">
        <v>143</v>
      </c>
      <c r="B985" t="s">
        <v>141</v>
      </c>
      <c r="C985" t="s">
        <v>51</v>
      </c>
      <c r="D985" s="114">
        <v>41760</v>
      </c>
      <c r="E985">
        <v>6</v>
      </c>
      <c r="F985" t="s">
        <v>141</v>
      </c>
      <c r="G985" t="s">
        <v>141</v>
      </c>
      <c r="H985" t="s">
        <v>141</v>
      </c>
      <c r="I985" s="2" t="s">
        <v>144</v>
      </c>
      <c r="J985" s="10">
        <v>165.28699900000001</v>
      </c>
    </row>
    <row r="986" spans="1:10" x14ac:dyDescent="0.35">
      <c r="A986" t="s">
        <v>143</v>
      </c>
      <c r="B986" t="s">
        <v>141</v>
      </c>
      <c r="C986" t="s">
        <v>51</v>
      </c>
      <c r="D986" s="114">
        <v>41791</v>
      </c>
      <c r="E986">
        <v>6</v>
      </c>
      <c r="F986" t="s">
        <v>141</v>
      </c>
      <c r="G986" t="s">
        <v>141</v>
      </c>
      <c r="H986" t="s">
        <v>141</v>
      </c>
      <c r="I986" s="2" t="s">
        <v>144</v>
      </c>
      <c r="J986" s="10">
        <v>149.50871699999999</v>
      </c>
    </row>
    <row r="987" spans="1:10" x14ac:dyDescent="0.35">
      <c r="A987" t="s">
        <v>143</v>
      </c>
      <c r="B987" t="s">
        <v>141</v>
      </c>
      <c r="C987" t="s">
        <v>64</v>
      </c>
      <c r="D987" s="114">
        <v>41456</v>
      </c>
      <c r="E987">
        <v>6</v>
      </c>
      <c r="F987" t="s">
        <v>141</v>
      </c>
      <c r="G987" t="s">
        <v>141</v>
      </c>
      <c r="H987" t="s">
        <v>141</v>
      </c>
      <c r="I987" s="2" t="s">
        <v>144</v>
      </c>
      <c r="J987" s="9">
        <v>211.968999</v>
      </c>
    </row>
    <row r="988" spans="1:10" x14ac:dyDescent="0.35">
      <c r="A988" t="s">
        <v>143</v>
      </c>
      <c r="B988" t="s">
        <v>141</v>
      </c>
      <c r="C988" t="s">
        <v>64</v>
      </c>
      <c r="D988" s="114">
        <v>41487</v>
      </c>
      <c r="E988">
        <v>6</v>
      </c>
      <c r="F988" t="s">
        <v>141</v>
      </c>
      <c r="G988" t="s">
        <v>141</v>
      </c>
      <c r="H988" t="s">
        <v>141</v>
      </c>
      <c r="I988" s="2" t="s">
        <v>144</v>
      </c>
      <c r="J988" s="9">
        <v>224.199051</v>
      </c>
    </row>
    <row r="989" spans="1:10" x14ac:dyDescent="0.35">
      <c r="A989" t="s">
        <v>143</v>
      </c>
      <c r="B989" t="s">
        <v>141</v>
      </c>
      <c r="C989" t="s">
        <v>64</v>
      </c>
      <c r="D989" s="114">
        <v>41518</v>
      </c>
      <c r="E989">
        <v>6</v>
      </c>
      <c r="F989" t="s">
        <v>141</v>
      </c>
      <c r="G989" t="s">
        <v>141</v>
      </c>
      <c r="H989" t="s">
        <v>141</v>
      </c>
      <c r="I989" s="2" t="s">
        <v>144</v>
      </c>
      <c r="J989" s="9">
        <v>220.53646699999999</v>
      </c>
    </row>
    <row r="990" spans="1:10" x14ac:dyDescent="0.35">
      <c r="A990" t="s">
        <v>143</v>
      </c>
      <c r="B990" t="s">
        <v>141</v>
      </c>
      <c r="C990" t="s">
        <v>64</v>
      </c>
      <c r="D990" s="114">
        <v>41548</v>
      </c>
      <c r="E990">
        <v>6</v>
      </c>
      <c r="F990" t="s">
        <v>141</v>
      </c>
      <c r="G990" t="s">
        <v>141</v>
      </c>
      <c r="H990" t="s">
        <v>141</v>
      </c>
      <c r="I990" s="2" t="s">
        <v>144</v>
      </c>
      <c r="J990" s="9">
        <v>306.76027599999998</v>
      </c>
    </row>
    <row r="991" spans="1:10" x14ac:dyDescent="0.35">
      <c r="A991" t="s">
        <v>143</v>
      </c>
      <c r="B991" t="s">
        <v>141</v>
      </c>
      <c r="C991" t="s">
        <v>64</v>
      </c>
      <c r="D991" s="114">
        <v>41579</v>
      </c>
      <c r="E991">
        <v>6</v>
      </c>
      <c r="F991" t="s">
        <v>141</v>
      </c>
      <c r="G991" t="s">
        <v>141</v>
      </c>
      <c r="H991" t="s">
        <v>141</v>
      </c>
      <c r="I991" s="2" t="s">
        <v>144</v>
      </c>
      <c r="J991" s="9">
        <v>260.052864</v>
      </c>
    </row>
    <row r="992" spans="1:10" x14ac:dyDescent="0.35">
      <c r="A992" t="s">
        <v>143</v>
      </c>
      <c r="B992" t="s">
        <v>141</v>
      </c>
      <c r="C992" t="s">
        <v>64</v>
      </c>
      <c r="D992" s="114">
        <v>41609</v>
      </c>
      <c r="E992">
        <v>6</v>
      </c>
      <c r="F992" t="s">
        <v>141</v>
      </c>
      <c r="G992" t="s">
        <v>141</v>
      </c>
      <c r="H992" t="s">
        <v>141</v>
      </c>
      <c r="I992" s="2" t="s">
        <v>144</v>
      </c>
      <c r="J992" s="9">
        <v>240.21016</v>
      </c>
    </row>
    <row r="993" spans="1:10" x14ac:dyDescent="0.35">
      <c r="A993" t="s">
        <v>143</v>
      </c>
      <c r="B993" t="s">
        <v>141</v>
      </c>
      <c r="C993" t="s">
        <v>64</v>
      </c>
      <c r="D993" s="114">
        <v>41640</v>
      </c>
      <c r="E993">
        <v>6</v>
      </c>
      <c r="F993" t="s">
        <v>141</v>
      </c>
      <c r="G993" t="s">
        <v>141</v>
      </c>
      <c r="H993" t="s">
        <v>141</v>
      </c>
      <c r="I993" s="2" t="s">
        <v>144</v>
      </c>
      <c r="J993" s="9">
        <v>258.160549</v>
      </c>
    </row>
    <row r="994" spans="1:10" x14ac:dyDescent="0.35">
      <c r="A994" t="s">
        <v>143</v>
      </c>
      <c r="B994" t="s">
        <v>141</v>
      </c>
      <c r="C994" t="s">
        <v>64</v>
      </c>
      <c r="D994" s="114">
        <v>41671</v>
      </c>
      <c r="E994">
        <v>6</v>
      </c>
      <c r="F994" t="s">
        <v>141</v>
      </c>
      <c r="G994" t="s">
        <v>141</v>
      </c>
      <c r="H994" t="s">
        <v>141</v>
      </c>
      <c r="I994" s="2" t="s">
        <v>144</v>
      </c>
      <c r="J994" s="9">
        <v>310.884524</v>
      </c>
    </row>
    <row r="995" spans="1:10" x14ac:dyDescent="0.35">
      <c r="A995" t="s">
        <v>143</v>
      </c>
      <c r="B995" t="s">
        <v>141</v>
      </c>
      <c r="C995" t="s">
        <v>64</v>
      </c>
      <c r="D995" s="114">
        <v>41699</v>
      </c>
      <c r="E995">
        <v>6</v>
      </c>
      <c r="F995" t="s">
        <v>141</v>
      </c>
      <c r="G995" t="s">
        <v>141</v>
      </c>
      <c r="H995" t="s">
        <v>141</v>
      </c>
      <c r="I995" s="2" t="s">
        <v>144</v>
      </c>
      <c r="J995" s="9">
        <v>347.651006</v>
      </c>
    </row>
    <row r="996" spans="1:10" x14ac:dyDescent="0.35">
      <c r="A996" t="s">
        <v>143</v>
      </c>
      <c r="B996" t="s">
        <v>141</v>
      </c>
      <c r="C996" t="s">
        <v>64</v>
      </c>
      <c r="D996" s="114">
        <v>41730</v>
      </c>
      <c r="E996">
        <v>6</v>
      </c>
      <c r="F996" t="s">
        <v>141</v>
      </c>
      <c r="G996" t="s">
        <v>141</v>
      </c>
      <c r="H996" t="s">
        <v>141</v>
      </c>
      <c r="I996" s="2" t="s">
        <v>144</v>
      </c>
      <c r="J996" s="9">
        <v>341.99016599999999</v>
      </c>
    </row>
    <row r="997" spans="1:10" x14ac:dyDescent="0.35">
      <c r="A997" t="s">
        <v>143</v>
      </c>
      <c r="B997" t="s">
        <v>141</v>
      </c>
      <c r="C997" t="s">
        <v>64</v>
      </c>
      <c r="D997" s="114">
        <v>41760</v>
      </c>
      <c r="E997">
        <v>6</v>
      </c>
      <c r="F997" t="s">
        <v>141</v>
      </c>
      <c r="G997" t="s">
        <v>141</v>
      </c>
      <c r="H997" t="s">
        <v>141</v>
      </c>
      <c r="I997" s="2" t="s">
        <v>144</v>
      </c>
      <c r="J997" s="9">
        <v>301.18512999999996</v>
      </c>
    </row>
    <row r="998" spans="1:10" x14ac:dyDescent="0.35">
      <c r="A998" t="s">
        <v>143</v>
      </c>
      <c r="B998" t="s">
        <v>141</v>
      </c>
      <c r="C998" t="s">
        <v>64</v>
      </c>
      <c r="D998" s="114">
        <v>41791</v>
      </c>
      <c r="E998">
        <v>6</v>
      </c>
      <c r="F998" t="s">
        <v>141</v>
      </c>
      <c r="G998" t="s">
        <v>141</v>
      </c>
      <c r="H998" t="s">
        <v>141</v>
      </c>
      <c r="I998" s="2" t="s">
        <v>144</v>
      </c>
      <c r="J998" s="9">
        <v>260.92</v>
      </c>
    </row>
    <row r="999" spans="1:10" x14ac:dyDescent="0.35">
      <c r="A999" t="s">
        <v>143</v>
      </c>
      <c r="B999" t="s">
        <v>141</v>
      </c>
      <c r="C999" t="s">
        <v>63</v>
      </c>
      <c r="D999" s="114">
        <v>41456</v>
      </c>
      <c r="E999">
        <v>6</v>
      </c>
      <c r="F999" t="s">
        <v>141</v>
      </c>
      <c r="G999" t="s">
        <v>141</v>
      </c>
      <c r="H999" t="s">
        <v>141</v>
      </c>
      <c r="I999" s="2" t="s">
        <v>144</v>
      </c>
      <c r="J999" s="11">
        <v>234.24199100000001</v>
      </c>
    </row>
    <row r="1000" spans="1:10" x14ac:dyDescent="0.35">
      <c r="A1000" t="s">
        <v>143</v>
      </c>
      <c r="B1000" t="s">
        <v>141</v>
      </c>
      <c r="C1000" t="s">
        <v>63</v>
      </c>
      <c r="D1000" s="114">
        <v>41487</v>
      </c>
      <c r="E1000">
        <v>6</v>
      </c>
      <c r="F1000" t="s">
        <v>141</v>
      </c>
      <c r="G1000" t="s">
        <v>141</v>
      </c>
      <c r="H1000" t="s">
        <v>141</v>
      </c>
      <c r="I1000" s="2" t="s">
        <v>144</v>
      </c>
      <c r="J1000" s="12">
        <v>203.740703</v>
      </c>
    </row>
    <row r="1001" spans="1:10" x14ac:dyDescent="0.35">
      <c r="A1001" t="s">
        <v>143</v>
      </c>
      <c r="B1001" t="s">
        <v>141</v>
      </c>
      <c r="C1001" t="s">
        <v>63</v>
      </c>
      <c r="D1001" s="114">
        <v>41518</v>
      </c>
      <c r="E1001">
        <v>6</v>
      </c>
      <c r="F1001" t="s">
        <v>141</v>
      </c>
      <c r="G1001" t="s">
        <v>141</v>
      </c>
      <c r="H1001" t="s">
        <v>141</v>
      </c>
      <c r="I1001" s="2" t="s">
        <v>144</v>
      </c>
      <c r="J1001" s="12">
        <v>192.23546099999999</v>
      </c>
    </row>
    <row r="1002" spans="1:10" x14ac:dyDescent="0.35">
      <c r="A1002" t="s">
        <v>143</v>
      </c>
      <c r="B1002" t="s">
        <v>141</v>
      </c>
      <c r="C1002" t="s">
        <v>63</v>
      </c>
      <c r="D1002" s="114">
        <v>41548</v>
      </c>
      <c r="E1002">
        <v>6</v>
      </c>
      <c r="F1002" t="s">
        <v>141</v>
      </c>
      <c r="G1002" t="s">
        <v>141</v>
      </c>
      <c r="H1002" t="s">
        <v>141</v>
      </c>
      <c r="I1002" s="2" t="s">
        <v>144</v>
      </c>
      <c r="J1002" s="12">
        <v>176.36956599999999</v>
      </c>
    </row>
    <row r="1003" spans="1:10" x14ac:dyDescent="0.35">
      <c r="A1003" t="s">
        <v>143</v>
      </c>
      <c r="B1003" t="s">
        <v>141</v>
      </c>
      <c r="C1003" t="s">
        <v>63</v>
      </c>
      <c r="D1003" s="114">
        <v>41579</v>
      </c>
      <c r="E1003">
        <v>6</v>
      </c>
      <c r="F1003" t="s">
        <v>141</v>
      </c>
      <c r="G1003" t="s">
        <v>141</v>
      </c>
      <c r="H1003" t="s">
        <v>141</v>
      </c>
      <c r="I1003" s="2" t="s">
        <v>144</v>
      </c>
      <c r="J1003" s="12">
        <v>206.09105</v>
      </c>
    </row>
    <row r="1004" spans="1:10" x14ac:dyDescent="0.35">
      <c r="A1004" t="s">
        <v>143</v>
      </c>
      <c r="B1004" t="s">
        <v>141</v>
      </c>
      <c r="C1004" t="s">
        <v>63</v>
      </c>
      <c r="D1004" s="114">
        <v>41609</v>
      </c>
      <c r="E1004">
        <v>6</v>
      </c>
      <c r="F1004" t="s">
        <v>141</v>
      </c>
      <c r="G1004" t="s">
        <v>141</v>
      </c>
      <c r="H1004" t="s">
        <v>141</v>
      </c>
      <c r="I1004" s="2" t="s">
        <v>144</v>
      </c>
      <c r="J1004" s="12">
        <v>141.32156660000001</v>
      </c>
    </row>
    <row r="1005" spans="1:10" x14ac:dyDescent="0.35">
      <c r="A1005" t="s">
        <v>143</v>
      </c>
      <c r="B1005" t="s">
        <v>141</v>
      </c>
      <c r="C1005" t="s">
        <v>63</v>
      </c>
      <c r="D1005" s="114">
        <v>41640</v>
      </c>
      <c r="E1005">
        <v>6</v>
      </c>
      <c r="F1005" t="s">
        <v>141</v>
      </c>
      <c r="G1005" t="s">
        <v>141</v>
      </c>
      <c r="H1005" t="s">
        <v>141</v>
      </c>
      <c r="I1005" s="2" t="s">
        <v>144</v>
      </c>
      <c r="J1005" s="12">
        <v>214.20249699999999</v>
      </c>
    </row>
    <row r="1006" spans="1:10" x14ac:dyDescent="0.35">
      <c r="A1006" t="s">
        <v>143</v>
      </c>
      <c r="B1006" t="s">
        <v>141</v>
      </c>
      <c r="C1006" t="s">
        <v>63</v>
      </c>
      <c r="D1006" s="114">
        <v>41671</v>
      </c>
      <c r="E1006">
        <v>6</v>
      </c>
      <c r="F1006" t="s">
        <v>141</v>
      </c>
      <c r="G1006" t="s">
        <v>141</v>
      </c>
      <c r="H1006" t="s">
        <v>141</v>
      </c>
      <c r="I1006" s="2" t="s">
        <v>144</v>
      </c>
      <c r="J1006" s="12">
        <v>211.43019899999999</v>
      </c>
    </row>
    <row r="1007" spans="1:10" x14ac:dyDescent="0.35">
      <c r="A1007" t="s">
        <v>143</v>
      </c>
      <c r="B1007" t="s">
        <v>141</v>
      </c>
      <c r="C1007" t="s">
        <v>63</v>
      </c>
      <c r="D1007" s="114">
        <v>41699</v>
      </c>
      <c r="E1007">
        <v>6</v>
      </c>
      <c r="F1007" t="s">
        <v>141</v>
      </c>
      <c r="G1007" t="s">
        <v>141</v>
      </c>
      <c r="H1007" t="s">
        <v>141</v>
      </c>
      <c r="I1007" s="2" t="s">
        <v>144</v>
      </c>
      <c r="J1007" s="12">
        <v>141.81421700000001</v>
      </c>
    </row>
    <row r="1008" spans="1:10" x14ac:dyDescent="0.35">
      <c r="A1008" t="s">
        <v>143</v>
      </c>
      <c r="B1008" t="s">
        <v>141</v>
      </c>
      <c r="C1008" t="s">
        <v>63</v>
      </c>
      <c r="D1008" s="114">
        <v>41730</v>
      </c>
      <c r="E1008">
        <v>6</v>
      </c>
      <c r="F1008" t="s">
        <v>141</v>
      </c>
      <c r="G1008" t="s">
        <v>141</v>
      </c>
      <c r="H1008" t="s">
        <v>141</v>
      </c>
      <c r="I1008" s="2" t="s">
        <v>144</v>
      </c>
      <c r="J1008" s="12">
        <v>118.441136</v>
      </c>
    </row>
    <row r="1009" spans="1:10" x14ac:dyDescent="0.35">
      <c r="A1009" t="s">
        <v>143</v>
      </c>
      <c r="B1009" t="s">
        <v>141</v>
      </c>
      <c r="C1009" t="s">
        <v>63</v>
      </c>
      <c r="D1009" s="114">
        <v>41760</v>
      </c>
      <c r="E1009">
        <v>6</v>
      </c>
      <c r="F1009" t="s">
        <v>141</v>
      </c>
      <c r="G1009" t="s">
        <v>141</v>
      </c>
      <c r="H1009" t="s">
        <v>141</v>
      </c>
      <c r="I1009" s="2" t="s">
        <v>144</v>
      </c>
      <c r="J1009" s="12">
        <v>116.407369</v>
      </c>
    </row>
    <row r="1010" spans="1:10" x14ac:dyDescent="0.35">
      <c r="A1010" t="s">
        <v>143</v>
      </c>
      <c r="B1010" t="s">
        <v>141</v>
      </c>
      <c r="C1010" t="s">
        <v>63</v>
      </c>
      <c r="D1010" s="114">
        <v>41791</v>
      </c>
      <c r="E1010">
        <v>6</v>
      </c>
      <c r="F1010" t="s">
        <v>141</v>
      </c>
      <c r="G1010" t="s">
        <v>141</v>
      </c>
      <c r="H1010" t="s">
        <v>141</v>
      </c>
      <c r="I1010" s="2" t="s">
        <v>144</v>
      </c>
      <c r="J1010" s="12">
        <v>140.38033399999998</v>
      </c>
    </row>
  </sheetData>
  <autoFilter ref="A2:J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showRuler="0" zoomScale="55" zoomScaleNormal="55" zoomScaleSheetLayoutView="400" zoomScalePageLayoutView="40" workbookViewId="0">
      <selection activeCell="I12" sqref="I12"/>
    </sheetView>
  </sheetViews>
  <sheetFormatPr defaultColWidth="15.26953125" defaultRowHeight="28" customHeight="1" x14ac:dyDescent="0.3"/>
  <cols>
    <col min="1" max="1" width="15.26953125" style="79" customWidth="1"/>
    <col min="2" max="2" width="31" style="79" bestFit="1" customWidth="1"/>
    <col min="3" max="3" width="24.7265625" style="79" bestFit="1" customWidth="1"/>
    <col min="4" max="4" width="21.7265625" style="79" bestFit="1" customWidth="1"/>
    <col min="5" max="5" width="16.6328125" style="79" customWidth="1"/>
    <col min="6" max="16" width="15.26953125" style="79"/>
    <col min="17" max="18" width="16.6328125" style="79" bestFit="1" customWidth="1"/>
    <col min="19" max="16384" width="15.26953125" style="79"/>
  </cols>
  <sheetData>
    <row r="1" spans="1:22" s="82" customFormat="1" ht="28" customHeight="1" x14ac:dyDescent="0.4">
      <c r="A1" s="81" t="s">
        <v>100</v>
      </c>
    </row>
    <row r="2" spans="1:22" s="2" customFormat="1" ht="28" customHeight="1" x14ac:dyDescent="0.25">
      <c r="A2" s="2" t="s">
        <v>92</v>
      </c>
    </row>
    <row r="3" spans="1:22" s="2" customFormat="1" ht="28" customHeight="1" x14ac:dyDescent="0.25">
      <c r="A3" s="2" t="s">
        <v>93</v>
      </c>
    </row>
    <row r="4" spans="1:22" s="2" customFormat="1" ht="28" customHeight="1" x14ac:dyDescent="0.25">
      <c r="A4" s="2" t="s">
        <v>94</v>
      </c>
    </row>
    <row r="5" spans="1:22" s="2" customFormat="1" ht="28" customHeight="1" x14ac:dyDescent="0.3">
      <c r="A5" s="1" t="s">
        <v>97</v>
      </c>
    </row>
    <row r="6" spans="1:22" s="2" customFormat="1" ht="28" customHeight="1" x14ac:dyDescent="0.25">
      <c r="A6" s="2" t="s">
        <v>95</v>
      </c>
    </row>
    <row r="7" spans="1:22" s="2" customFormat="1" ht="28" customHeight="1" x14ac:dyDescent="0.25">
      <c r="A7" s="2" t="s">
        <v>96</v>
      </c>
    </row>
    <row r="8" spans="1:22" s="83" customFormat="1" ht="40.5" customHeight="1" x14ac:dyDescent="0.35">
      <c r="A8" s="150" t="s">
        <v>98</v>
      </c>
      <c r="B8" s="151"/>
      <c r="C8" s="151"/>
      <c r="D8" s="151"/>
      <c r="E8" s="151"/>
      <c r="F8" s="151"/>
      <c r="G8" s="151"/>
      <c r="H8" s="151"/>
      <c r="I8" s="151"/>
      <c r="J8" s="151"/>
      <c r="K8" s="151"/>
      <c r="L8" s="151"/>
      <c r="M8" s="151"/>
      <c r="N8" s="151"/>
      <c r="O8" s="151"/>
      <c r="P8" s="151"/>
      <c r="Q8" s="151"/>
      <c r="R8" s="151"/>
      <c r="S8" s="151"/>
      <c r="T8" s="151"/>
      <c r="U8" s="151"/>
    </row>
    <row r="9" spans="1:22" s="83" customFormat="1" ht="47" customHeight="1" x14ac:dyDescent="0.35">
      <c r="A9" s="150" t="s">
        <v>189</v>
      </c>
      <c r="B9" s="147"/>
      <c r="C9" s="147"/>
      <c r="D9" s="147"/>
      <c r="E9" s="147"/>
      <c r="F9" s="147"/>
      <c r="G9" s="147"/>
      <c r="H9" s="147"/>
      <c r="I9" s="147"/>
      <c r="J9" s="147"/>
      <c r="K9" s="147"/>
      <c r="L9" s="147"/>
      <c r="M9" s="147"/>
      <c r="N9" s="147"/>
      <c r="O9" s="147"/>
      <c r="P9" s="147"/>
      <c r="Q9" s="147"/>
      <c r="R9" s="147"/>
      <c r="S9" s="147"/>
      <c r="T9" s="147"/>
      <c r="U9" s="147"/>
      <c r="V9" s="147"/>
    </row>
    <row r="10" spans="1:22" s="87" customFormat="1" ht="28" customHeight="1" x14ac:dyDescent="0.25">
      <c r="A10" s="85" t="s">
        <v>46</v>
      </c>
      <c r="B10" s="85" t="s">
        <v>99</v>
      </c>
      <c r="C10" s="85" t="s">
        <v>111</v>
      </c>
      <c r="D10" s="85" t="s">
        <v>112</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25">
      <c r="A11" s="85"/>
      <c r="B11" s="85"/>
      <c r="C11" s="85"/>
      <c r="D11" s="85"/>
      <c r="E11" s="89"/>
      <c r="F11" s="89"/>
      <c r="G11" s="89"/>
      <c r="H11" s="89"/>
      <c r="I11" s="89"/>
      <c r="J11" s="89"/>
      <c r="K11" s="89"/>
      <c r="L11" s="89"/>
      <c r="M11" s="89"/>
      <c r="N11" s="89"/>
      <c r="O11" s="89"/>
      <c r="P11" s="89"/>
      <c r="Q11" s="85" t="s">
        <v>21</v>
      </c>
    </row>
    <row r="12" spans="1:22" ht="28" customHeight="1" x14ac:dyDescent="0.3">
      <c r="A12" s="80" t="s">
        <v>51</v>
      </c>
      <c r="B12" s="80" t="s">
        <v>22</v>
      </c>
      <c r="C12" s="80" t="s">
        <v>102</v>
      </c>
      <c r="D12" s="80" t="s">
        <v>105</v>
      </c>
      <c r="E12" s="88">
        <f>SUMIFS('Data Repository Table'!$J:$J,'Data Repository Table'!$A:$A,"Financial Actual",'Data Repository Table'!$B:$B,"Revenues",'Data Repository Table'!$C:$C,'Revenue Analysis'!$A12,'Data Repository Table'!$G:$G,'Revenue Analysis'!$C12,'Data Repository Table'!$H:$H,'Revenue Analysis'!$D12,'Data Repository Table'!$D:$D,'Revenue Analysis'!E$10)</f>
        <v>1473589.0469999998</v>
      </c>
      <c r="F12" s="88">
        <f>SUMIFS('Data Repository Table'!$J:$J,'Data Repository Table'!$A:$A,"Financial Actual",'Data Repository Table'!$B:$B,"Revenues",'Data Repository Table'!$C:$C,'Revenue Analysis'!$A12,'Data Repository Table'!$G:$G,'Revenue Analysis'!$C12,'Data Repository Table'!$H:$H,'Revenue Analysis'!$D12,'Data Repository Table'!$D:$D,'Revenue Analysis'!F$10)</f>
        <v>1419296.1002499999</v>
      </c>
      <c r="G12" s="88">
        <f>SUMIFS('Data Repository Table'!$J:$J,'Data Repository Table'!$A:$A,"Financial Actual",'Data Repository Table'!$B:$B,"Revenues",'Data Repository Table'!$C:$C,'Revenue Analysis'!$A12,'Data Repository Table'!$G:$G,'Revenue Analysis'!$C12,'Data Repository Table'!$H:$H,'Revenue Analysis'!$D12,'Data Repository Table'!$D:$D,'Revenue Analysis'!G$10)</f>
        <v>1310673.21</v>
      </c>
      <c r="H12" s="88">
        <f>SUMIFS('Data Repository Table'!$J:$J,'Data Repository Table'!$A:$A,"Financial Actual",'Data Repository Table'!$B:$B,"Revenues",'Data Repository Table'!$C:$C,'Revenue Analysis'!$A12,'Data Repository Table'!$G:$G,'Revenue Analysis'!$C12,'Data Repository Table'!$H:$H,'Revenue Analysis'!$D12,'Data Repository Table'!$D:$D,'Revenue Analysis'!H$10)</f>
        <v>1301024.7319999998</v>
      </c>
      <c r="I12" s="88">
        <f>SUMIFS('Data Repository Table'!$J:$J,'Data Repository Table'!$A:$A,"Financial Actual",'Data Repository Table'!$B:$B,"Revenues",'Data Repository Table'!$C:$C,'Revenue Analysis'!$A12,'Data Repository Table'!$G:$G,'Revenue Analysis'!$C12,'Data Repository Table'!$H:$H,'Revenue Analysis'!$D12,'Data Repository Table'!$D:$D,'Revenue Analysis'!I$10)</f>
        <v>1373822.8629999999</v>
      </c>
      <c r="J12" s="88">
        <f>SUMIFS('Data Repository Table'!$J:$J,'Data Repository Table'!$A:$A,"Financial Actual",'Data Repository Table'!$B:$B,"Revenues",'Data Repository Table'!$C:$C,'Revenue Analysis'!$A12,'Data Repository Table'!$G:$G,'Revenue Analysis'!$C12,'Data Repository Table'!$H:$H,'Revenue Analysis'!$D12,'Data Repository Table'!$D:$D,'Revenue Analysis'!J$10)</f>
        <v>1340623.0372500001</v>
      </c>
      <c r="K12" s="88">
        <f>SUMIFS('Data Repository Table'!$J:$J,'Data Repository Table'!$A:$A,"Financial Actual",'Data Repository Table'!$B:$B,"Revenues",'Data Repository Table'!$C:$C,'Revenue Analysis'!$A12,'Data Repository Table'!$G:$G,'Revenue Analysis'!$C12,'Data Repository Table'!$H:$H,'Revenue Analysis'!$D12,'Data Repository Table'!$D:$D,'Revenue Analysis'!K$10)</f>
        <v>1948962.5522499997</v>
      </c>
      <c r="L12" s="88">
        <f>SUMIFS('Data Repository Table'!$J:$J,'Data Repository Table'!$A:$A,"Financial Actual",'Data Repository Table'!$B:$B,"Revenues",'Data Repository Table'!$C:$C,'Revenue Analysis'!$A12,'Data Repository Table'!$G:$G,'Revenue Analysis'!$C12,'Data Repository Table'!$H:$H,'Revenue Analysis'!$D12,'Data Repository Table'!$D:$D,'Revenue Analysis'!L$10)</f>
        <v>1725161.6969999999</v>
      </c>
      <c r="M12" s="88">
        <f>SUMIFS('Data Repository Table'!$J:$J,'Data Repository Table'!$A:$A,"Financial Actual",'Data Repository Table'!$B:$B,"Revenues",'Data Repository Table'!$C:$C,'Revenue Analysis'!$A12,'Data Repository Table'!$G:$G,'Revenue Analysis'!$C12,'Data Repository Table'!$H:$H,'Revenue Analysis'!$D12,'Data Repository Table'!$D:$D,'Revenue Analysis'!M$10)</f>
        <v>1818208.6194999998</v>
      </c>
      <c r="N12" s="88">
        <f>SUMIFS('Data Repository Table'!$J:$J,'Data Repository Table'!$A:$A,"Financial Actual",'Data Repository Table'!$B:$B,"Revenues",'Data Repository Table'!$C:$C,'Revenue Analysis'!$A12,'Data Repository Table'!$G:$G,'Revenue Analysis'!$C12,'Data Repository Table'!$H:$H,'Revenue Analysis'!$D12,'Data Repository Table'!$D:$D,'Revenue Analysis'!N$10)</f>
        <v>1328501.68325</v>
      </c>
      <c r="O12" s="88">
        <f>SUMIFS('Data Repository Table'!$J:$J,'Data Repository Table'!$A:$A,"Financial Actual",'Data Repository Table'!$B:$B,"Revenues",'Data Repository Table'!$C:$C,'Revenue Analysis'!$A12,'Data Repository Table'!$G:$G,'Revenue Analysis'!$C12,'Data Repository Table'!$H:$H,'Revenue Analysis'!$D12,'Data Repository Table'!$D:$D,'Revenue Analysis'!O$10)</f>
        <v>1344117.2814999998</v>
      </c>
      <c r="P12" s="88">
        <f>SUMIFS('Data Repository Table'!$J:$J,'Data Repository Table'!$A:$A,"Financial Actual",'Data Repository Table'!$B:$B,"Revenues",'Data Repository Table'!$C:$C,'Revenue Analysis'!$A12,'Data Repository Table'!$G:$G,'Revenue Analysis'!$C12,'Data Repository Table'!$H:$H,'Revenue Analysis'!$D12,'Data Repository Table'!$D:$D,'Revenue Analysis'!P$10)</f>
        <v>1291609.1335</v>
      </c>
      <c r="Q12" s="139">
        <f>SUM(E12:P12)</f>
        <v>17675589.956500001</v>
      </c>
    </row>
    <row r="13" spans="1:22" ht="28" customHeight="1" x14ac:dyDescent="0.3">
      <c r="A13" s="80" t="s">
        <v>51</v>
      </c>
      <c r="B13" s="80" t="s">
        <v>22</v>
      </c>
      <c r="C13" s="80" t="s">
        <v>102</v>
      </c>
      <c r="D13" s="80" t="s">
        <v>104</v>
      </c>
      <c r="E13" s="88">
        <f>SUMIFS('Data Repository Table'!$J:$J,'Data Repository Table'!$A:$A,"Financial Actual",'Data Repository Table'!$B:$B,"Revenues",'Data Repository Table'!$C:$C,'Revenue Analysis'!$A13,'Data Repository Table'!$G:$G,'Revenue Analysis'!$C13,'Data Repository Table'!$H:$H,'Revenue Analysis'!$D13,'Data Repository Table'!$D:$D,'Revenue Analysis'!E$10)</f>
        <v>1620947.9516999999</v>
      </c>
      <c r="F13" s="88">
        <f>SUMIFS('Data Repository Table'!$J:$J,'Data Repository Table'!$A:$A,"Financial Actual",'Data Repository Table'!$B:$B,"Revenues",'Data Repository Table'!$C:$C,'Revenue Analysis'!$A13,'Data Repository Table'!$G:$G,'Revenue Analysis'!$C13,'Data Repository Table'!$H:$H,'Revenue Analysis'!$D13,'Data Repository Table'!$D:$D,'Revenue Analysis'!F$10)</f>
        <v>1561225.710275</v>
      </c>
      <c r="G13" s="88">
        <f>SUMIFS('Data Repository Table'!$J:$J,'Data Repository Table'!$A:$A,"Financial Actual",'Data Repository Table'!$B:$B,"Revenues",'Data Repository Table'!$C:$C,'Revenue Analysis'!$A13,'Data Repository Table'!$G:$G,'Revenue Analysis'!$C13,'Data Repository Table'!$H:$H,'Revenue Analysis'!$D13,'Data Repository Table'!$D:$D,'Revenue Analysis'!G$10)</f>
        <v>1441740.531</v>
      </c>
      <c r="H13" s="88">
        <f>SUMIFS('Data Repository Table'!$J:$J,'Data Repository Table'!$A:$A,"Financial Actual",'Data Repository Table'!$B:$B,"Revenues",'Data Repository Table'!$C:$C,'Revenue Analysis'!$A13,'Data Repository Table'!$G:$G,'Revenue Analysis'!$C13,'Data Repository Table'!$H:$H,'Revenue Analysis'!$D13,'Data Repository Table'!$D:$D,'Revenue Analysis'!H$10)</f>
        <v>1431127.2052</v>
      </c>
      <c r="I13" s="88">
        <f>SUMIFS('Data Repository Table'!$J:$J,'Data Repository Table'!$A:$A,"Financial Actual",'Data Repository Table'!$B:$B,"Revenues",'Data Repository Table'!$C:$C,'Revenue Analysis'!$A13,'Data Repository Table'!$G:$G,'Revenue Analysis'!$C13,'Data Repository Table'!$H:$H,'Revenue Analysis'!$D13,'Data Repository Table'!$D:$D,'Revenue Analysis'!I$10)</f>
        <v>1511205.1492999999</v>
      </c>
      <c r="J13" s="88">
        <f>SUMIFS('Data Repository Table'!$J:$J,'Data Repository Table'!$A:$A,"Financial Actual",'Data Repository Table'!$B:$B,"Revenues",'Data Repository Table'!$C:$C,'Revenue Analysis'!$A13,'Data Repository Table'!$G:$G,'Revenue Analysis'!$C13,'Data Repository Table'!$H:$H,'Revenue Analysis'!$D13,'Data Repository Table'!$D:$D,'Revenue Analysis'!J$10)</f>
        <v>1474685.3409750003</v>
      </c>
      <c r="K13" s="88">
        <f>SUMIFS('Data Repository Table'!$J:$J,'Data Repository Table'!$A:$A,"Financial Actual",'Data Repository Table'!$B:$B,"Revenues",'Data Repository Table'!$C:$C,'Revenue Analysis'!$A13,'Data Repository Table'!$G:$G,'Revenue Analysis'!$C13,'Data Repository Table'!$H:$H,'Revenue Analysis'!$D13,'Data Repository Table'!$D:$D,'Revenue Analysis'!K$10)</f>
        <v>2143858.8074749997</v>
      </c>
      <c r="L13" s="88">
        <f>SUMIFS('Data Repository Table'!$J:$J,'Data Repository Table'!$A:$A,"Financial Actual",'Data Repository Table'!$B:$B,"Revenues",'Data Repository Table'!$C:$C,'Revenue Analysis'!$A13,'Data Repository Table'!$G:$G,'Revenue Analysis'!$C13,'Data Repository Table'!$H:$H,'Revenue Analysis'!$D13,'Data Repository Table'!$D:$D,'Revenue Analysis'!L$10)</f>
        <v>1897677.8667000001</v>
      </c>
      <c r="M13" s="88">
        <f>SUMIFS('Data Repository Table'!$J:$J,'Data Repository Table'!$A:$A,"Financial Actual",'Data Repository Table'!$B:$B,"Revenues",'Data Repository Table'!$C:$C,'Revenue Analysis'!$A13,'Data Repository Table'!$G:$G,'Revenue Analysis'!$C13,'Data Repository Table'!$H:$H,'Revenue Analysis'!$D13,'Data Repository Table'!$D:$D,'Revenue Analysis'!M$10)</f>
        <v>2000029.4814499998</v>
      </c>
      <c r="N13" s="88">
        <f>SUMIFS('Data Repository Table'!$J:$J,'Data Repository Table'!$A:$A,"Financial Actual",'Data Repository Table'!$B:$B,"Revenues",'Data Repository Table'!$C:$C,'Revenue Analysis'!$A13,'Data Repository Table'!$G:$G,'Revenue Analysis'!$C13,'Data Repository Table'!$H:$H,'Revenue Analysis'!$D13,'Data Repository Table'!$D:$D,'Revenue Analysis'!N$10)</f>
        <v>1461351.8515750002</v>
      </c>
      <c r="O13" s="88">
        <f>SUMIFS('Data Repository Table'!$J:$J,'Data Repository Table'!$A:$A,"Financial Actual",'Data Repository Table'!$B:$B,"Revenues",'Data Repository Table'!$C:$C,'Revenue Analysis'!$A13,'Data Repository Table'!$G:$G,'Revenue Analysis'!$C13,'Data Repository Table'!$H:$H,'Revenue Analysis'!$D13,'Data Repository Table'!$D:$D,'Revenue Analysis'!O$10)</f>
        <v>1478529.0096499999</v>
      </c>
      <c r="P13" s="88">
        <f>SUMIFS('Data Repository Table'!$J:$J,'Data Repository Table'!$A:$A,"Financial Actual",'Data Repository Table'!$B:$B,"Revenues",'Data Repository Table'!$C:$C,'Revenue Analysis'!$A13,'Data Repository Table'!$G:$G,'Revenue Analysis'!$C13,'Data Repository Table'!$H:$H,'Revenue Analysis'!$D13,'Data Repository Table'!$D:$D,'Revenue Analysis'!P$10)</f>
        <v>1420770.04685</v>
      </c>
      <c r="Q13" s="139">
        <f t="shared" ref="Q13:Q16" si="0">SUM(E13:P13)</f>
        <v>19443148.952149998</v>
      </c>
    </row>
    <row r="14" spans="1:22" ht="28" customHeight="1" x14ac:dyDescent="0.3">
      <c r="A14" s="80" t="s">
        <v>51</v>
      </c>
      <c r="B14" s="80" t="s">
        <v>22</v>
      </c>
      <c r="C14" s="80" t="s">
        <v>101</v>
      </c>
      <c r="D14" s="80" t="s">
        <v>105</v>
      </c>
      <c r="E14" s="88">
        <f>SUMIFS('Data Repository Table'!$J:$J,'Data Repository Table'!$A:$A,"Financial Actual",'Data Repository Table'!$B:$B,"Revenues",'Data Repository Table'!$C:$C,'Revenue Analysis'!$A14,'Data Repository Table'!$G:$G,'Revenue Analysis'!$C14,'Data Repository Table'!$H:$H,'Revenue Analysis'!$D14,'Data Repository Table'!$D:$D,'Revenue Analysis'!E$10)</f>
        <v>567331.78309499996</v>
      </c>
      <c r="F14" s="88">
        <f>SUMIFS('Data Repository Table'!$J:$J,'Data Repository Table'!$A:$A,"Financial Actual",'Data Repository Table'!$B:$B,"Revenues",'Data Repository Table'!$C:$C,'Revenue Analysis'!$A14,'Data Repository Table'!$G:$G,'Revenue Analysis'!$C14,'Data Repository Table'!$H:$H,'Revenue Analysis'!$D14,'Data Repository Table'!$D:$D,'Revenue Analysis'!F$10)</f>
        <v>546428.99859624996</v>
      </c>
      <c r="G14" s="88">
        <f>SUMIFS('Data Repository Table'!$J:$J,'Data Repository Table'!$A:$A,"Financial Actual",'Data Repository Table'!$B:$B,"Revenues",'Data Repository Table'!$C:$C,'Revenue Analysis'!$A14,'Data Repository Table'!$G:$G,'Revenue Analysis'!$C14,'Data Repository Table'!$H:$H,'Revenue Analysis'!$D14,'Data Repository Table'!$D:$D,'Revenue Analysis'!G$10)</f>
        <v>504609.18584999995</v>
      </c>
      <c r="H14" s="88">
        <f>SUMIFS('Data Repository Table'!$J:$J,'Data Repository Table'!$A:$A,"Financial Actual",'Data Repository Table'!$B:$B,"Revenues",'Data Repository Table'!$C:$C,'Revenue Analysis'!$A14,'Data Repository Table'!$G:$G,'Revenue Analysis'!$C14,'Data Repository Table'!$H:$H,'Revenue Analysis'!$D14,'Data Repository Table'!$D:$D,'Revenue Analysis'!H$10)</f>
        <v>500894.52181999997</v>
      </c>
      <c r="I14" s="88">
        <f>SUMIFS('Data Repository Table'!$J:$J,'Data Repository Table'!$A:$A,"Financial Actual",'Data Repository Table'!$B:$B,"Revenues",'Data Repository Table'!$C:$C,'Revenue Analysis'!$A14,'Data Repository Table'!$G:$G,'Revenue Analysis'!$C14,'Data Repository Table'!$H:$H,'Revenue Analysis'!$D14,'Data Repository Table'!$D:$D,'Revenue Analysis'!I$10)</f>
        <v>528921.80225499999</v>
      </c>
      <c r="J14" s="88">
        <f>SUMIFS('Data Repository Table'!$J:$J,'Data Repository Table'!$A:$A,"Financial Actual",'Data Repository Table'!$B:$B,"Revenues",'Data Repository Table'!$C:$C,'Revenue Analysis'!$A14,'Data Repository Table'!$G:$G,'Revenue Analysis'!$C14,'Data Repository Table'!$H:$H,'Revenue Analysis'!$D14,'Data Repository Table'!$D:$D,'Revenue Analysis'!J$10)</f>
        <v>516139.86934125004</v>
      </c>
      <c r="K14" s="88">
        <f>SUMIFS('Data Repository Table'!$J:$J,'Data Repository Table'!$A:$A,"Financial Actual",'Data Repository Table'!$B:$B,"Revenues",'Data Repository Table'!$C:$C,'Revenue Analysis'!$A14,'Data Repository Table'!$G:$G,'Revenue Analysis'!$C14,'Data Repository Table'!$H:$H,'Revenue Analysis'!$D14,'Data Repository Table'!$D:$D,'Revenue Analysis'!K$10)</f>
        <v>750350.5826162498</v>
      </c>
      <c r="L14" s="88">
        <f>SUMIFS('Data Repository Table'!$J:$J,'Data Repository Table'!$A:$A,"Financial Actual",'Data Repository Table'!$B:$B,"Revenues",'Data Repository Table'!$C:$C,'Revenue Analysis'!$A14,'Data Repository Table'!$G:$G,'Revenue Analysis'!$C14,'Data Repository Table'!$H:$H,'Revenue Analysis'!$D14,'Data Repository Table'!$D:$D,'Revenue Analysis'!L$10)</f>
        <v>664187.25334499998</v>
      </c>
      <c r="M14" s="88">
        <f>SUMIFS('Data Repository Table'!$J:$J,'Data Repository Table'!$A:$A,"Financial Actual",'Data Repository Table'!$B:$B,"Revenues",'Data Repository Table'!$C:$C,'Revenue Analysis'!$A14,'Data Repository Table'!$G:$G,'Revenue Analysis'!$C14,'Data Repository Table'!$H:$H,'Revenue Analysis'!$D14,'Data Repository Table'!$D:$D,'Revenue Analysis'!M$10)</f>
        <v>700010.31850749988</v>
      </c>
      <c r="N14" s="88">
        <f>SUMIFS('Data Repository Table'!$J:$J,'Data Repository Table'!$A:$A,"Financial Actual",'Data Repository Table'!$B:$B,"Revenues",'Data Repository Table'!$C:$C,'Revenue Analysis'!$A14,'Data Repository Table'!$G:$G,'Revenue Analysis'!$C14,'Data Repository Table'!$H:$H,'Revenue Analysis'!$D14,'Data Repository Table'!$D:$D,'Revenue Analysis'!N$10)</f>
        <v>511473.14805125003</v>
      </c>
      <c r="O14" s="88">
        <f>SUMIFS('Data Repository Table'!$J:$J,'Data Repository Table'!$A:$A,"Financial Actual",'Data Repository Table'!$B:$B,"Revenues",'Data Repository Table'!$C:$C,'Revenue Analysis'!$A14,'Data Repository Table'!$G:$G,'Revenue Analysis'!$C14,'Data Repository Table'!$H:$H,'Revenue Analysis'!$D14,'Data Repository Table'!$D:$D,'Revenue Analysis'!O$10)</f>
        <v>517485.15337749996</v>
      </c>
      <c r="P14" s="88">
        <f>SUMIFS('Data Repository Table'!$J:$J,'Data Repository Table'!$A:$A,"Financial Actual",'Data Repository Table'!$B:$B,"Revenues",'Data Repository Table'!$C:$C,'Revenue Analysis'!$A14,'Data Repository Table'!$G:$G,'Revenue Analysis'!$C14,'Data Repository Table'!$H:$H,'Revenue Analysis'!$D14,'Data Repository Table'!$D:$D,'Revenue Analysis'!P$10)</f>
        <v>497269.5163975</v>
      </c>
      <c r="Q14" s="139">
        <f t="shared" si="0"/>
        <v>6805102.1332524996</v>
      </c>
    </row>
    <row r="15" spans="1:22" ht="28" customHeight="1" x14ac:dyDescent="0.3">
      <c r="A15" s="80" t="s">
        <v>51</v>
      </c>
      <c r="B15" s="80" t="s">
        <v>22</v>
      </c>
      <c r="C15" s="80" t="s">
        <v>101</v>
      </c>
      <c r="D15" s="80" t="s">
        <v>104</v>
      </c>
      <c r="E15" s="88">
        <f>SUMIFS('Data Repository Table'!$J:$J,'Data Repository Table'!$A:$A,"Financial Actual",'Data Repository Table'!$B:$B,"Revenues",'Data Repository Table'!$C:$C,'Revenue Analysis'!$A15,'Data Repository Table'!$G:$G,'Revenue Analysis'!$C15,'Data Repository Table'!$H:$H,'Revenue Analysis'!$D15,'Data Repository Table'!$D:$D,'Revenue Analysis'!E$10)</f>
        <v>955954.05451507494</v>
      </c>
      <c r="F15" s="88">
        <f>SUMIFS('Data Repository Table'!$J:$J,'Data Repository Table'!$A:$A,"Financial Actual",'Data Repository Table'!$B:$B,"Revenues",'Data Repository Table'!$C:$C,'Revenue Analysis'!$A15,'Data Repository Table'!$G:$G,'Revenue Analysis'!$C15,'Data Repository Table'!$H:$H,'Revenue Analysis'!$D15,'Data Repository Table'!$D:$D,'Revenue Analysis'!F$10)</f>
        <v>920732.86263468117</v>
      </c>
      <c r="G15" s="88">
        <f>SUMIFS('Data Repository Table'!$J:$J,'Data Repository Table'!$A:$A,"Financial Actual",'Data Repository Table'!$B:$B,"Revenues",'Data Repository Table'!$C:$C,'Revenue Analysis'!$A15,'Data Repository Table'!$G:$G,'Revenue Analysis'!$C15,'Data Repository Table'!$H:$H,'Revenue Analysis'!$D15,'Data Repository Table'!$D:$D,'Revenue Analysis'!G$10)</f>
        <v>850266.47815724998</v>
      </c>
      <c r="H15" s="88">
        <f>SUMIFS('Data Repository Table'!$J:$J,'Data Repository Table'!$A:$A,"Financial Actual",'Data Repository Table'!$B:$B,"Revenues",'Data Repository Table'!$C:$C,'Revenue Analysis'!$A15,'Data Repository Table'!$G:$G,'Revenue Analysis'!$C15,'Data Repository Table'!$H:$H,'Revenue Analysis'!$D15,'Data Repository Table'!$D:$D,'Revenue Analysis'!H$10)</f>
        <v>844007.26926670002</v>
      </c>
      <c r="I15" s="88">
        <f>SUMIFS('Data Repository Table'!$J:$J,'Data Repository Table'!$A:$A,"Financial Actual",'Data Repository Table'!$B:$B,"Revenues",'Data Repository Table'!$C:$C,'Revenue Analysis'!$A15,'Data Repository Table'!$G:$G,'Revenue Analysis'!$C15,'Data Repository Table'!$H:$H,'Revenue Analysis'!$D15,'Data Repository Table'!$D:$D,'Revenue Analysis'!I$10)</f>
        <v>891233.23679967504</v>
      </c>
      <c r="J15" s="88">
        <f>SUMIFS('Data Repository Table'!$J:$J,'Data Repository Table'!$A:$A,"Financial Actual",'Data Repository Table'!$B:$B,"Revenues",'Data Repository Table'!$C:$C,'Revenue Analysis'!$A15,'Data Repository Table'!$G:$G,'Revenue Analysis'!$C15,'Data Repository Table'!$H:$H,'Revenue Analysis'!$D15,'Data Repository Table'!$D:$D,'Revenue Analysis'!J$10)</f>
        <v>869695.6798400064</v>
      </c>
      <c r="K15" s="88">
        <f>SUMIFS('Data Repository Table'!$J:$J,'Data Repository Table'!$A:$A,"Financial Actual",'Data Repository Table'!$B:$B,"Revenues",'Data Repository Table'!$C:$C,'Revenue Analysis'!$A15,'Data Repository Table'!$G:$G,'Revenue Analysis'!$C15,'Data Repository Table'!$H:$H,'Revenue Analysis'!$D15,'Data Repository Table'!$D:$D,'Revenue Analysis'!K$10)</f>
        <v>1264340.7317083809</v>
      </c>
      <c r="L15" s="88">
        <f>SUMIFS('Data Repository Table'!$J:$J,'Data Repository Table'!$A:$A,"Financial Actual",'Data Repository Table'!$B:$B,"Revenues",'Data Repository Table'!$C:$C,'Revenue Analysis'!$A15,'Data Repository Table'!$G:$G,'Revenue Analysis'!$C15,'Data Repository Table'!$H:$H,'Revenue Analysis'!$D15,'Data Repository Table'!$D:$D,'Revenue Analysis'!L$10)</f>
        <v>1119155.521886325</v>
      </c>
      <c r="M15" s="88">
        <f>SUMIFS('Data Repository Table'!$J:$J,'Data Repository Table'!$A:$A,"Financial Actual",'Data Repository Table'!$B:$B,"Revenues",'Data Repository Table'!$C:$C,'Revenue Analysis'!$A15,'Data Repository Table'!$G:$G,'Revenue Analysis'!$C15,'Data Repository Table'!$H:$H,'Revenue Analysis'!$D15,'Data Repository Table'!$D:$D,'Revenue Analysis'!M$10)</f>
        <v>1179517.3866851374</v>
      </c>
      <c r="N15" s="88">
        <f>SUMIFS('Data Repository Table'!$J:$J,'Data Repository Table'!$A:$A,"Financial Actual",'Data Repository Table'!$B:$B,"Revenues",'Data Repository Table'!$C:$C,'Revenue Analysis'!$A15,'Data Repository Table'!$G:$G,'Revenue Analysis'!$C15,'Data Repository Table'!$H:$H,'Revenue Analysis'!$D15,'Data Repository Table'!$D:$D,'Revenue Analysis'!N$10)</f>
        <v>861832.25446635636</v>
      </c>
      <c r="O15" s="88">
        <f>SUMIFS('Data Repository Table'!$J:$J,'Data Repository Table'!$A:$A,"Financial Actual",'Data Repository Table'!$B:$B,"Revenues",'Data Repository Table'!$C:$C,'Revenue Analysis'!$A15,'Data Repository Table'!$G:$G,'Revenue Analysis'!$C15,'Data Repository Table'!$H:$H,'Revenue Analysis'!$D15,'Data Repository Table'!$D:$D,'Revenue Analysis'!O$10)</f>
        <v>871962.48344108742</v>
      </c>
      <c r="P15" s="88">
        <f>SUMIFS('Data Repository Table'!$J:$J,'Data Repository Table'!$A:$A,"Financial Actual",'Data Repository Table'!$B:$B,"Revenues",'Data Repository Table'!$C:$C,'Revenue Analysis'!$A15,'Data Repository Table'!$G:$G,'Revenue Analysis'!$C15,'Data Repository Table'!$H:$H,'Revenue Analysis'!$D15,'Data Repository Table'!$D:$D,'Revenue Analysis'!P$10)</f>
        <v>837899.13512978749</v>
      </c>
      <c r="Q15" s="139">
        <f t="shared" si="0"/>
        <v>11466597.094530459</v>
      </c>
    </row>
    <row r="16" spans="1:22" ht="28" customHeight="1" x14ac:dyDescent="0.3">
      <c r="A16" s="80" t="s">
        <v>51</v>
      </c>
      <c r="B16" s="80" t="s">
        <v>22</v>
      </c>
      <c r="C16" s="80" t="s">
        <v>103</v>
      </c>
      <c r="D16" s="80" t="s">
        <v>105</v>
      </c>
      <c r="E16" s="88">
        <f>SUMIFS('Data Repository Table'!$J:$J,'Data Repository Table'!$A:$A,"Financial Actual",'Data Repository Table'!$B:$B,"Revenues",'Data Repository Table'!$C:$C,'Revenue Analysis'!$A16,'Data Repository Table'!$G:$G,'Revenue Analysis'!$C16,'Data Repository Table'!$H:$H,'Revenue Analysis'!$D16,'Data Repository Table'!$D:$D,'Revenue Analysis'!E$10)</f>
        <v>1296758.36136</v>
      </c>
      <c r="F16" s="88">
        <f>SUMIFS('Data Repository Table'!$J:$J,'Data Repository Table'!$A:$A,"Financial Actual",'Data Repository Table'!$B:$B,"Revenues",'Data Repository Table'!$C:$C,'Revenue Analysis'!$A16,'Data Repository Table'!$G:$G,'Revenue Analysis'!$C16,'Data Repository Table'!$H:$H,'Revenue Analysis'!$D16,'Data Repository Table'!$D:$D,'Revenue Analysis'!F$10)</f>
        <v>1248980.56822</v>
      </c>
      <c r="G16" s="88">
        <f>SUMIFS('Data Repository Table'!$J:$J,'Data Repository Table'!$A:$A,"Financial Actual",'Data Repository Table'!$B:$B,"Revenues",'Data Repository Table'!$C:$C,'Revenue Analysis'!$A16,'Data Repository Table'!$G:$G,'Revenue Analysis'!$C16,'Data Repository Table'!$H:$H,'Revenue Analysis'!$D16,'Data Repository Table'!$D:$D,'Revenue Analysis'!G$10)</f>
        <v>1153392.4247999999</v>
      </c>
      <c r="H16" s="88">
        <f>SUMIFS('Data Repository Table'!$J:$J,'Data Repository Table'!$A:$A,"Financial Actual",'Data Repository Table'!$B:$B,"Revenues",'Data Repository Table'!$C:$C,'Revenue Analysis'!$A16,'Data Repository Table'!$G:$G,'Revenue Analysis'!$C16,'Data Repository Table'!$H:$H,'Revenue Analysis'!$D16,'Data Repository Table'!$D:$D,'Revenue Analysis'!H$10)</f>
        <v>1144901.76416</v>
      </c>
      <c r="I16" s="88">
        <f>SUMIFS('Data Repository Table'!$J:$J,'Data Repository Table'!$A:$A,"Financial Actual",'Data Repository Table'!$B:$B,"Revenues",'Data Repository Table'!$C:$C,'Revenue Analysis'!$A16,'Data Repository Table'!$G:$G,'Revenue Analysis'!$C16,'Data Repository Table'!$H:$H,'Revenue Analysis'!$D16,'Data Repository Table'!$D:$D,'Revenue Analysis'!I$10)</f>
        <v>1208964.11944</v>
      </c>
      <c r="J16" s="88">
        <f>SUMIFS('Data Repository Table'!$J:$J,'Data Repository Table'!$A:$A,"Financial Actual",'Data Repository Table'!$B:$B,"Revenues",'Data Repository Table'!$C:$C,'Revenue Analysis'!$A16,'Data Repository Table'!$G:$G,'Revenue Analysis'!$C16,'Data Repository Table'!$H:$H,'Revenue Analysis'!$D16,'Data Repository Table'!$D:$D,'Revenue Analysis'!J$10)</f>
        <v>1179748.2727800002</v>
      </c>
      <c r="K16" s="88">
        <f>SUMIFS('Data Repository Table'!$J:$J,'Data Repository Table'!$A:$A,"Financial Actual",'Data Repository Table'!$B:$B,"Revenues",'Data Repository Table'!$C:$C,'Revenue Analysis'!$A16,'Data Repository Table'!$G:$G,'Revenue Analysis'!$C16,'Data Repository Table'!$H:$H,'Revenue Analysis'!$D16,'Data Repository Table'!$D:$D,'Revenue Analysis'!K$10)</f>
        <v>1715087.0459799999</v>
      </c>
      <c r="L16" s="88">
        <f>SUMIFS('Data Repository Table'!$J:$J,'Data Repository Table'!$A:$A,"Financial Actual",'Data Repository Table'!$B:$B,"Revenues",'Data Repository Table'!$C:$C,'Revenue Analysis'!$A16,'Data Repository Table'!$G:$G,'Revenue Analysis'!$C16,'Data Repository Table'!$H:$H,'Revenue Analysis'!$D16,'Data Repository Table'!$D:$D,'Revenue Analysis'!L$10)</f>
        <v>1518142.2933600002</v>
      </c>
      <c r="M16" s="88">
        <f>SUMIFS('Data Repository Table'!$J:$J,'Data Repository Table'!$A:$A,"Financial Actual",'Data Repository Table'!$B:$B,"Revenues",'Data Repository Table'!$C:$C,'Revenue Analysis'!$A16,'Data Repository Table'!$G:$G,'Revenue Analysis'!$C16,'Data Repository Table'!$H:$H,'Revenue Analysis'!$D16,'Data Repository Table'!$D:$D,'Revenue Analysis'!M$10)</f>
        <v>1600023.58516</v>
      </c>
      <c r="N16" s="88">
        <f>SUMIFS('Data Repository Table'!$J:$J,'Data Repository Table'!$A:$A,"Financial Actual",'Data Repository Table'!$B:$B,"Revenues",'Data Repository Table'!$C:$C,'Revenue Analysis'!$A16,'Data Repository Table'!$G:$G,'Revenue Analysis'!$C16,'Data Repository Table'!$H:$H,'Revenue Analysis'!$D16,'Data Repository Table'!$D:$D,'Revenue Analysis'!N$10)</f>
        <v>1169081.4812600003</v>
      </c>
      <c r="O16" s="88">
        <f>SUMIFS('Data Repository Table'!$J:$J,'Data Repository Table'!$A:$A,"Financial Actual",'Data Repository Table'!$B:$B,"Revenues",'Data Repository Table'!$C:$C,'Revenue Analysis'!$A16,'Data Repository Table'!$G:$G,'Revenue Analysis'!$C16,'Data Repository Table'!$H:$H,'Revenue Analysis'!$D16,'Data Repository Table'!$D:$D,'Revenue Analysis'!O$10)</f>
        <v>1182823.2077200001</v>
      </c>
      <c r="P16" s="88">
        <f>SUMIFS('Data Repository Table'!$J:$J,'Data Repository Table'!$A:$A,"Financial Actual",'Data Repository Table'!$B:$B,"Revenues",'Data Repository Table'!$C:$C,'Revenue Analysis'!$A16,'Data Repository Table'!$G:$G,'Revenue Analysis'!$C16,'Data Repository Table'!$H:$H,'Revenue Analysis'!$D16,'Data Repository Table'!$D:$D,'Revenue Analysis'!P$10)</f>
        <v>1136616.0374800002</v>
      </c>
      <c r="Q16" s="139">
        <f t="shared" si="0"/>
        <v>15554519.161720002</v>
      </c>
    </row>
    <row r="17" spans="1:22" s="84" customFormat="1" ht="28" customHeight="1" x14ac:dyDescent="0.35">
      <c r="A17" s="87"/>
      <c r="B17" s="87"/>
      <c r="C17" s="87"/>
      <c r="D17" s="87"/>
      <c r="E17" s="138">
        <f>SUM(E12:E16)</f>
        <v>5914581.1976700742</v>
      </c>
      <c r="F17" s="138">
        <f t="shared" ref="F17:P17" si="1">SUM(F12:F16)</f>
        <v>5696664.2399759311</v>
      </c>
      <c r="G17" s="138">
        <f t="shared" si="1"/>
        <v>5260681.8298072498</v>
      </c>
      <c r="H17" s="138">
        <f t="shared" si="1"/>
        <v>5221955.4924466992</v>
      </c>
      <c r="I17" s="138">
        <f t="shared" si="1"/>
        <v>5514147.1707946751</v>
      </c>
      <c r="J17" s="138">
        <f t="shared" si="1"/>
        <v>5380892.2001862573</v>
      </c>
      <c r="K17" s="138">
        <f t="shared" si="1"/>
        <v>7822599.7200296307</v>
      </c>
      <c r="L17" s="138">
        <f t="shared" si="1"/>
        <v>6924324.6322913244</v>
      </c>
      <c r="M17" s="138">
        <f t="shared" si="1"/>
        <v>7297789.3913026378</v>
      </c>
      <c r="N17" s="138">
        <f t="shared" si="1"/>
        <v>5332240.4186026063</v>
      </c>
      <c r="O17" s="138">
        <f t="shared" si="1"/>
        <v>5394917.135688588</v>
      </c>
      <c r="P17" s="138">
        <f t="shared" si="1"/>
        <v>5184163.8693572879</v>
      </c>
      <c r="Q17" s="140">
        <f>SUM(Q12:Q16)</f>
        <v>70944957.298152968</v>
      </c>
    </row>
    <row r="18" spans="1:22" ht="28" customHeight="1" x14ac:dyDescent="0.3">
      <c r="A18" s="80" t="s">
        <v>64</v>
      </c>
      <c r="B18" s="80" t="s">
        <v>22</v>
      </c>
      <c r="C18" s="80" t="s">
        <v>102</v>
      </c>
      <c r="D18" s="80" t="s">
        <v>105</v>
      </c>
      <c r="E18" s="88">
        <f>SUMIFS('Data Repository Table'!$J:$J,'Data Repository Table'!$A:$A,"Financial Actual",'Data Repository Table'!$B:$B,"Revenues",'Data Repository Table'!$C:$C,'Revenue Analysis'!$A18,'Data Repository Table'!$G:$G,'Revenue Analysis'!$C18,'Data Repository Table'!$H:$H,'Revenue Analysis'!$D18,'Data Repository Table'!$D:$D,'Revenue Analysis'!E$10)</f>
        <v>2406673.7462499999</v>
      </c>
      <c r="F18" s="88">
        <f>SUMIFS('Data Repository Table'!$J:$J,'Data Repository Table'!$A:$A,"Financial Actual",'Data Repository Table'!$B:$B,"Revenues",'Data Repository Table'!$C:$C,'Revenue Analysis'!$A18,'Data Repository Table'!$G:$G,'Revenue Analysis'!$C18,'Data Repository Table'!$H:$H,'Revenue Analysis'!$D18,'Data Repository Table'!$D:$D,'Revenue Analysis'!F$10)</f>
        <v>2028377.0049999999</v>
      </c>
      <c r="G18" s="88">
        <f>SUMIFS('Data Repository Table'!$J:$J,'Data Repository Table'!$A:$A,"Financial Actual",'Data Repository Table'!$B:$B,"Revenues",'Data Repository Table'!$C:$C,'Revenue Analysis'!$A18,'Data Repository Table'!$G:$G,'Revenue Analysis'!$C18,'Data Repository Table'!$H:$H,'Revenue Analysis'!$D18,'Data Repository Table'!$D:$D,'Revenue Analysis'!G$10)</f>
        <v>2241097.23875</v>
      </c>
      <c r="H18" s="88">
        <f>SUMIFS('Data Repository Table'!$J:$J,'Data Repository Table'!$A:$A,"Financial Actual",'Data Repository Table'!$B:$B,"Revenues",'Data Repository Table'!$C:$C,'Revenue Analysis'!$A18,'Data Repository Table'!$G:$G,'Revenue Analysis'!$C18,'Data Repository Table'!$H:$H,'Revenue Analysis'!$D18,'Data Repository Table'!$D:$D,'Revenue Analysis'!H$10)</f>
        <v>2104393.5099999998</v>
      </c>
      <c r="I18" s="88">
        <f>SUMIFS('Data Repository Table'!$J:$J,'Data Repository Table'!$A:$A,"Financial Actual",'Data Repository Table'!$B:$B,"Revenues",'Data Repository Table'!$C:$C,'Revenue Analysis'!$A18,'Data Repository Table'!$G:$G,'Revenue Analysis'!$C18,'Data Repository Table'!$H:$H,'Revenue Analysis'!$D18,'Data Repository Table'!$D:$D,'Revenue Analysis'!I$10)</f>
        <v>1921236.2224999999</v>
      </c>
      <c r="J18" s="88">
        <f>SUMIFS('Data Repository Table'!$J:$J,'Data Repository Table'!$A:$A,"Financial Actual",'Data Repository Table'!$B:$B,"Revenues",'Data Repository Table'!$C:$C,'Revenue Analysis'!$A18,'Data Repository Table'!$G:$G,'Revenue Analysis'!$C18,'Data Repository Table'!$H:$H,'Revenue Analysis'!$D18,'Data Repository Table'!$D:$D,'Revenue Analysis'!J$10)</f>
        <v>2161522.17</v>
      </c>
      <c r="K18" s="88">
        <f>SUMIFS('Data Repository Table'!$J:$J,'Data Repository Table'!$A:$A,"Financial Actual",'Data Repository Table'!$B:$B,"Revenues",'Data Repository Table'!$C:$C,'Revenue Analysis'!$A18,'Data Repository Table'!$G:$G,'Revenue Analysis'!$C18,'Data Repository Table'!$H:$H,'Revenue Analysis'!$D18,'Data Repository Table'!$D:$D,'Revenue Analysis'!K$10)</f>
        <v>3104730.2250000001</v>
      </c>
      <c r="L18" s="88">
        <f>SUMIFS('Data Repository Table'!$J:$J,'Data Repository Table'!$A:$A,"Financial Actual",'Data Repository Table'!$B:$B,"Revenues",'Data Repository Table'!$C:$C,'Revenue Analysis'!$A18,'Data Repository Table'!$G:$G,'Revenue Analysis'!$C18,'Data Repository Table'!$H:$H,'Revenue Analysis'!$D18,'Data Repository Table'!$D:$D,'Revenue Analysis'!L$10)</f>
        <v>2116798.7124999999</v>
      </c>
      <c r="M18" s="88">
        <f>SUMIFS('Data Repository Table'!$J:$J,'Data Repository Table'!$A:$A,"Financial Actual",'Data Repository Table'!$B:$B,"Revenues",'Data Repository Table'!$C:$C,'Revenue Analysis'!$A18,'Data Repository Table'!$G:$G,'Revenue Analysis'!$C18,'Data Repository Table'!$H:$H,'Revenue Analysis'!$D18,'Data Repository Table'!$D:$D,'Revenue Analysis'!M$10)</f>
        <v>2728427.88625</v>
      </c>
      <c r="N18" s="88">
        <f>SUMIFS('Data Repository Table'!$J:$J,'Data Repository Table'!$A:$A,"Financial Actual",'Data Repository Table'!$B:$B,"Revenues",'Data Repository Table'!$C:$C,'Revenue Analysis'!$A18,'Data Repository Table'!$G:$G,'Revenue Analysis'!$C18,'Data Repository Table'!$H:$H,'Revenue Analysis'!$D18,'Data Repository Table'!$D:$D,'Revenue Analysis'!N$10)</f>
        <v>2259504.8675000002</v>
      </c>
      <c r="O18" s="88">
        <f>SUMIFS('Data Repository Table'!$J:$J,'Data Repository Table'!$A:$A,"Financial Actual",'Data Repository Table'!$B:$B,"Revenues",'Data Repository Table'!$C:$C,'Revenue Analysis'!$A18,'Data Repository Table'!$G:$G,'Revenue Analysis'!$C18,'Data Repository Table'!$H:$H,'Revenue Analysis'!$D18,'Data Repository Table'!$D:$D,'Revenue Analysis'!O$10)</f>
        <v>2031569.2350000001</v>
      </c>
      <c r="P18" s="88">
        <f>SUMIFS('Data Repository Table'!$J:$J,'Data Repository Table'!$A:$A,"Financial Actual",'Data Repository Table'!$B:$B,"Revenues",'Data Repository Table'!$C:$C,'Revenue Analysis'!$A18,'Data Repository Table'!$G:$G,'Revenue Analysis'!$C18,'Data Repository Table'!$H:$H,'Revenue Analysis'!$D18,'Data Repository Table'!$D:$D,'Revenue Analysis'!P$10)</f>
        <v>2245023.2324999999</v>
      </c>
      <c r="Q18" s="139">
        <f>SUM(E18:P18)</f>
        <v>27349354.051249996</v>
      </c>
    </row>
    <row r="19" spans="1:22" ht="28" customHeight="1" x14ac:dyDescent="0.3">
      <c r="A19" s="80" t="s">
        <v>64</v>
      </c>
      <c r="B19" s="80" t="s">
        <v>22</v>
      </c>
      <c r="C19" s="80" t="s">
        <v>102</v>
      </c>
      <c r="D19" s="80" t="s">
        <v>104</v>
      </c>
      <c r="E19" s="88">
        <f>SUMIFS('Data Repository Table'!$J:$J,'Data Repository Table'!$A:$A,"Financial Actual",'Data Repository Table'!$B:$B,"Revenues",'Data Repository Table'!$C:$C,'Revenue Analysis'!$A19,'Data Repository Table'!$G:$G,'Revenue Analysis'!$C19,'Data Repository Table'!$H:$H,'Revenue Analysis'!$D19,'Data Repository Table'!$D:$D,'Revenue Analysis'!E$10)</f>
        <v>4813347.4924999997</v>
      </c>
      <c r="F19" s="88">
        <f>SUMIFS('Data Repository Table'!$J:$J,'Data Repository Table'!$A:$A,"Financial Actual",'Data Repository Table'!$B:$B,"Revenues",'Data Repository Table'!$C:$C,'Revenue Analysis'!$A19,'Data Repository Table'!$G:$G,'Revenue Analysis'!$C19,'Data Repository Table'!$H:$H,'Revenue Analysis'!$D19,'Data Repository Table'!$D:$D,'Revenue Analysis'!F$10)</f>
        <v>4056754.01</v>
      </c>
      <c r="G19" s="88">
        <f>SUMIFS('Data Repository Table'!$J:$J,'Data Repository Table'!$A:$A,"Financial Actual",'Data Repository Table'!$B:$B,"Revenues",'Data Repository Table'!$C:$C,'Revenue Analysis'!$A19,'Data Repository Table'!$G:$G,'Revenue Analysis'!$C19,'Data Repository Table'!$H:$H,'Revenue Analysis'!$D19,'Data Repository Table'!$D:$D,'Revenue Analysis'!G$10)</f>
        <v>4482194.4775</v>
      </c>
      <c r="H19" s="88">
        <f>SUMIFS('Data Repository Table'!$J:$J,'Data Repository Table'!$A:$A,"Financial Actual",'Data Repository Table'!$B:$B,"Revenues",'Data Repository Table'!$C:$C,'Revenue Analysis'!$A19,'Data Repository Table'!$G:$G,'Revenue Analysis'!$C19,'Data Repository Table'!$H:$H,'Revenue Analysis'!$D19,'Data Repository Table'!$D:$D,'Revenue Analysis'!H$10)</f>
        <v>4208787.0199999996</v>
      </c>
      <c r="I19" s="88">
        <f>SUMIFS('Data Repository Table'!$J:$J,'Data Repository Table'!$A:$A,"Financial Actual",'Data Repository Table'!$B:$B,"Revenues",'Data Repository Table'!$C:$C,'Revenue Analysis'!$A19,'Data Repository Table'!$G:$G,'Revenue Analysis'!$C19,'Data Repository Table'!$H:$H,'Revenue Analysis'!$D19,'Data Repository Table'!$D:$D,'Revenue Analysis'!I$10)</f>
        <v>3842472.4449999998</v>
      </c>
      <c r="J19" s="88">
        <f>SUMIFS('Data Repository Table'!$J:$J,'Data Repository Table'!$A:$A,"Financial Actual",'Data Repository Table'!$B:$B,"Revenues",'Data Repository Table'!$C:$C,'Revenue Analysis'!$A19,'Data Repository Table'!$G:$G,'Revenue Analysis'!$C19,'Data Repository Table'!$H:$H,'Revenue Analysis'!$D19,'Data Repository Table'!$D:$D,'Revenue Analysis'!J$10)</f>
        <v>4323044.34</v>
      </c>
      <c r="K19" s="88">
        <f>SUMIFS('Data Repository Table'!$J:$J,'Data Repository Table'!$A:$A,"Financial Actual",'Data Repository Table'!$B:$B,"Revenues",'Data Repository Table'!$C:$C,'Revenue Analysis'!$A19,'Data Repository Table'!$G:$G,'Revenue Analysis'!$C19,'Data Repository Table'!$H:$H,'Revenue Analysis'!$D19,'Data Repository Table'!$D:$D,'Revenue Analysis'!K$10)</f>
        <v>6209460.4500000002</v>
      </c>
      <c r="L19" s="88">
        <f>SUMIFS('Data Repository Table'!$J:$J,'Data Repository Table'!$A:$A,"Financial Actual",'Data Repository Table'!$B:$B,"Revenues",'Data Repository Table'!$C:$C,'Revenue Analysis'!$A19,'Data Repository Table'!$G:$G,'Revenue Analysis'!$C19,'Data Repository Table'!$H:$H,'Revenue Analysis'!$D19,'Data Repository Table'!$D:$D,'Revenue Analysis'!L$10)</f>
        <v>4633597.4249999998</v>
      </c>
      <c r="M19" s="88">
        <f>SUMIFS('Data Repository Table'!$J:$J,'Data Repository Table'!$A:$A,"Financial Actual",'Data Repository Table'!$B:$B,"Revenues",'Data Repository Table'!$C:$C,'Revenue Analysis'!$A19,'Data Repository Table'!$G:$G,'Revenue Analysis'!$C19,'Data Repository Table'!$H:$H,'Revenue Analysis'!$D19,'Data Repository Table'!$D:$D,'Revenue Analysis'!M$10)</f>
        <v>5456855.7725</v>
      </c>
      <c r="N19" s="88">
        <f>SUMIFS('Data Repository Table'!$J:$J,'Data Repository Table'!$A:$A,"Financial Actual",'Data Repository Table'!$B:$B,"Revenues",'Data Repository Table'!$C:$C,'Revenue Analysis'!$A19,'Data Repository Table'!$G:$G,'Revenue Analysis'!$C19,'Data Repository Table'!$H:$H,'Revenue Analysis'!$D19,'Data Repository Table'!$D:$D,'Revenue Analysis'!N$10)</f>
        <v>4519009.7350000003</v>
      </c>
      <c r="O19" s="88">
        <f>SUMIFS('Data Repository Table'!$J:$J,'Data Repository Table'!$A:$A,"Financial Actual",'Data Repository Table'!$B:$B,"Revenues",'Data Repository Table'!$C:$C,'Revenue Analysis'!$A19,'Data Repository Table'!$G:$G,'Revenue Analysis'!$C19,'Data Repository Table'!$H:$H,'Revenue Analysis'!$D19,'Data Repository Table'!$D:$D,'Revenue Analysis'!O$10)</f>
        <v>4063138.47</v>
      </c>
      <c r="P19" s="88">
        <f>SUMIFS('Data Repository Table'!$J:$J,'Data Repository Table'!$A:$A,"Financial Actual",'Data Repository Table'!$B:$B,"Revenues",'Data Repository Table'!$C:$C,'Revenue Analysis'!$A19,'Data Repository Table'!$G:$G,'Revenue Analysis'!$C19,'Data Repository Table'!$H:$H,'Revenue Analysis'!$D19,'Data Repository Table'!$D:$D,'Revenue Analysis'!P$10)</f>
        <v>4490046.4649999999</v>
      </c>
      <c r="Q19" s="139">
        <f t="shared" ref="Q19:Q22" si="2">SUM(E19:P19)</f>
        <v>55098708.102499992</v>
      </c>
    </row>
    <row r="20" spans="1:22" ht="28" customHeight="1" x14ac:dyDescent="0.3">
      <c r="A20" s="80" t="s">
        <v>64</v>
      </c>
      <c r="B20" s="80" t="s">
        <v>22</v>
      </c>
      <c r="C20" s="80" t="s">
        <v>101</v>
      </c>
      <c r="D20" s="80" t="s">
        <v>105</v>
      </c>
      <c r="E20" s="88">
        <f>SUMIFS('Data Repository Table'!$J:$J,'Data Repository Table'!$A:$A,"Financial Actual",'Data Repository Table'!$B:$B,"Revenues",'Data Repository Table'!$C:$C,'Revenue Analysis'!$A20,'Data Repository Table'!$G:$G,'Revenue Analysis'!$C20,'Data Repository Table'!$H:$H,'Revenue Analysis'!$D20,'Data Repository Table'!$D:$D,'Revenue Analysis'!E$10)</f>
        <v>2117872.8966999999</v>
      </c>
      <c r="F20" s="88">
        <f>SUMIFS('Data Repository Table'!$J:$J,'Data Repository Table'!$A:$A,"Financial Actual",'Data Repository Table'!$B:$B,"Revenues",'Data Repository Table'!$C:$C,'Revenue Analysis'!$A20,'Data Repository Table'!$G:$G,'Revenue Analysis'!$C20,'Data Repository Table'!$H:$H,'Revenue Analysis'!$D20,'Data Repository Table'!$D:$D,'Revenue Analysis'!F$10)</f>
        <v>1784971.7644</v>
      </c>
      <c r="G20" s="88">
        <f>SUMIFS('Data Repository Table'!$J:$J,'Data Repository Table'!$A:$A,"Financial Actual",'Data Repository Table'!$B:$B,"Revenues",'Data Repository Table'!$C:$C,'Revenue Analysis'!$A20,'Data Repository Table'!$G:$G,'Revenue Analysis'!$C20,'Data Repository Table'!$H:$H,'Revenue Analysis'!$D20,'Data Repository Table'!$D:$D,'Revenue Analysis'!G$10)</f>
        <v>1972165.5701000001</v>
      </c>
      <c r="H20" s="88">
        <f>SUMIFS('Data Repository Table'!$J:$J,'Data Repository Table'!$A:$A,"Financial Actual",'Data Repository Table'!$B:$B,"Revenues",'Data Repository Table'!$C:$C,'Revenue Analysis'!$A20,'Data Repository Table'!$G:$G,'Revenue Analysis'!$C20,'Data Repository Table'!$H:$H,'Revenue Analysis'!$D20,'Data Repository Table'!$D:$D,'Revenue Analysis'!H$10)</f>
        <v>1851866.2887999997</v>
      </c>
      <c r="I20" s="88">
        <f>SUMIFS('Data Repository Table'!$J:$J,'Data Repository Table'!$A:$A,"Financial Actual",'Data Repository Table'!$B:$B,"Revenues",'Data Repository Table'!$C:$C,'Revenue Analysis'!$A20,'Data Repository Table'!$G:$G,'Revenue Analysis'!$C20,'Data Repository Table'!$H:$H,'Revenue Analysis'!$D20,'Data Repository Table'!$D:$D,'Revenue Analysis'!I$10)</f>
        <v>1690687.8758</v>
      </c>
      <c r="J20" s="88">
        <f>SUMIFS('Data Repository Table'!$J:$J,'Data Repository Table'!$A:$A,"Financial Actual",'Data Repository Table'!$B:$B,"Revenues",'Data Repository Table'!$C:$C,'Revenue Analysis'!$A20,'Data Repository Table'!$G:$G,'Revenue Analysis'!$C20,'Data Repository Table'!$H:$H,'Revenue Analysis'!$D20,'Data Repository Table'!$D:$D,'Revenue Analysis'!J$10)</f>
        <v>1902139.5096</v>
      </c>
      <c r="K20" s="88">
        <f>SUMIFS('Data Repository Table'!$J:$J,'Data Repository Table'!$A:$A,"Financial Actual",'Data Repository Table'!$B:$B,"Revenues",'Data Repository Table'!$C:$C,'Revenue Analysis'!$A20,'Data Repository Table'!$G:$G,'Revenue Analysis'!$C20,'Data Repository Table'!$H:$H,'Revenue Analysis'!$D20,'Data Repository Table'!$D:$D,'Revenue Analysis'!K$10)</f>
        <v>2732162.5980000002</v>
      </c>
      <c r="L20" s="88">
        <f>SUMIFS('Data Repository Table'!$J:$J,'Data Repository Table'!$A:$A,"Financial Actual",'Data Repository Table'!$B:$B,"Revenues",'Data Repository Table'!$C:$C,'Revenue Analysis'!$A20,'Data Repository Table'!$G:$G,'Revenue Analysis'!$C20,'Data Repository Table'!$H:$H,'Revenue Analysis'!$D20,'Data Repository Table'!$D:$D,'Revenue Analysis'!L$10)</f>
        <v>2478782.8670000001</v>
      </c>
      <c r="M20" s="88">
        <f>SUMIFS('Data Repository Table'!$J:$J,'Data Repository Table'!$A:$A,"Financial Actual",'Data Repository Table'!$B:$B,"Revenues",'Data Repository Table'!$C:$C,'Revenue Analysis'!$A20,'Data Repository Table'!$G:$G,'Revenue Analysis'!$C20,'Data Repository Table'!$H:$H,'Revenue Analysis'!$D20,'Data Repository Table'!$D:$D,'Revenue Analysis'!M$10)</f>
        <v>2401016.5399000002</v>
      </c>
      <c r="N20" s="88">
        <f>SUMIFS('Data Repository Table'!$J:$J,'Data Repository Table'!$A:$A,"Financial Actual",'Data Repository Table'!$B:$B,"Revenues",'Data Repository Table'!$C:$C,'Revenue Analysis'!$A20,'Data Repository Table'!$G:$G,'Revenue Analysis'!$C20,'Data Repository Table'!$H:$H,'Revenue Analysis'!$D20,'Data Repository Table'!$D:$D,'Revenue Analysis'!N$10)</f>
        <v>1988364.2834000001</v>
      </c>
      <c r="O20" s="88">
        <f>SUMIFS('Data Repository Table'!$J:$J,'Data Repository Table'!$A:$A,"Financial Actual",'Data Repository Table'!$B:$B,"Revenues",'Data Repository Table'!$C:$C,'Revenue Analysis'!$A20,'Data Repository Table'!$G:$G,'Revenue Analysis'!$C20,'Data Repository Table'!$H:$H,'Revenue Analysis'!$D20,'Data Repository Table'!$D:$D,'Revenue Analysis'!O$10)</f>
        <v>1787780.9268</v>
      </c>
      <c r="P20" s="88">
        <f>SUMIFS('Data Repository Table'!$J:$J,'Data Repository Table'!$A:$A,"Financial Actual",'Data Repository Table'!$B:$B,"Revenues",'Data Repository Table'!$C:$C,'Revenue Analysis'!$A20,'Data Repository Table'!$G:$G,'Revenue Analysis'!$C20,'Data Repository Table'!$H:$H,'Revenue Analysis'!$D20,'Data Repository Table'!$D:$D,'Revenue Analysis'!P$10)</f>
        <v>1975620.4446</v>
      </c>
      <c r="Q20" s="139">
        <f t="shared" si="2"/>
        <v>24683431.565100003</v>
      </c>
    </row>
    <row r="21" spans="1:22" ht="28" customHeight="1" x14ac:dyDescent="0.3">
      <c r="A21" s="80" t="s">
        <v>64</v>
      </c>
      <c r="B21" s="80" t="s">
        <v>22</v>
      </c>
      <c r="C21" s="80" t="s">
        <v>101</v>
      </c>
      <c r="D21" s="80" t="s">
        <v>104</v>
      </c>
      <c r="E21" s="88">
        <f>SUMIFS('Data Repository Table'!$J:$J,'Data Repository Table'!$A:$A,"Financial Actual",'Data Repository Table'!$B:$B,"Revenues",'Data Repository Table'!$C:$C,'Revenue Analysis'!$A21,'Data Repository Table'!$G:$G,'Revenue Analysis'!$C21,'Data Repository Table'!$H:$H,'Revenue Analysis'!$D21,'Data Repository Table'!$D:$D,'Revenue Analysis'!E$10)</f>
        <v>3850677.9939999999</v>
      </c>
      <c r="F21" s="88">
        <f>SUMIFS('Data Repository Table'!$J:$J,'Data Repository Table'!$A:$A,"Financial Actual",'Data Repository Table'!$B:$B,"Revenues",'Data Repository Table'!$C:$C,'Revenue Analysis'!$A21,'Data Repository Table'!$G:$G,'Revenue Analysis'!$C21,'Data Repository Table'!$H:$H,'Revenue Analysis'!$D21,'Data Repository Table'!$D:$D,'Revenue Analysis'!F$10)</f>
        <v>3245403.2080000001</v>
      </c>
      <c r="G21" s="88">
        <f>SUMIFS('Data Repository Table'!$J:$J,'Data Repository Table'!$A:$A,"Financial Actual",'Data Repository Table'!$B:$B,"Revenues",'Data Repository Table'!$C:$C,'Revenue Analysis'!$A21,'Data Repository Table'!$G:$G,'Revenue Analysis'!$C21,'Data Repository Table'!$H:$H,'Revenue Analysis'!$D21,'Data Repository Table'!$D:$D,'Revenue Analysis'!G$10)</f>
        <v>3585755.5820000004</v>
      </c>
      <c r="H21" s="88">
        <f>SUMIFS('Data Repository Table'!$J:$J,'Data Repository Table'!$A:$A,"Financial Actual",'Data Repository Table'!$B:$B,"Revenues",'Data Repository Table'!$C:$C,'Revenue Analysis'!$A21,'Data Repository Table'!$G:$G,'Revenue Analysis'!$C21,'Data Repository Table'!$H:$H,'Revenue Analysis'!$D21,'Data Repository Table'!$D:$D,'Revenue Analysis'!H$10)</f>
        <v>3367029.6159999999</v>
      </c>
      <c r="I21" s="88">
        <f>SUMIFS('Data Repository Table'!$J:$J,'Data Repository Table'!$A:$A,"Financial Actual",'Data Repository Table'!$B:$B,"Revenues",'Data Repository Table'!$C:$C,'Revenue Analysis'!$A21,'Data Repository Table'!$G:$G,'Revenue Analysis'!$C21,'Data Repository Table'!$H:$H,'Revenue Analysis'!$D21,'Data Repository Table'!$D:$D,'Revenue Analysis'!I$10)</f>
        <v>3073977.9560000002</v>
      </c>
      <c r="J21" s="88">
        <f>SUMIFS('Data Repository Table'!$J:$J,'Data Repository Table'!$A:$A,"Financial Actual",'Data Repository Table'!$B:$B,"Revenues",'Data Repository Table'!$C:$C,'Revenue Analysis'!$A21,'Data Repository Table'!$G:$G,'Revenue Analysis'!$C21,'Data Repository Table'!$H:$H,'Revenue Analysis'!$D21,'Data Repository Table'!$D:$D,'Revenue Analysis'!J$10)</f>
        <v>3458435.4720000001</v>
      </c>
      <c r="K21" s="88">
        <f>SUMIFS('Data Repository Table'!$J:$J,'Data Repository Table'!$A:$A,"Financial Actual",'Data Repository Table'!$B:$B,"Revenues",'Data Repository Table'!$C:$C,'Revenue Analysis'!$A21,'Data Repository Table'!$G:$G,'Revenue Analysis'!$C21,'Data Repository Table'!$H:$H,'Revenue Analysis'!$D21,'Data Repository Table'!$D:$D,'Revenue Analysis'!K$10)</f>
        <v>4967568.3600000003</v>
      </c>
      <c r="L21" s="88">
        <f>SUMIFS('Data Repository Table'!$J:$J,'Data Repository Table'!$A:$A,"Financial Actual",'Data Repository Table'!$B:$B,"Revenues",'Data Repository Table'!$C:$C,'Revenue Analysis'!$A21,'Data Repository Table'!$G:$G,'Revenue Analysis'!$C21,'Data Repository Table'!$H:$H,'Revenue Analysis'!$D21,'Data Repository Table'!$D:$D,'Revenue Analysis'!L$10)</f>
        <v>4506877.9400000004</v>
      </c>
      <c r="M21" s="88">
        <f>SUMIFS('Data Repository Table'!$J:$J,'Data Repository Table'!$A:$A,"Financial Actual",'Data Repository Table'!$B:$B,"Revenues",'Data Repository Table'!$C:$C,'Revenue Analysis'!$A21,'Data Repository Table'!$G:$G,'Revenue Analysis'!$C21,'Data Repository Table'!$H:$H,'Revenue Analysis'!$D21,'Data Repository Table'!$D:$D,'Revenue Analysis'!M$10)</f>
        <v>4365484.6179999998</v>
      </c>
      <c r="N21" s="88">
        <f>SUMIFS('Data Repository Table'!$J:$J,'Data Repository Table'!$A:$A,"Financial Actual",'Data Repository Table'!$B:$B,"Revenues",'Data Repository Table'!$C:$C,'Revenue Analysis'!$A21,'Data Repository Table'!$G:$G,'Revenue Analysis'!$C21,'Data Repository Table'!$H:$H,'Revenue Analysis'!$D21,'Data Repository Table'!$D:$D,'Revenue Analysis'!N$10)</f>
        <v>4615207.7879999997</v>
      </c>
      <c r="O21" s="88">
        <f>SUMIFS('Data Repository Table'!$J:$J,'Data Repository Table'!$A:$A,"Financial Actual",'Data Repository Table'!$B:$B,"Revenues",'Data Repository Table'!$C:$C,'Revenue Analysis'!$A21,'Data Repository Table'!$G:$G,'Revenue Analysis'!$C21,'Data Repository Table'!$H:$H,'Revenue Analysis'!$D21,'Data Repository Table'!$D:$D,'Revenue Analysis'!O$10)</f>
        <v>3250510.7760000005</v>
      </c>
      <c r="P21" s="88">
        <f>SUMIFS('Data Repository Table'!$J:$J,'Data Repository Table'!$A:$A,"Financial Actual",'Data Repository Table'!$B:$B,"Revenues",'Data Repository Table'!$C:$C,'Revenue Analysis'!$A21,'Data Repository Table'!$G:$G,'Revenue Analysis'!$C21,'Data Repository Table'!$H:$H,'Revenue Analysis'!$D21,'Data Repository Table'!$D:$D,'Revenue Analysis'!P$10)</f>
        <v>3592037.1720000003</v>
      </c>
      <c r="Q21" s="139">
        <f t="shared" si="2"/>
        <v>45878966.482000001</v>
      </c>
    </row>
    <row r="22" spans="1:22" ht="28" customHeight="1" x14ac:dyDescent="0.3">
      <c r="A22" s="80" t="s">
        <v>64</v>
      </c>
      <c r="B22" s="80" t="s">
        <v>22</v>
      </c>
      <c r="C22" s="80" t="s">
        <v>103</v>
      </c>
      <c r="D22" s="80" t="s">
        <v>105</v>
      </c>
      <c r="E22" s="88">
        <f>SUMIFS('Data Repository Table'!$J:$J,'Data Repository Table'!$A:$A,"Financial Actual",'Data Repository Table'!$B:$B,"Revenues",'Data Repository Table'!$C:$C,'Revenue Analysis'!$A22,'Data Repository Table'!$G:$G,'Revenue Analysis'!$C22,'Data Repository Table'!$H:$H,'Revenue Analysis'!$D22,'Data Repository Table'!$D:$D,'Revenue Analysis'!E$10)</f>
        <v>4139478.8435499985</v>
      </c>
      <c r="F22" s="88">
        <f>SUMIFS('Data Repository Table'!$J:$J,'Data Repository Table'!$A:$A,"Financial Actual",'Data Repository Table'!$B:$B,"Revenues",'Data Repository Table'!$C:$C,'Revenue Analysis'!$A22,'Data Repository Table'!$G:$G,'Revenue Analysis'!$C22,'Data Repository Table'!$H:$H,'Revenue Analysis'!$D22,'Data Repository Table'!$D:$D,'Revenue Analysis'!F$10)</f>
        <v>3488808.4485999988</v>
      </c>
      <c r="G22" s="88">
        <f>SUMIFS('Data Repository Table'!$J:$J,'Data Repository Table'!$A:$A,"Financial Actual",'Data Repository Table'!$B:$B,"Revenues",'Data Repository Table'!$C:$C,'Revenue Analysis'!$A22,'Data Repository Table'!$G:$G,'Revenue Analysis'!$C22,'Data Repository Table'!$H:$H,'Revenue Analysis'!$D22,'Data Repository Table'!$D:$D,'Revenue Analysis'!G$10)</f>
        <v>3854687.2506499989</v>
      </c>
      <c r="H22" s="88">
        <f>SUMIFS('Data Repository Table'!$J:$J,'Data Repository Table'!$A:$A,"Financial Actual",'Data Repository Table'!$B:$B,"Revenues",'Data Repository Table'!$C:$C,'Revenue Analysis'!$A22,'Data Repository Table'!$G:$G,'Revenue Analysis'!$C22,'Data Repository Table'!$H:$H,'Revenue Analysis'!$D22,'Data Repository Table'!$D:$D,'Revenue Analysis'!H$10)</f>
        <v>3619556.8371999986</v>
      </c>
      <c r="I22" s="88">
        <f>SUMIFS('Data Repository Table'!$J:$J,'Data Repository Table'!$A:$A,"Financial Actual",'Data Repository Table'!$B:$B,"Revenues",'Data Repository Table'!$C:$C,'Revenue Analysis'!$A22,'Data Repository Table'!$G:$G,'Revenue Analysis'!$C22,'Data Repository Table'!$H:$H,'Revenue Analysis'!$D22,'Data Repository Table'!$D:$D,'Revenue Analysis'!I$10)</f>
        <v>3304526.302699999</v>
      </c>
      <c r="J22" s="88">
        <f>SUMIFS('Data Repository Table'!$J:$J,'Data Repository Table'!$A:$A,"Financial Actual",'Data Repository Table'!$B:$B,"Revenues",'Data Repository Table'!$C:$C,'Revenue Analysis'!$A22,'Data Repository Table'!$G:$G,'Revenue Analysis'!$C22,'Data Repository Table'!$H:$H,'Revenue Analysis'!$D22,'Data Repository Table'!$D:$D,'Revenue Analysis'!J$10)</f>
        <v>3717818.1323999991</v>
      </c>
      <c r="K22" s="88">
        <f>SUMIFS('Data Repository Table'!$J:$J,'Data Repository Table'!$A:$A,"Financial Actual",'Data Repository Table'!$B:$B,"Revenues",'Data Repository Table'!$C:$C,'Revenue Analysis'!$A22,'Data Repository Table'!$G:$G,'Revenue Analysis'!$C22,'Data Repository Table'!$H:$H,'Revenue Analysis'!$D22,'Data Repository Table'!$D:$D,'Revenue Analysis'!K$10)</f>
        <v>5340135.9869999988</v>
      </c>
      <c r="L22" s="88">
        <f>SUMIFS('Data Repository Table'!$J:$J,'Data Repository Table'!$A:$A,"Financial Actual",'Data Repository Table'!$B:$B,"Revenues",'Data Repository Table'!$C:$C,'Revenue Analysis'!$A22,'Data Repository Table'!$G:$G,'Revenue Analysis'!$C22,'Data Repository Table'!$H:$H,'Revenue Analysis'!$D22,'Data Repository Table'!$D:$D,'Revenue Analysis'!L$10)</f>
        <v>4844893.7854999984</v>
      </c>
      <c r="M22" s="88">
        <f>SUMIFS('Data Repository Table'!$J:$J,'Data Repository Table'!$A:$A,"Financial Actual",'Data Repository Table'!$B:$B,"Revenues",'Data Repository Table'!$C:$C,'Revenue Analysis'!$A22,'Data Repository Table'!$G:$G,'Revenue Analysis'!$C22,'Data Repository Table'!$H:$H,'Revenue Analysis'!$D22,'Data Repository Table'!$D:$D,'Revenue Analysis'!M$10)</f>
        <v>4692895.9643499991</v>
      </c>
      <c r="N22" s="88">
        <f>SUMIFS('Data Repository Table'!$J:$J,'Data Repository Table'!$A:$A,"Financial Actual",'Data Repository Table'!$B:$B,"Revenues",'Data Repository Table'!$C:$C,'Revenue Analysis'!$A22,'Data Repository Table'!$G:$G,'Revenue Analysis'!$C22,'Data Repository Table'!$H:$H,'Revenue Analysis'!$D22,'Data Repository Table'!$D:$D,'Revenue Analysis'!N$10)</f>
        <v>4886348.3721000003</v>
      </c>
      <c r="O22" s="88">
        <f>SUMIFS('Data Repository Table'!$J:$J,'Data Repository Table'!$A:$A,"Financial Actual",'Data Repository Table'!$B:$B,"Revenues",'Data Repository Table'!$C:$C,'Revenue Analysis'!$A22,'Data Repository Table'!$G:$G,'Revenue Analysis'!$C22,'Data Repository Table'!$H:$H,'Revenue Analysis'!$D22,'Data Repository Table'!$D:$D,'Revenue Analysis'!O$10)</f>
        <v>3494299.084199999</v>
      </c>
      <c r="P22" s="88">
        <f>SUMIFS('Data Repository Table'!$J:$J,'Data Repository Table'!$A:$A,"Financial Actual",'Data Repository Table'!$B:$B,"Revenues",'Data Repository Table'!$C:$C,'Revenue Analysis'!$A22,'Data Repository Table'!$G:$G,'Revenue Analysis'!$C22,'Data Repository Table'!$H:$H,'Revenue Analysis'!$D22,'Data Repository Table'!$D:$D,'Revenue Analysis'!P$10)</f>
        <v>3861439.9598999987</v>
      </c>
      <c r="Q22" s="139">
        <f t="shared" si="2"/>
        <v>49244888.96814999</v>
      </c>
    </row>
    <row r="23" spans="1:22" s="84" customFormat="1" ht="28" customHeight="1" x14ac:dyDescent="0.35">
      <c r="A23" s="87"/>
      <c r="B23" s="87"/>
      <c r="C23" s="87"/>
      <c r="D23" s="87"/>
      <c r="E23" s="138">
        <f>SUM(E18:E22)</f>
        <v>17328050.972999997</v>
      </c>
      <c r="F23" s="138">
        <f t="shared" ref="F23:P23" si="3">SUM(F18:F22)</f>
        <v>14604314.435999997</v>
      </c>
      <c r="G23" s="138">
        <f t="shared" si="3"/>
        <v>16135900.118999999</v>
      </c>
      <c r="H23" s="138">
        <f t="shared" si="3"/>
        <v>15151633.271999998</v>
      </c>
      <c r="I23" s="138">
        <f t="shared" si="3"/>
        <v>13832900.801999997</v>
      </c>
      <c r="J23" s="138">
        <f t="shared" si="3"/>
        <v>15562959.623999998</v>
      </c>
      <c r="K23" s="138">
        <f t="shared" si="3"/>
        <v>22354057.620000001</v>
      </c>
      <c r="L23" s="138">
        <f t="shared" si="3"/>
        <v>18580950.729999997</v>
      </c>
      <c r="M23" s="138">
        <f t="shared" si="3"/>
        <v>19644680.780999999</v>
      </c>
      <c r="N23" s="138">
        <f t="shared" si="3"/>
        <v>18268435.046</v>
      </c>
      <c r="O23" s="138">
        <f t="shared" si="3"/>
        <v>14627298.491999999</v>
      </c>
      <c r="P23" s="138">
        <f t="shared" si="3"/>
        <v>16164167.273999998</v>
      </c>
      <c r="Q23" s="140">
        <f>SUM(Q18:Q22)</f>
        <v>202255349.16899997</v>
      </c>
    </row>
    <row r="24" spans="1:22" ht="28" customHeight="1" x14ac:dyDescent="0.3">
      <c r="A24" s="80" t="s">
        <v>63</v>
      </c>
      <c r="B24" s="80" t="s">
        <v>22</v>
      </c>
      <c r="C24" s="80" t="s">
        <v>102</v>
      </c>
      <c r="D24" s="80" t="s">
        <v>105</v>
      </c>
      <c r="E24" s="88">
        <f>SUMIFS('Data Repository Table'!$J:$J,'Data Repository Table'!$A:$A,"Financial Actual",'Data Repository Table'!$B:$B,"Revenues",'Data Repository Table'!$C:$C,'Revenue Analysis'!$A24,'Data Repository Table'!$G:$G,'Revenue Analysis'!$C24,'Data Repository Table'!$H:$H,'Revenue Analysis'!$D24,'Data Repository Table'!$D:$D,'Revenue Analysis'!E$10)</f>
        <v>1766228.7212499999</v>
      </c>
      <c r="F24" s="88">
        <f>SUMIFS('Data Repository Table'!$J:$J,'Data Repository Table'!$A:$A,"Financial Actual",'Data Repository Table'!$B:$B,"Revenues",'Data Repository Table'!$C:$C,'Revenue Analysis'!$A24,'Data Repository Table'!$G:$G,'Revenue Analysis'!$C24,'Data Repository Table'!$H:$H,'Revenue Analysis'!$D24,'Data Repository Table'!$D:$D,'Revenue Analysis'!F$10)</f>
        <v>1951422.76125</v>
      </c>
      <c r="G24" s="88">
        <f>SUMIFS('Data Repository Table'!$J:$J,'Data Repository Table'!$A:$A,"Financial Actual",'Data Repository Table'!$B:$B,"Revenues",'Data Repository Table'!$C:$C,'Revenue Analysis'!$A24,'Data Repository Table'!$G:$G,'Revenue Analysis'!$C24,'Data Repository Table'!$H:$H,'Revenue Analysis'!$D24,'Data Repository Table'!$D:$D,'Revenue Analysis'!G$10)</f>
        <v>1699371.23875</v>
      </c>
      <c r="H24" s="88">
        <f>SUMIFS('Data Repository Table'!$J:$J,'Data Repository Table'!$A:$A,"Financial Actual",'Data Repository Table'!$B:$B,"Revenues",'Data Repository Table'!$C:$C,'Revenue Analysis'!$A24,'Data Repository Table'!$G:$G,'Revenue Analysis'!$C24,'Data Repository Table'!$H:$H,'Revenue Analysis'!$D24,'Data Repository Table'!$D:$D,'Revenue Analysis'!H$10)</f>
        <v>1502189.2037500001</v>
      </c>
      <c r="I24" s="88">
        <f>SUMIFS('Data Repository Table'!$J:$J,'Data Repository Table'!$A:$A,"Financial Actual",'Data Repository Table'!$B:$B,"Revenues",'Data Repository Table'!$C:$C,'Revenue Analysis'!$A24,'Data Repository Table'!$G:$G,'Revenue Analysis'!$C24,'Data Repository Table'!$H:$H,'Revenue Analysis'!$D24,'Data Repository Table'!$D:$D,'Revenue Analysis'!I$10)</f>
        <v>1650239.5062500001</v>
      </c>
      <c r="J24" s="88">
        <f>SUMIFS('Data Repository Table'!$J:$J,'Data Repository Table'!$A:$A,"Financial Actual",'Data Repository Table'!$B:$B,"Revenues",'Data Repository Table'!$C:$C,'Revenue Analysis'!$A24,'Data Repository Table'!$G:$G,'Revenue Analysis'!$C24,'Data Repository Table'!$H:$H,'Revenue Analysis'!$D24,'Data Repository Table'!$D:$D,'Revenue Analysis'!J$10)</f>
        <v>1406546.085</v>
      </c>
      <c r="K24" s="88">
        <f>SUMIFS('Data Repository Table'!$J:$J,'Data Repository Table'!$A:$A,"Financial Actual",'Data Repository Table'!$B:$B,"Revenues",'Data Repository Table'!$C:$C,'Revenue Analysis'!$A24,'Data Repository Table'!$G:$G,'Revenue Analysis'!$C24,'Data Repository Table'!$H:$H,'Revenue Analysis'!$D24,'Data Repository Table'!$D:$D,'Revenue Analysis'!K$10)</f>
        <v>2151540.1949999998</v>
      </c>
      <c r="L24" s="88">
        <f>SUMIFS('Data Repository Table'!$J:$J,'Data Repository Table'!$A:$A,"Financial Actual",'Data Repository Table'!$B:$B,"Revenues",'Data Repository Table'!$C:$C,'Revenue Analysis'!$A24,'Data Repository Table'!$G:$G,'Revenue Analysis'!$C24,'Data Repository Table'!$H:$H,'Revenue Analysis'!$D24,'Data Repository Table'!$D:$D,'Revenue Analysis'!L$10)</f>
        <v>2191228.2262499998</v>
      </c>
      <c r="M24" s="88">
        <f>SUMIFS('Data Repository Table'!$J:$J,'Data Repository Table'!$A:$A,"Financial Actual",'Data Repository Table'!$B:$B,"Revenues",'Data Repository Table'!$C:$C,'Revenue Analysis'!$A24,'Data Repository Table'!$G:$G,'Revenue Analysis'!$C24,'Data Repository Table'!$H:$H,'Revenue Analysis'!$D24,'Data Repository Table'!$D:$D,'Revenue Analysis'!M$10)</f>
        <v>1965526.61625</v>
      </c>
      <c r="N24" s="88">
        <f>SUMIFS('Data Repository Table'!$J:$J,'Data Repository Table'!$A:$A,"Financial Actual",'Data Repository Table'!$B:$B,"Revenues",'Data Repository Table'!$C:$C,'Revenue Analysis'!$A24,'Data Repository Table'!$G:$G,'Revenue Analysis'!$C24,'Data Repository Table'!$H:$H,'Revenue Analysis'!$D24,'Data Repository Table'!$D:$D,'Revenue Analysis'!N$10)</f>
        <v>2084911.36</v>
      </c>
      <c r="O24" s="88">
        <f>SUMIFS('Data Repository Table'!$J:$J,'Data Repository Table'!$A:$A,"Financial Actual",'Data Repository Table'!$B:$B,"Revenues",'Data Repository Table'!$C:$C,'Revenue Analysis'!$A24,'Data Repository Table'!$G:$G,'Revenue Analysis'!$C24,'Data Repository Table'!$H:$H,'Revenue Analysis'!$D24,'Data Repository Table'!$D:$D,'Revenue Analysis'!O$10)</f>
        <v>2053699.35375</v>
      </c>
      <c r="P24" s="88">
        <f>SUMIFS('Data Repository Table'!$J:$J,'Data Repository Table'!$A:$A,"Financial Actual",'Data Repository Table'!$B:$B,"Revenues",'Data Repository Table'!$C:$C,'Revenue Analysis'!$A24,'Data Repository Table'!$G:$G,'Revenue Analysis'!$C24,'Data Repository Table'!$H:$H,'Revenue Analysis'!$D24,'Data Repository Table'!$D:$D,'Revenue Analysis'!P$10)</f>
        <v>2197266.9237500001</v>
      </c>
      <c r="Q24" s="139">
        <f>SUM(E24:P24)</f>
        <v>22620170.191250004</v>
      </c>
    </row>
    <row r="25" spans="1:22" ht="28" customHeight="1" x14ac:dyDescent="0.3">
      <c r="A25" s="80" t="s">
        <v>63</v>
      </c>
      <c r="B25" s="80" t="s">
        <v>22</v>
      </c>
      <c r="C25" s="80" t="s">
        <v>102</v>
      </c>
      <c r="D25" s="80" t="s">
        <v>104</v>
      </c>
      <c r="E25" s="88">
        <f>SUMIFS('Data Repository Table'!$J:$J,'Data Repository Table'!$A:$A,"Financial Actual",'Data Repository Table'!$B:$B,"Revenues",'Data Repository Table'!$C:$C,'Revenue Analysis'!$A25,'Data Repository Table'!$G:$G,'Revenue Analysis'!$C25,'Data Repository Table'!$H:$H,'Revenue Analysis'!$D25,'Data Repository Table'!$D:$D,'Revenue Analysis'!E$10)</f>
        <v>3532457.4424999999</v>
      </c>
      <c r="F25" s="88">
        <f>SUMIFS('Data Repository Table'!$J:$J,'Data Repository Table'!$A:$A,"Financial Actual",'Data Repository Table'!$B:$B,"Revenues",'Data Repository Table'!$C:$C,'Revenue Analysis'!$A25,'Data Repository Table'!$G:$G,'Revenue Analysis'!$C25,'Data Repository Table'!$H:$H,'Revenue Analysis'!$D25,'Data Repository Table'!$D:$D,'Revenue Analysis'!F$10)</f>
        <v>3902845.5225</v>
      </c>
      <c r="G25" s="88">
        <f>SUMIFS('Data Repository Table'!$J:$J,'Data Repository Table'!$A:$A,"Financial Actual",'Data Repository Table'!$B:$B,"Revenues",'Data Repository Table'!$C:$C,'Revenue Analysis'!$A25,'Data Repository Table'!$G:$G,'Revenue Analysis'!$C25,'Data Repository Table'!$H:$H,'Revenue Analysis'!$D25,'Data Repository Table'!$D:$D,'Revenue Analysis'!G$10)</f>
        <v>3398742.4775</v>
      </c>
      <c r="H25" s="88">
        <f>SUMIFS('Data Repository Table'!$J:$J,'Data Repository Table'!$A:$A,"Financial Actual",'Data Repository Table'!$B:$B,"Revenues",'Data Repository Table'!$C:$C,'Revenue Analysis'!$A25,'Data Repository Table'!$G:$G,'Revenue Analysis'!$C25,'Data Repository Table'!$H:$H,'Revenue Analysis'!$D25,'Data Repository Table'!$D:$D,'Revenue Analysis'!H$10)</f>
        <v>3004378.4075000002</v>
      </c>
      <c r="I25" s="88">
        <f>SUMIFS('Data Repository Table'!$J:$J,'Data Repository Table'!$A:$A,"Financial Actual",'Data Repository Table'!$B:$B,"Revenues",'Data Repository Table'!$C:$C,'Revenue Analysis'!$A25,'Data Repository Table'!$G:$G,'Revenue Analysis'!$C25,'Data Repository Table'!$H:$H,'Revenue Analysis'!$D25,'Data Repository Table'!$D:$D,'Revenue Analysis'!I$10)</f>
        <v>3300479.0125000002</v>
      </c>
      <c r="J25" s="88">
        <f>SUMIFS('Data Repository Table'!$J:$J,'Data Repository Table'!$A:$A,"Financial Actual",'Data Repository Table'!$B:$B,"Revenues",'Data Repository Table'!$C:$C,'Revenue Analysis'!$A25,'Data Repository Table'!$G:$G,'Revenue Analysis'!$C25,'Data Repository Table'!$H:$H,'Revenue Analysis'!$D25,'Data Repository Table'!$D:$D,'Revenue Analysis'!J$10)</f>
        <v>2813092.17</v>
      </c>
      <c r="K25" s="88">
        <f>SUMIFS('Data Repository Table'!$J:$J,'Data Repository Table'!$A:$A,"Financial Actual",'Data Repository Table'!$B:$B,"Revenues",'Data Repository Table'!$C:$C,'Revenue Analysis'!$A25,'Data Repository Table'!$G:$G,'Revenue Analysis'!$C25,'Data Repository Table'!$H:$H,'Revenue Analysis'!$D25,'Data Repository Table'!$D:$D,'Revenue Analysis'!K$10)</f>
        <v>4303080.3899999997</v>
      </c>
      <c r="L25" s="88">
        <f>SUMIFS('Data Repository Table'!$J:$J,'Data Repository Table'!$A:$A,"Financial Actual",'Data Repository Table'!$B:$B,"Revenues",'Data Repository Table'!$C:$C,'Revenue Analysis'!$A25,'Data Repository Table'!$G:$G,'Revenue Analysis'!$C25,'Data Repository Table'!$H:$H,'Revenue Analysis'!$D25,'Data Repository Table'!$D:$D,'Revenue Analysis'!L$10)</f>
        <v>4382456.4524999997</v>
      </c>
      <c r="M25" s="88">
        <f>SUMIFS('Data Repository Table'!$J:$J,'Data Repository Table'!$A:$A,"Financial Actual",'Data Repository Table'!$B:$B,"Revenues",'Data Repository Table'!$C:$C,'Revenue Analysis'!$A25,'Data Repository Table'!$G:$G,'Revenue Analysis'!$C25,'Data Repository Table'!$H:$H,'Revenue Analysis'!$D25,'Data Repository Table'!$D:$D,'Revenue Analysis'!M$10)</f>
        <v>3931053.2324999999</v>
      </c>
      <c r="N25" s="88">
        <f>SUMIFS('Data Repository Table'!$J:$J,'Data Repository Table'!$A:$A,"Financial Actual",'Data Repository Table'!$B:$B,"Revenues",'Data Repository Table'!$C:$C,'Revenue Analysis'!$A25,'Data Repository Table'!$G:$G,'Revenue Analysis'!$C25,'Data Repository Table'!$H:$H,'Revenue Analysis'!$D25,'Data Repository Table'!$D:$D,'Revenue Analysis'!N$10)</f>
        <v>4169822.72</v>
      </c>
      <c r="O25" s="88">
        <f>SUMIFS('Data Repository Table'!$J:$J,'Data Repository Table'!$A:$A,"Financial Actual",'Data Repository Table'!$B:$B,"Revenues",'Data Repository Table'!$C:$C,'Revenue Analysis'!$A25,'Data Repository Table'!$G:$G,'Revenue Analysis'!$C25,'Data Repository Table'!$H:$H,'Revenue Analysis'!$D25,'Data Repository Table'!$D:$D,'Revenue Analysis'!O$10)</f>
        <v>4107398.7075</v>
      </c>
      <c r="P25" s="88">
        <f>SUMIFS('Data Repository Table'!$J:$J,'Data Repository Table'!$A:$A,"Financial Actual",'Data Repository Table'!$B:$B,"Revenues",'Data Repository Table'!$C:$C,'Revenue Analysis'!$A25,'Data Repository Table'!$G:$G,'Revenue Analysis'!$C25,'Data Repository Table'!$H:$H,'Revenue Analysis'!$D25,'Data Repository Table'!$D:$D,'Revenue Analysis'!P$10)</f>
        <v>4394533.8475000001</v>
      </c>
      <c r="Q25" s="139">
        <f t="shared" ref="Q25:Q28" si="4">SUM(E25:P25)</f>
        <v>45240340.382500008</v>
      </c>
    </row>
    <row r="26" spans="1:22" ht="28" customHeight="1" x14ac:dyDescent="0.3">
      <c r="A26" s="80" t="s">
        <v>63</v>
      </c>
      <c r="B26" s="80" t="s">
        <v>22</v>
      </c>
      <c r="C26" s="80" t="s">
        <v>101</v>
      </c>
      <c r="D26" s="80" t="s">
        <v>105</v>
      </c>
      <c r="E26" s="88">
        <f>SUMIFS('Data Repository Table'!$J:$J,'Data Repository Table'!$A:$A,"Financial Actual",'Data Repository Table'!$B:$B,"Revenues",'Data Repository Table'!$C:$C,'Revenue Analysis'!$A26,'Data Repository Table'!$G:$G,'Revenue Analysis'!$C26,'Data Repository Table'!$H:$H,'Revenue Analysis'!$D26,'Data Repository Table'!$D:$D,'Revenue Analysis'!E$10)</f>
        <v>1554281.2747</v>
      </c>
      <c r="F26" s="88">
        <f>SUMIFS('Data Repository Table'!$J:$J,'Data Repository Table'!$A:$A,"Financial Actual",'Data Repository Table'!$B:$B,"Revenues",'Data Repository Table'!$C:$C,'Revenue Analysis'!$A26,'Data Repository Table'!$G:$G,'Revenue Analysis'!$C26,'Data Repository Table'!$H:$H,'Revenue Analysis'!$D26,'Data Repository Table'!$D:$D,'Revenue Analysis'!F$10)</f>
        <v>1717252.0299</v>
      </c>
      <c r="G26" s="88">
        <f>SUMIFS('Data Repository Table'!$J:$J,'Data Repository Table'!$A:$A,"Financial Actual",'Data Repository Table'!$B:$B,"Revenues",'Data Repository Table'!$C:$C,'Revenue Analysis'!$A26,'Data Repository Table'!$G:$G,'Revenue Analysis'!$C26,'Data Repository Table'!$H:$H,'Revenue Analysis'!$D26,'Data Repository Table'!$D:$D,'Revenue Analysis'!G$10)</f>
        <v>1495446.6901</v>
      </c>
      <c r="H26" s="88">
        <f>SUMIFS('Data Repository Table'!$J:$J,'Data Repository Table'!$A:$A,"Financial Actual",'Data Repository Table'!$B:$B,"Revenues",'Data Repository Table'!$C:$C,'Revenue Analysis'!$A26,'Data Repository Table'!$G:$G,'Revenue Analysis'!$C26,'Data Repository Table'!$H:$H,'Revenue Analysis'!$D26,'Data Repository Table'!$D:$D,'Revenue Analysis'!H$10)</f>
        <v>1321926.4993</v>
      </c>
      <c r="I26" s="88">
        <f>SUMIFS('Data Repository Table'!$J:$J,'Data Repository Table'!$A:$A,"Financial Actual",'Data Repository Table'!$B:$B,"Revenues",'Data Repository Table'!$C:$C,'Revenue Analysis'!$A26,'Data Repository Table'!$G:$G,'Revenue Analysis'!$C26,'Data Repository Table'!$H:$H,'Revenue Analysis'!$D26,'Data Repository Table'!$D:$D,'Revenue Analysis'!I$10)</f>
        <v>1452210.7655</v>
      </c>
      <c r="J26" s="88">
        <f>SUMIFS('Data Repository Table'!$J:$J,'Data Repository Table'!$A:$A,"Financial Actual",'Data Repository Table'!$B:$B,"Revenues",'Data Repository Table'!$C:$C,'Revenue Analysis'!$A26,'Data Repository Table'!$G:$G,'Revenue Analysis'!$C26,'Data Repository Table'!$H:$H,'Revenue Analysis'!$D26,'Data Repository Table'!$D:$D,'Revenue Analysis'!J$10)</f>
        <v>1237760.5548</v>
      </c>
      <c r="K26" s="88">
        <f>SUMIFS('Data Repository Table'!$J:$J,'Data Repository Table'!$A:$A,"Financial Actual",'Data Repository Table'!$B:$B,"Revenues",'Data Repository Table'!$C:$C,'Revenue Analysis'!$A26,'Data Repository Table'!$G:$G,'Revenue Analysis'!$C26,'Data Repository Table'!$H:$H,'Revenue Analysis'!$D26,'Data Repository Table'!$D:$D,'Revenue Analysis'!K$10)</f>
        <v>1893355.3716</v>
      </c>
      <c r="L26" s="88">
        <f>SUMIFS('Data Repository Table'!$J:$J,'Data Repository Table'!$A:$A,"Financial Actual",'Data Repository Table'!$B:$B,"Revenues",'Data Repository Table'!$C:$C,'Revenue Analysis'!$A26,'Data Repository Table'!$G:$G,'Revenue Analysis'!$C26,'Data Repository Table'!$H:$H,'Revenue Analysis'!$D26,'Data Repository Table'!$D:$D,'Revenue Analysis'!L$10)</f>
        <v>1928280.8390999998</v>
      </c>
      <c r="M26" s="88">
        <f>SUMIFS('Data Repository Table'!$J:$J,'Data Repository Table'!$A:$A,"Financial Actual",'Data Repository Table'!$B:$B,"Revenues",'Data Repository Table'!$C:$C,'Revenue Analysis'!$A26,'Data Repository Table'!$G:$G,'Revenue Analysis'!$C26,'Data Repository Table'!$H:$H,'Revenue Analysis'!$D26,'Data Repository Table'!$D:$D,'Revenue Analysis'!M$10)</f>
        <v>1729663.4223</v>
      </c>
      <c r="N26" s="88">
        <f>SUMIFS('Data Repository Table'!$J:$J,'Data Repository Table'!$A:$A,"Financial Actual",'Data Repository Table'!$B:$B,"Revenues",'Data Repository Table'!$C:$C,'Revenue Analysis'!$A26,'Data Repository Table'!$G:$G,'Revenue Analysis'!$C26,'Data Repository Table'!$H:$H,'Revenue Analysis'!$D26,'Data Repository Table'!$D:$D,'Revenue Analysis'!N$10)</f>
        <v>1834721.9968000001</v>
      </c>
      <c r="O26" s="88">
        <f>SUMIFS('Data Repository Table'!$J:$J,'Data Repository Table'!$A:$A,"Financial Actual",'Data Repository Table'!$B:$B,"Revenues",'Data Repository Table'!$C:$C,'Revenue Analysis'!$A26,'Data Repository Table'!$G:$G,'Revenue Analysis'!$C26,'Data Repository Table'!$H:$H,'Revenue Analysis'!$D26,'Data Repository Table'!$D:$D,'Revenue Analysis'!O$10)</f>
        <v>1807255.4313000001</v>
      </c>
      <c r="P26" s="88">
        <f>SUMIFS('Data Repository Table'!$J:$J,'Data Repository Table'!$A:$A,"Financial Actual",'Data Repository Table'!$B:$B,"Revenues",'Data Repository Table'!$C:$C,'Revenue Analysis'!$A26,'Data Repository Table'!$G:$G,'Revenue Analysis'!$C26,'Data Repository Table'!$H:$H,'Revenue Analysis'!$D26,'Data Repository Table'!$D:$D,'Revenue Analysis'!P$10)</f>
        <v>1933594.8929000001</v>
      </c>
      <c r="Q26" s="139">
        <f t="shared" si="4"/>
        <v>19905749.768300001</v>
      </c>
    </row>
    <row r="27" spans="1:22" ht="28" customHeight="1" x14ac:dyDescent="0.3">
      <c r="A27" s="80" t="s">
        <v>63</v>
      </c>
      <c r="B27" s="80" t="s">
        <v>22</v>
      </c>
      <c r="C27" s="80" t="s">
        <v>101</v>
      </c>
      <c r="D27" s="80" t="s">
        <v>104</v>
      </c>
      <c r="E27" s="88">
        <f>SUMIFS('Data Repository Table'!$J:$J,'Data Repository Table'!$A:$A,"Financial Actual",'Data Repository Table'!$B:$B,"Revenues",'Data Repository Table'!$C:$C,'Revenue Analysis'!$A27,'Data Repository Table'!$G:$G,'Revenue Analysis'!$C27,'Data Repository Table'!$H:$H,'Revenue Analysis'!$D27,'Data Repository Table'!$D:$D,'Revenue Analysis'!E$10)</f>
        <v>2825965.9539999999</v>
      </c>
      <c r="F27" s="88">
        <f>SUMIFS('Data Repository Table'!$J:$J,'Data Repository Table'!$A:$A,"Financial Actual",'Data Repository Table'!$B:$B,"Revenues",'Data Repository Table'!$C:$C,'Revenue Analysis'!$A27,'Data Repository Table'!$G:$G,'Revenue Analysis'!$C27,'Data Repository Table'!$H:$H,'Revenue Analysis'!$D27,'Data Repository Table'!$D:$D,'Revenue Analysis'!F$10)</f>
        <v>2122276.4180000001</v>
      </c>
      <c r="G27" s="88">
        <f>SUMIFS('Data Repository Table'!$J:$J,'Data Repository Table'!$A:$A,"Financial Actual",'Data Repository Table'!$B:$B,"Revenues",'Data Repository Table'!$C:$C,'Revenue Analysis'!$A27,'Data Repository Table'!$G:$G,'Revenue Analysis'!$C27,'Data Repository Table'!$H:$H,'Revenue Analysis'!$D27,'Data Repository Table'!$D:$D,'Revenue Analysis'!G$10)</f>
        <v>3718993.9819999998</v>
      </c>
      <c r="H27" s="88">
        <f>SUMIFS('Data Repository Table'!$J:$J,'Data Repository Table'!$A:$A,"Financial Actual",'Data Repository Table'!$B:$B,"Revenues",'Data Repository Table'!$C:$C,'Revenue Analysis'!$A27,'Data Repository Table'!$G:$G,'Revenue Analysis'!$C27,'Data Repository Table'!$H:$H,'Revenue Analysis'!$D27,'Data Repository Table'!$D:$D,'Revenue Analysis'!H$10)</f>
        <v>3403502.7259999998</v>
      </c>
      <c r="I27" s="88">
        <f>SUMIFS('Data Repository Table'!$J:$J,'Data Repository Table'!$A:$A,"Financial Actual",'Data Repository Table'!$B:$B,"Revenues",'Data Repository Table'!$C:$C,'Revenue Analysis'!$A27,'Data Repository Table'!$G:$G,'Revenue Analysis'!$C27,'Data Repository Table'!$H:$H,'Revenue Analysis'!$D27,'Data Repository Table'!$D:$D,'Revenue Analysis'!I$10)</f>
        <v>2640383.2100000004</v>
      </c>
      <c r="J27" s="88">
        <f>SUMIFS('Data Repository Table'!$J:$J,'Data Repository Table'!$A:$A,"Financial Actual",'Data Repository Table'!$B:$B,"Revenues",'Data Repository Table'!$C:$C,'Revenue Analysis'!$A27,'Data Repository Table'!$G:$G,'Revenue Analysis'!$C27,'Data Repository Table'!$H:$H,'Revenue Analysis'!$D27,'Data Repository Table'!$D:$D,'Revenue Analysis'!J$10)</f>
        <v>3250473.736</v>
      </c>
      <c r="K27" s="88">
        <f>SUMIFS('Data Repository Table'!$J:$J,'Data Repository Table'!$A:$A,"Financial Actual",'Data Repository Table'!$B:$B,"Revenues",'Data Repository Table'!$C:$C,'Revenue Analysis'!$A27,'Data Repository Table'!$G:$G,'Revenue Analysis'!$C27,'Data Repository Table'!$H:$H,'Revenue Analysis'!$D27,'Data Repository Table'!$D:$D,'Revenue Analysis'!K$10)</f>
        <v>3442464.3119999999</v>
      </c>
      <c r="L27" s="88">
        <f>SUMIFS('Data Repository Table'!$J:$J,'Data Repository Table'!$A:$A,"Financial Actual",'Data Repository Table'!$B:$B,"Revenues",'Data Repository Table'!$C:$C,'Revenue Analysis'!$A27,'Data Repository Table'!$G:$G,'Revenue Analysis'!$C27,'Data Repository Table'!$H:$H,'Revenue Analysis'!$D27,'Data Repository Table'!$D:$D,'Revenue Analysis'!L$10)</f>
        <v>3505965.162</v>
      </c>
      <c r="M27" s="88">
        <f>SUMIFS('Data Repository Table'!$J:$J,'Data Repository Table'!$A:$A,"Financial Actual",'Data Repository Table'!$B:$B,"Revenues",'Data Repository Table'!$C:$C,'Revenue Analysis'!$A27,'Data Repository Table'!$G:$G,'Revenue Analysis'!$C27,'Data Repository Table'!$H:$H,'Revenue Analysis'!$D27,'Data Repository Table'!$D:$D,'Revenue Analysis'!M$10)</f>
        <v>3144842.5860000001</v>
      </c>
      <c r="N27" s="88">
        <f>SUMIFS('Data Repository Table'!$J:$J,'Data Repository Table'!$A:$A,"Financial Actual",'Data Repository Table'!$B:$B,"Revenues",'Data Repository Table'!$C:$C,'Revenue Analysis'!$A27,'Data Repository Table'!$G:$G,'Revenue Analysis'!$C27,'Data Repository Table'!$H:$H,'Revenue Analysis'!$D27,'Data Repository Table'!$D:$D,'Revenue Analysis'!N$10)</f>
        <v>3335858.1760000004</v>
      </c>
      <c r="O27" s="88">
        <f>SUMIFS('Data Repository Table'!$J:$J,'Data Repository Table'!$A:$A,"Financial Actual",'Data Repository Table'!$B:$B,"Revenues",'Data Repository Table'!$C:$C,'Revenue Analysis'!$A27,'Data Repository Table'!$G:$G,'Revenue Analysis'!$C27,'Data Repository Table'!$H:$H,'Revenue Analysis'!$D27,'Data Repository Table'!$D:$D,'Revenue Analysis'!O$10)</f>
        <v>3285918.966</v>
      </c>
      <c r="P27" s="88">
        <f>SUMIFS('Data Repository Table'!$J:$J,'Data Repository Table'!$A:$A,"Financial Actual",'Data Repository Table'!$B:$B,"Revenues",'Data Repository Table'!$C:$C,'Revenue Analysis'!$A27,'Data Repository Table'!$G:$G,'Revenue Analysis'!$C27,'Data Repository Table'!$H:$H,'Revenue Analysis'!$D27,'Data Repository Table'!$D:$D,'Revenue Analysis'!P$10)</f>
        <v>3515627.0780000002</v>
      </c>
      <c r="Q27" s="139">
        <f t="shared" si="4"/>
        <v>38192272.306000002</v>
      </c>
    </row>
    <row r="28" spans="1:22" ht="28" customHeight="1" x14ac:dyDescent="0.3">
      <c r="A28" s="80" t="s">
        <v>63</v>
      </c>
      <c r="B28" s="80" t="s">
        <v>22</v>
      </c>
      <c r="C28" s="80" t="s">
        <v>103</v>
      </c>
      <c r="D28" s="80" t="s">
        <v>105</v>
      </c>
      <c r="E28" s="88">
        <f>SUMIFS('Data Repository Table'!$J:$J,'Data Repository Table'!$A:$A,"Financial Actual",'Data Repository Table'!$B:$B,"Revenues",'Data Repository Table'!$C:$C,'Revenue Analysis'!$A28,'Data Repository Table'!$G:$G,'Revenue Analysis'!$C28,'Data Repository Table'!$H:$H,'Revenue Analysis'!$D28,'Data Repository Table'!$D:$D,'Revenue Analysis'!E$10)</f>
        <v>3037913.400549999</v>
      </c>
      <c r="F28" s="88">
        <f>SUMIFS('Data Repository Table'!$J:$J,'Data Repository Table'!$A:$A,"Financial Actual",'Data Repository Table'!$B:$B,"Revenues",'Data Repository Table'!$C:$C,'Revenue Analysis'!$A28,'Data Repository Table'!$G:$G,'Revenue Analysis'!$C28,'Data Repository Table'!$H:$H,'Revenue Analysis'!$D28,'Data Repository Table'!$D:$D,'Revenue Analysis'!F$10)</f>
        <v>3356447.1493499991</v>
      </c>
      <c r="G28" s="88">
        <f>SUMIFS('Data Repository Table'!$J:$J,'Data Repository Table'!$A:$A,"Financial Actual",'Data Repository Table'!$B:$B,"Revenues",'Data Repository Table'!$C:$C,'Revenue Analysis'!$A28,'Data Repository Table'!$G:$G,'Revenue Analysis'!$C28,'Data Repository Table'!$H:$H,'Revenue Analysis'!$D28,'Data Repository Table'!$D:$D,'Revenue Analysis'!G$10)</f>
        <v>2922918.5306499992</v>
      </c>
      <c r="H28" s="88">
        <f>SUMIFS('Data Repository Table'!$J:$J,'Data Repository Table'!$A:$A,"Financial Actual",'Data Repository Table'!$B:$B,"Revenues",'Data Repository Table'!$C:$C,'Revenue Analysis'!$A28,'Data Repository Table'!$G:$G,'Revenue Analysis'!$C28,'Data Repository Table'!$H:$H,'Revenue Analysis'!$D28,'Data Repository Table'!$D:$D,'Revenue Analysis'!H$10)</f>
        <v>2583765.4304499994</v>
      </c>
      <c r="I28" s="88">
        <f>SUMIFS('Data Repository Table'!$J:$J,'Data Repository Table'!$A:$A,"Financial Actual",'Data Repository Table'!$B:$B,"Revenues",'Data Repository Table'!$C:$C,'Revenue Analysis'!$A28,'Data Repository Table'!$G:$G,'Revenue Analysis'!$C28,'Data Repository Table'!$H:$H,'Revenue Analysis'!$D28,'Data Repository Table'!$D:$D,'Revenue Analysis'!I$10)</f>
        <v>2838411.9507499994</v>
      </c>
      <c r="J28" s="88">
        <f>SUMIFS('Data Repository Table'!$J:$J,'Data Repository Table'!$A:$A,"Financial Actual",'Data Repository Table'!$B:$B,"Revenues",'Data Repository Table'!$C:$C,'Revenue Analysis'!$A28,'Data Repository Table'!$G:$G,'Revenue Analysis'!$C28,'Data Repository Table'!$H:$H,'Revenue Analysis'!$D28,'Data Repository Table'!$D:$D,'Revenue Analysis'!J$10)</f>
        <v>2419259.2661999995</v>
      </c>
      <c r="K28" s="88">
        <f>SUMIFS('Data Repository Table'!$J:$J,'Data Repository Table'!$A:$A,"Financial Actual",'Data Repository Table'!$B:$B,"Revenues",'Data Repository Table'!$C:$C,'Revenue Analysis'!$A28,'Data Repository Table'!$G:$G,'Revenue Analysis'!$C28,'Data Repository Table'!$H:$H,'Revenue Analysis'!$D28,'Data Repository Table'!$D:$D,'Revenue Analysis'!K$10)</f>
        <v>3700649.1353999986</v>
      </c>
      <c r="L28" s="88">
        <f>SUMIFS('Data Repository Table'!$J:$J,'Data Repository Table'!$A:$A,"Financial Actual",'Data Repository Table'!$B:$B,"Revenues",'Data Repository Table'!$C:$C,'Revenue Analysis'!$A28,'Data Repository Table'!$G:$G,'Revenue Analysis'!$C28,'Data Repository Table'!$H:$H,'Revenue Analysis'!$D28,'Data Repository Table'!$D:$D,'Revenue Analysis'!L$10)</f>
        <v>3768912.5491499985</v>
      </c>
      <c r="M28" s="88">
        <f>SUMIFS('Data Repository Table'!$J:$J,'Data Repository Table'!$A:$A,"Financial Actual",'Data Repository Table'!$B:$B,"Revenues",'Data Repository Table'!$C:$C,'Revenue Analysis'!$A28,'Data Repository Table'!$G:$G,'Revenue Analysis'!$C28,'Data Repository Table'!$H:$H,'Revenue Analysis'!$D28,'Data Repository Table'!$D:$D,'Revenue Analysis'!M$10)</f>
        <v>3380705.7799499989</v>
      </c>
      <c r="N28" s="88">
        <f>SUMIFS('Data Repository Table'!$J:$J,'Data Repository Table'!$A:$A,"Financial Actual",'Data Repository Table'!$B:$B,"Revenues",'Data Repository Table'!$C:$C,'Revenue Analysis'!$A28,'Data Repository Table'!$G:$G,'Revenue Analysis'!$C28,'Data Repository Table'!$H:$H,'Revenue Analysis'!$D28,'Data Repository Table'!$D:$D,'Revenue Analysis'!N$10)</f>
        <v>3586047.5391999991</v>
      </c>
      <c r="O28" s="88">
        <f>SUMIFS('Data Repository Table'!$J:$J,'Data Repository Table'!$A:$A,"Financial Actual",'Data Repository Table'!$B:$B,"Revenues",'Data Repository Table'!$C:$C,'Revenue Analysis'!$A28,'Data Repository Table'!$G:$G,'Revenue Analysis'!$C28,'Data Repository Table'!$H:$H,'Revenue Analysis'!$D28,'Data Repository Table'!$D:$D,'Revenue Analysis'!O$10)</f>
        <v>3032362.88845</v>
      </c>
      <c r="P28" s="88">
        <f>SUMIFS('Data Repository Table'!$J:$J,'Data Repository Table'!$A:$A,"Financial Actual",'Data Repository Table'!$B:$B,"Revenues",'Data Repository Table'!$C:$C,'Revenue Analysis'!$A28,'Data Repository Table'!$G:$G,'Revenue Analysis'!$C28,'Data Repository Table'!$H:$H,'Revenue Analysis'!$D28,'Data Repository Table'!$D:$D,'Revenue Analysis'!P$10)</f>
        <v>3079299.10885</v>
      </c>
      <c r="Q28" s="139">
        <f t="shared" si="4"/>
        <v>37706692.728949994</v>
      </c>
    </row>
    <row r="29" spans="1:22" ht="28" customHeight="1" x14ac:dyDescent="0.35">
      <c r="E29" s="139">
        <f>SUM(E24:E28)</f>
        <v>12716846.793</v>
      </c>
      <c r="F29" s="139">
        <f t="shared" ref="F29:P29" si="5">SUM(F24:F28)</f>
        <v>13050243.880999997</v>
      </c>
      <c r="G29" s="139">
        <f t="shared" si="5"/>
        <v>13235472.919</v>
      </c>
      <c r="H29" s="139">
        <f t="shared" si="5"/>
        <v>11815762.267000001</v>
      </c>
      <c r="I29" s="139">
        <f t="shared" si="5"/>
        <v>11881724.445</v>
      </c>
      <c r="J29" s="139">
        <f t="shared" si="5"/>
        <v>11127131.811999999</v>
      </c>
      <c r="K29" s="139">
        <f t="shared" si="5"/>
        <v>15491089.403999997</v>
      </c>
      <c r="L29" s="139">
        <f t="shared" si="5"/>
        <v>15776843.228999998</v>
      </c>
      <c r="M29" s="139">
        <f t="shared" si="5"/>
        <v>14151791.636999998</v>
      </c>
      <c r="N29" s="139">
        <f t="shared" si="5"/>
        <v>15011361.791999999</v>
      </c>
      <c r="O29" s="139">
        <f t="shared" si="5"/>
        <v>14286635.347000001</v>
      </c>
      <c r="P29" s="139">
        <f t="shared" si="5"/>
        <v>15120321.851</v>
      </c>
      <c r="Q29" s="140">
        <f>SUM(Q24:Q28)</f>
        <v>163665225.377</v>
      </c>
      <c r="R29" s="88"/>
    </row>
    <row r="30" spans="1:22" s="92" customFormat="1" ht="40.5" customHeight="1" x14ac:dyDescent="0.35">
      <c r="A30" s="150" t="s">
        <v>109</v>
      </c>
      <c r="B30" s="151"/>
      <c r="C30" s="151"/>
      <c r="D30" s="151"/>
      <c r="E30" s="151"/>
      <c r="F30" s="151"/>
      <c r="G30" s="151"/>
      <c r="H30" s="151"/>
      <c r="I30" s="151"/>
      <c r="J30" s="151"/>
      <c r="K30" s="151"/>
      <c r="L30" s="151"/>
      <c r="M30" s="151"/>
      <c r="N30" s="151"/>
      <c r="O30" s="151"/>
      <c r="P30" s="151"/>
      <c r="Q30" s="151"/>
      <c r="R30" s="151"/>
      <c r="S30" s="151"/>
      <c r="T30" s="151"/>
      <c r="U30" s="151"/>
      <c r="V30" s="83"/>
    </row>
    <row r="31" spans="1:22" s="92" customFormat="1" ht="28" customHeight="1" x14ac:dyDescent="0.35">
      <c r="A31" s="150" t="s">
        <v>113</v>
      </c>
      <c r="B31" s="152"/>
      <c r="C31" s="152"/>
      <c r="D31" s="152"/>
      <c r="E31" s="152"/>
      <c r="F31" s="152"/>
      <c r="G31" s="152"/>
      <c r="H31" s="152"/>
      <c r="I31" s="152"/>
      <c r="J31" s="152"/>
      <c r="K31" s="152"/>
      <c r="L31" s="152"/>
      <c r="M31" s="152"/>
      <c r="N31" s="152"/>
      <c r="O31" s="152"/>
      <c r="P31" s="152"/>
      <c r="Q31" s="152"/>
      <c r="R31" s="152"/>
      <c r="S31" s="152"/>
      <c r="T31" s="152"/>
      <c r="U31" s="152"/>
      <c r="V31" s="152"/>
    </row>
    <row r="32" spans="1:22" s="84" customFormat="1" ht="28" customHeight="1" x14ac:dyDescent="0.3">
      <c r="A32" s="85" t="s">
        <v>46</v>
      </c>
      <c r="B32" s="85" t="s">
        <v>99</v>
      </c>
      <c r="C32" s="85" t="s">
        <v>111</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3">
      <c r="A33" s="85"/>
      <c r="B33" s="85"/>
      <c r="C33" s="85"/>
      <c r="Q33" s="94" t="s">
        <v>21</v>
      </c>
    </row>
    <row r="34" spans="1:17" ht="28" customHeight="1" x14ac:dyDescent="0.3">
      <c r="A34" s="80" t="s">
        <v>51</v>
      </c>
      <c r="B34" s="80" t="s">
        <v>22</v>
      </c>
      <c r="C34" s="80" t="s">
        <v>102</v>
      </c>
      <c r="E34" s="88">
        <f>SUMIFS('Data Repository Table'!$J:$J,'Data Repository Table'!$A:$A,"Financial Actual",'Data Repository Table'!$B:$B,"Revenues",'Data Repository Table'!$C:$C,'Revenue Analysis'!$A34,'Data Repository Table'!$G:$G,'Revenue Analysis'!$C34,'Data Repository Table'!$D:$D,'Revenue Analysis'!E$32)</f>
        <v>3094536.9986999994</v>
      </c>
      <c r="F34" s="88">
        <f>SUMIFS('Data Repository Table'!$J:$J,'Data Repository Table'!$A:$A,"Financial Actual",'Data Repository Table'!$B:$B,"Revenues",'Data Repository Table'!$C:$C,'Revenue Analysis'!$A34,'Data Repository Table'!$G:$G,'Revenue Analysis'!$C34,'Data Repository Table'!$D:$D,'Revenue Analysis'!F$32)</f>
        <v>2980521.8105250001</v>
      </c>
      <c r="G34" s="88">
        <f>SUMIFS('Data Repository Table'!$J:$J,'Data Repository Table'!$A:$A,"Financial Actual",'Data Repository Table'!$B:$B,"Revenues",'Data Repository Table'!$C:$C,'Revenue Analysis'!$A34,'Data Repository Table'!$G:$G,'Revenue Analysis'!$C34,'Data Repository Table'!$D:$D,'Revenue Analysis'!G$32)</f>
        <v>2752413.7409999999</v>
      </c>
      <c r="H34" s="88">
        <f>SUMIFS('Data Repository Table'!$J:$J,'Data Repository Table'!$A:$A,"Financial Actual",'Data Repository Table'!$B:$B,"Revenues",'Data Repository Table'!$C:$C,'Revenue Analysis'!$A34,'Data Repository Table'!$G:$G,'Revenue Analysis'!$C34,'Data Repository Table'!$D:$D,'Revenue Analysis'!H$32)</f>
        <v>2732151.9371999996</v>
      </c>
      <c r="I34" s="88">
        <f>SUMIFS('Data Repository Table'!$J:$J,'Data Repository Table'!$A:$A,"Financial Actual",'Data Repository Table'!$B:$B,"Revenues",'Data Repository Table'!$C:$C,'Revenue Analysis'!$A34,'Data Repository Table'!$G:$G,'Revenue Analysis'!$C34,'Data Repository Table'!$D:$D,'Revenue Analysis'!I$32)</f>
        <v>2885028.0122999996</v>
      </c>
      <c r="J34" s="88">
        <f>SUMIFS('Data Repository Table'!$J:$J,'Data Repository Table'!$A:$A,"Financial Actual",'Data Repository Table'!$B:$B,"Revenues",'Data Repository Table'!$C:$C,'Revenue Analysis'!$A34,'Data Repository Table'!$G:$G,'Revenue Analysis'!$C34,'Data Repository Table'!$D:$D,'Revenue Analysis'!J$32)</f>
        <v>2815308.3782250006</v>
      </c>
      <c r="K34" s="88">
        <f>SUMIFS('Data Repository Table'!$J:$J,'Data Repository Table'!$A:$A,"Financial Actual",'Data Repository Table'!$B:$B,"Revenues",'Data Repository Table'!$C:$C,'Revenue Analysis'!$A34,'Data Repository Table'!$G:$G,'Revenue Analysis'!$C34,'Data Repository Table'!$D:$D,'Revenue Analysis'!K$32)</f>
        <v>4092821.3597249994</v>
      </c>
      <c r="L34" s="88">
        <f>SUMIFS('Data Repository Table'!$J:$J,'Data Repository Table'!$A:$A,"Financial Actual",'Data Repository Table'!$B:$B,"Revenues",'Data Repository Table'!$C:$C,'Revenue Analysis'!$A34,'Data Repository Table'!$G:$G,'Revenue Analysis'!$C34,'Data Repository Table'!$D:$D,'Revenue Analysis'!L$32)</f>
        <v>3622839.5636999998</v>
      </c>
      <c r="M34" s="88">
        <f>SUMIFS('Data Repository Table'!$J:$J,'Data Repository Table'!$A:$A,"Financial Actual",'Data Repository Table'!$B:$B,"Revenues",'Data Repository Table'!$C:$C,'Revenue Analysis'!$A34,'Data Repository Table'!$G:$G,'Revenue Analysis'!$C34,'Data Repository Table'!$D:$D,'Revenue Analysis'!M$32)</f>
        <v>3818238.1009499999</v>
      </c>
      <c r="N34" s="88">
        <f>SUMIFS('Data Repository Table'!$J:$J,'Data Repository Table'!$A:$A,"Financial Actual",'Data Repository Table'!$B:$B,"Revenues",'Data Repository Table'!$C:$C,'Revenue Analysis'!$A34,'Data Repository Table'!$G:$G,'Revenue Analysis'!$C34,'Data Repository Table'!$D:$D,'Revenue Analysis'!N$32)</f>
        <v>2789853.534825</v>
      </c>
      <c r="O34" s="88">
        <f>SUMIFS('Data Repository Table'!$J:$J,'Data Repository Table'!$A:$A,"Financial Actual",'Data Repository Table'!$B:$B,"Revenues",'Data Repository Table'!$C:$C,'Revenue Analysis'!$A34,'Data Repository Table'!$G:$G,'Revenue Analysis'!$C34,'Data Repository Table'!$D:$D,'Revenue Analysis'!O$32)</f>
        <v>2822646.2911499999</v>
      </c>
      <c r="P34" s="88">
        <f>SUMIFS('Data Repository Table'!$J:$J,'Data Repository Table'!$A:$A,"Financial Actual",'Data Repository Table'!$B:$B,"Revenues",'Data Repository Table'!$C:$C,'Revenue Analysis'!$A34,'Data Repository Table'!$G:$G,'Revenue Analysis'!$C34,'Data Repository Table'!$D:$D,'Revenue Analysis'!P$32)</f>
        <v>2712379.18035</v>
      </c>
      <c r="Q34" s="139">
        <f>SUM(E34:P34)</f>
        <v>37118738.908649988</v>
      </c>
    </row>
    <row r="35" spans="1:17" ht="28" customHeight="1" x14ac:dyDescent="0.3">
      <c r="A35" s="80" t="s">
        <v>51</v>
      </c>
      <c r="B35" s="80" t="s">
        <v>22</v>
      </c>
      <c r="C35" s="80" t="s">
        <v>101</v>
      </c>
      <c r="E35" s="88">
        <f>SUMIFS('Data Repository Table'!$J:$J,'Data Repository Table'!$A:$A,"Financial Actual",'Data Repository Table'!$B:$B,"Revenues",'Data Repository Table'!$C:$C,'Revenue Analysis'!$A35,'Data Repository Table'!$G:$G,'Revenue Analysis'!$C35,'Data Repository Table'!$D:$D,'Revenue Analysis'!E$32)</f>
        <v>1523285.8376100748</v>
      </c>
      <c r="F35" s="88">
        <f>SUMIFS('Data Repository Table'!$J:$J,'Data Repository Table'!$A:$A,"Financial Actual",'Data Repository Table'!$B:$B,"Revenues",'Data Repository Table'!$C:$C,'Revenue Analysis'!$A35,'Data Repository Table'!$G:$G,'Revenue Analysis'!$C35,'Data Repository Table'!$D:$D,'Revenue Analysis'!F$32)</f>
        <v>1467161.8612309312</v>
      </c>
      <c r="G35" s="88">
        <f>SUMIFS('Data Repository Table'!$J:$J,'Data Repository Table'!$A:$A,"Financial Actual",'Data Repository Table'!$B:$B,"Revenues",'Data Repository Table'!$C:$C,'Revenue Analysis'!$A35,'Data Repository Table'!$G:$G,'Revenue Analysis'!$C35,'Data Repository Table'!$D:$D,'Revenue Analysis'!G$32)</f>
        <v>1354875.66400725</v>
      </c>
      <c r="H35" s="88">
        <f>SUMIFS('Data Repository Table'!$J:$J,'Data Repository Table'!$A:$A,"Financial Actual",'Data Repository Table'!$B:$B,"Revenues",'Data Repository Table'!$C:$C,'Revenue Analysis'!$A35,'Data Repository Table'!$G:$G,'Revenue Analysis'!$C35,'Data Repository Table'!$D:$D,'Revenue Analysis'!H$32)</f>
        <v>1344901.7910867</v>
      </c>
      <c r="I35" s="88">
        <f>SUMIFS('Data Repository Table'!$J:$J,'Data Repository Table'!$A:$A,"Financial Actual",'Data Repository Table'!$B:$B,"Revenues",'Data Repository Table'!$C:$C,'Revenue Analysis'!$A35,'Data Repository Table'!$G:$G,'Revenue Analysis'!$C35,'Data Repository Table'!$D:$D,'Revenue Analysis'!I$32)</f>
        <v>1420155.039054675</v>
      </c>
      <c r="J35" s="88">
        <f>SUMIFS('Data Repository Table'!$J:$J,'Data Repository Table'!$A:$A,"Financial Actual",'Data Repository Table'!$B:$B,"Revenues",'Data Repository Table'!$C:$C,'Revenue Analysis'!$A35,'Data Repository Table'!$G:$G,'Revenue Analysis'!$C35,'Data Repository Table'!$D:$D,'Revenue Analysis'!J$32)</f>
        <v>1385835.5491812564</v>
      </c>
      <c r="K35" s="88">
        <f>SUMIFS('Data Repository Table'!$J:$J,'Data Repository Table'!$A:$A,"Financial Actual",'Data Repository Table'!$B:$B,"Revenues",'Data Repository Table'!$C:$C,'Revenue Analysis'!$A35,'Data Repository Table'!$G:$G,'Revenue Analysis'!$C35,'Data Repository Table'!$D:$D,'Revenue Analysis'!K$32)</f>
        <v>2014691.3143246307</v>
      </c>
      <c r="L35" s="88">
        <f>SUMIFS('Data Repository Table'!$J:$J,'Data Repository Table'!$A:$A,"Financial Actual",'Data Repository Table'!$B:$B,"Revenues",'Data Repository Table'!$C:$C,'Revenue Analysis'!$A35,'Data Repository Table'!$G:$G,'Revenue Analysis'!$C35,'Data Repository Table'!$D:$D,'Revenue Analysis'!L$32)</f>
        <v>1783342.7752313251</v>
      </c>
      <c r="M35" s="88">
        <f>SUMIFS('Data Repository Table'!$J:$J,'Data Repository Table'!$A:$A,"Financial Actual",'Data Repository Table'!$B:$B,"Revenues",'Data Repository Table'!$C:$C,'Revenue Analysis'!$A35,'Data Repository Table'!$G:$G,'Revenue Analysis'!$C35,'Data Repository Table'!$D:$D,'Revenue Analysis'!M$32)</f>
        <v>1879527.7051926372</v>
      </c>
      <c r="N35" s="88">
        <f>SUMIFS('Data Repository Table'!$J:$J,'Data Repository Table'!$A:$A,"Financial Actual",'Data Repository Table'!$B:$B,"Revenues",'Data Repository Table'!$C:$C,'Revenue Analysis'!$A35,'Data Repository Table'!$G:$G,'Revenue Analysis'!$C35,'Data Repository Table'!$D:$D,'Revenue Analysis'!N$32)</f>
        <v>1373305.4025176065</v>
      </c>
      <c r="O35" s="88">
        <f>SUMIFS('Data Repository Table'!$J:$J,'Data Repository Table'!$A:$A,"Financial Actual",'Data Repository Table'!$B:$B,"Revenues",'Data Repository Table'!$C:$C,'Revenue Analysis'!$A35,'Data Repository Table'!$G:$G,'Revenue Analysis'!$C35,'Data Repository Table'!$D:$D,'Revenue Analysis'!O$32)</f>
        <v>1389447.6368185873</v>
      </c>
      <c r="P35" s="88">
        <f>SUMIFS('Data Repository Table'!$J:$J,'Data Repository Table'!$A:$A,"Financial Actual",'Data Repository Table'!$B:$B,"Revenues",'Data Repository Table'!$C:$C,'Revenue Analysis'!$A35,'Data Repository Table'!$G:$G,'Revenue Analysis'!$C35,'Data Repository Table'!$D:$D,'Revenue Analysis'!P$32)</f>
        <v>1335168.6515272874</v>
      </c>
      <c r="Q35" s="139">
        <f t="shared" ref="Q35:Q42" si="6">SUM(E35:P35)</f>
        <v>18271699.227782957</v>
      </c>
    </row>
    <row r="36" spans="1:17" ht="28" customHeight="1" x14ac:dyDescent="0.3">
      <c r="A36" s="80" t="s">
        <v>51</v>
      </c>
      <c r="B36" s="80" t="s">
        <v>22</v>
      </c>
      <c r="C36" s="80" t="s">
        <v>103</v>
      </c>
      <c r="E36" s="88">
        <f>SUMIFS('Data Repository Table'!$J:$J,'Data Repository Table'!$A:$A,"Financial Actual",'Data Repository Table'!$B:$B,"Revenues",'Data Repository Table'!$C:$C,'Revenue Analysis'!$A36,'Data Repository Table'!$G:$G,'Revenue Analysis'!$C36,'Data Repository Table'!$D:$D,'Revenue Analysis'!E$32)</f>
        <v>1296758.36136</v>
      </c>
      <c r="F36" s="88">
        <f>SUMIFS('Data Repository Table'!$J:$J,'Data Repository Table'!$A:$A,"Financial Actual",'Data Repository Table'!$B:$B,"Revenues",'Data Repository Table'!$C:$C,'Revenue Analysis'!$A36,'Data Repository Table'!$G:$G,'Revenue Analysis'!$C36,'Data Repository Table'!$D:$D,'Revenue Analysis'!F$32)</f>
        <v>1248980.56822</v>
      </c>
      <c r="G36" s="88">
        <f>SUMIFS('Data Repository Table'!$J:$J,'Data Repository Table'!$A:$A,"Financial Actual",'Data Repository Table'!$B:$B,"Revenues",'Data Repository Table'!$C:$C,'Revenue Analysis'!$A36,'Data Repository Table'!$G:$G,'Revenue Analysis'!$C36,'Data Repository Table'!$D:$D,'Revenue Analysis'!G$32)</f>
        <v>1153392.4247999999</v>
      </c>
      <c r="H36" s="88">
        <f>SUMIFS('Data Repository Table'!$J:$J,'Data Repository Table'!$A:$A,"Financial Actual",'Data Repository Table'!$B:$B,"Revenues",'Data Repository Table'!$C:$C,'Revenue Analysis'!$A36,'Data Repository Table'!$G:$G,'Revenue Analysis'!$C36,'Data Repository Table'!$D:$D,'Revenue Analysis'!H$32)</f>
        <v>1144901.76416</v>
      </c>
      <c r="I36" s="88">
        <f>SUMIFS('Data Repository Table'!$J:$J,'Data Repository Table'!$A:$A,"Financial Actual",'Data Repository Table'!$B:$B,"Revenues",'Data Repository Table'!$C:$C,'Revenue Analysis'!$A36,'Data Repository Table'!$G:$G,'Revenue Analysis'!$C36,'Data Repository Table'!$D:$D,'Revenue Analysis'!I$32)</f>
        <v>1208964.11944</v>
      </c>
      <c r="J36" s="88">
        <f>SUMIFS('Data Repository Table'!$J:$J,'Data Repository Table'!$A:$A,"Financial Actual",'Data Repository Table'!$B:$B,"Revenues",'Data Repository Table'!$C:$C,'Revenue Analysis'!$A36,'Data Repository Table'!$G:$G,'Revenue Analysis'!$C36,'Data Repository Table'!$D:$D,'Revenue Analysis'!J$32)</f>
        <v>1179748.2727800002</v>
      </c>
      <c r="K36" s="88">
        <f>SUMIFS('Data Repository Table'!$J:$J,'Data Repository Table'!$A:$A,"Financial Actual",'Data Repository Table'!$B:$B,"Revenues",'Data Repository Table'!$C:$C,'Revenue Analysis'!$A36,'Data Repository Table'!$G:$G,'Revenue Analysis'!$C36,'Data Repository Table'!$D:$D,'Revenue Analysis'!K$32)</f>
        <v>1715087.0459799999</v>
      </c>
      <c r="L36" s="88">
        <f>SUMIFS('Data Repository Table'!$J:$J,'Data Repository Table'!$A:$A,"Financial Actual",'Data Repository Table'!$B:$B,"Revenues",'Data Repository Table'!$C:$C,'Revenue Analysis'!$A36,'Data Repository Table'!$G:$G,'Revenue Analysis'!$C36,'Data Repository Table'!$D:$D,'Revenue Analysis'!L$32)</f>
        <v>1518142.2933600002</v>
      </c>
      <c r="M36" s="88">
        <f>SUMIFS('Data Repository Table'!$J:$J,'Data Repository Table'!$A:$A,"Financial Actual",'Data Repository Table'!$B:$B,"Revenues",'Data Repository Table'!$C:$C,'Revenue Analysis'!$A36,'Data Repository Table'!$G:$G,'Revenue Analysis'!$C36,'Data Repository Table'!$D:$D,'Revenue Analysis'!M$32)</f>
        <v>1600023.58516</v>
      </c>
      <c r="N36" s="88">
        <f>SUMIFS('Data Repository Table'!$J:$J,'Data Repository Table'!$A:$A,"Financial Actual",'Data Repository Table'!$B:$B,"Revenues",'Data Repository Table'!$C:$C,'Revenue Analysis'!$A36,'Data Repository Table'!$G:$G,'Revenue Analysis'!$C36,'Data Repository Table'!$D:$D,'Revenue Analysis'!N$32)</f>
        <v>1169081.4812600003</v>
      </c>
      <c r="O36" s="88">
        <f>SUMIFS('Data Repository Table'!$J:$J,'Data Repository Table'!$A:$A,"Financial Actual",'Data Repository Table'!$B:$B,"Revenues",'Data Repository Table'!$C:$C,'Revenue Analysis'!$A36,'Data Repository Table'!$G:$G,'Revenue Analysis'!$C36,'Data Repository Table'!$D:$D,'Revenue Analysis'!O$32)</f>
        <v>1182823.2077200001</v>
      </c>
      <c r="P36" s="88">
        <f>SUMIFS('Data Repository Table'!$J:$J,'Data Repository Table'!$A:$A,"Financial Actual",'Data Repository Table'!$B:$B,"Revenues",'Data Repository Table'!$C:$C,'Revenue Analysis'!$A36,'Data Repository Table'!$G:$G,'Revenue Analysis'!$C36,'Data Repository Table'!$D:$D,'Revenue Analysis'!P$32)</f>
        <v>1136616.0374800002</v>
      </c>
      <c r="Q36" s="139">
        <f t="shared" si="6"/>
        <v>15554519.161720002</v>
      </c>
    </row>
    <row r="37" spans="1:17" ht="28" customHeight="1" x14ac:dyDescent="0.3">
      <c r="A37" s="80" t="s">
        <v>64</v>
      </c>
      <c r="B37" s="80" t="s">
        <v>22</v>
      </c>
      <c r="C37" s="80" t="s">
        <v>102</v>
      </c>
      <c r="E37" s="88">
        <f>SUMIFS('Data Repository Table'!$J:$J,'Data Repository Table'!$A:$A,"Financial Actual",'Data Repository Table'!$B:$B,"Revenues",'Data Repository Table'!$C:$C,'Revenue Analysis'!$A37,'Data Repository Table'!$G:$G,'Revenue Analysis'!$C37,'Data Repository Table'!$D:$D,'Revenue Analysis'!E$32)</f>
        <v>7220021.2387499996</v>
      </c>
      <c r="F37" s="88">
        <f>SUMIFS('Data Repository Table'!$J:$J,'Data Repository Table'!$A:$A,"Financial Actual",'Data Repository Table'!$B:$B,"Revenues",'Data Repository Table'!$C:$C,'Revenue Analysis'!$A37,'Data Repository Table'!$G:$G,'Revenue Analysis'!$C37,'Data Repository Table'!$D:$D,'Revenue Analysis'!F$32)</f>
        <v>6085131.0149999997</v>
      </c>
      <c r="G37" s="88">
        <f>SUMIFS('Data Repository Table'!$J:$J,'Data Repository Table'!$A:$A,"Financial Actual",'Data Repository Table'!$B:$B,"Revenues",'Data Repository Table'!$C:$C,'Revenue Analysis'!$A37,'Data Repository Table'!$G:$G,'Revenue Analysis'!$C37,'Data Repository Table'!$D:$D,'Revenue Analysis'!G$32)</f>
        <v>6723291.7162500005</v>
      </c>
      <c r="H37" s="88">
        <f>SUMIFS('Data Repository Table'!$J:$J,'Data Repository Table'!$A:$A,"Financial Actual",'Data Repository Table'!$B:$B,"Revenues",'Data Repository Table'!$C:$C,'Revenue Analysis'!$A37,'Data Repository Table'!$G:$G,'Revenue Analysis'!$C37,'Data Repository Table'!$D:$D,'Revenue Analysis'!H$32)</f>
        <v>6313180.5299999993</v>
      </c>
      <c r="I37" s="88">
        <f>SUMIFS('Data Repository Table'!$J:$J,'Data Repository Table'!$A:$A,"Financial Actual",'Data Repository Table'!$B:$B,"Revenues",'Data Repository Table'!$C:$C,'Revenue Analysis'!$A37,'Data Repository Table'!$G:$G,'Revenue Analysis'!$C37,'Data Repository Table'!$D:$D,'Revenue Analysis'!I$32)</f>
        <v>5763708.6674999995</v>
      </c>
      <c r="J37" s="88">
        <f>SUMIFS('Data Repository Table'!$J:$J,'Data Repository Table'!$A:$A,"Financial Actual",'Data Repository Table'!$B:$B,"Revenues",'Data Repository Table'!$C:$C,'Revenue Analysis'!$A37,'Data Repository Table'!$G:$G,'Revenue Analysis'!$C37,'Data Repository Table'!$D:$D,'Revenue Analysis'!J$32)</f>
        <v>6484566.5099999998</v>
      </c>
      <c r="K37" s="88">
        <f>SUMIFS('Data Repository Table'!$J:$J,'Data Repository Table'!$A:$A,"Financial Actual",'Data Repository Table'!$B:$B,"Revenues",'Data Repository Table'!$C:$C,'Revenue Analysis'!$A37,'Data Repository Table'!$G:$G,'Revenue Analysis'!$C37,'Data Repository Table'!$D:$D,'Revenue Analysis'!K$32)</f>
        <v>9314190.6750000007</v>
      </c>
      <c r="L37" s="88">
        <f>SUMIFS('Data Repository Table'!$J:$J,'Data Repository Table'!$A:$A,"Financial Actual",'Data Repository Table'!$B:$B,"Revenues",'Data Repository Table'!$C:$C,'Revenue Analysis'!$A37,'Data Repository Table'!$G:$G,'Revenue Analysis'!$C37,'Data Repository Table'!$D:$D,'Revenue Analysis'!L$32)</f>
        <v>6750396.1374999993</v>
      </c>
      <c r="M37" s="88">
        <f>SUMIFS('Data Repository Table'!$J:$J,'Data Repository Table'!$A:$A,"Financial Actual",'Data Repository Table'!$B:$B,"Revenues",'Data Repository Table'!$C:$C,'Revenue Analysis'!$A37,'Data Repository Table'!$G:$G,'Revenue Analysis'!$C37,'Data Repository Table'!$D:$D,'Revenue Analysis'!M$32)</f>
        <v>8185283.6587499995</v>
      </c>
      <c r="N37" s="88">
        <f>SUMIFS('Data Repository Table'!$J:$J,'Data Repository Table'!$A:$A,"Financial Actual",'Data Repository Table'!$B:$B,"Revenues",'Data Repository Table'!$C:$C,'Revenue Analysis'!$A37,'Data Repository Table'!$G:$G,'Revenue Analysis'!$C37,'Data Repository Table'!$D:$D,'Revenue Analysis'!N$32)</f>
        <v>6778514.602500001</v>
      </c>
      <c r="O37" s="88">
        <f>SUMIFS('Data Repository Table'!$J:$J,'Data Repository Table'!$A:$A,"Financial Actual",'Data Repository Table'!$B:$B,"Revenues",'Data Repository Table'!$C:$C,'Revenue Analysis'!$A37,'Data Repository Table'!$G:$G,'Revenue Analysis'!$C37,'Data Repository Table'!$D:$D,'Revenue Analysis'!O$32)</f>
        <v>6094707.7050000001</v>
      </c>
      <c r="P37" s="88">
        <f>SUMIFS('Data Repository Table'!$J:$J,'Data Repository Table'!$A:$A,"Financial Actual",'Data Repository Table'!$B:$B,"Revenues",'Data Repository Table'!$C:$C,'Revenue Analysis'!$A37,'Data Repository Table'!$G:$G,'Revenue Analysis'!$C37,'Data Repository Table'!$D:$D,'Revenue Analysis'!P$32)</f>
        <v>6735069.6974999998</v>
      </c>
      <c r="Q37" s="139">
        <f t="shared" si="6"/>
        <v>82448062.153750017</v>
      </c>
    </row>
    <row r="38" spans="1:17" ht="28" customHeight="1" x14ac:dyDescent="0.3">
      <c r="A38" s="80" t="s">
        <v>64</v>
      </c>
      <c r="B38" s="80" t="s">
        <v>22</v>
      </c>
      <c r="C38" s="80" t="s">
        <v>101</v>
      </c>
      <c r="E38" s="88">
        <f>SUMIFS('Data Repository Table'!$J:$J,'Data Repository Table'!$A:$A,"Financial Actual",'Data Repository Table'!$B:$B,"Revenues",'Data Repository Table'!$C:$C,'Revenue Analysis'!$A38,'Data Repository Table'!$G:$G,'Revenue Analysis'!$C38,'Data Repository Table'!$D:$D,'Revenue Analysis'!E$32)</f>
        <v>5968550.8906999994</v>
      </c>
      <c r="F38" s="88">
        <f>SUMIFS('Data Repository Table'!$J:$J,'Data Repository Table'!$A:$A,"Financial Actual",'Data Repository Table'!$B:$B,"Revenues",'Data Repository Table'!$C:$C,'Revenue Analysis'!$A38,'Data Repository Table'!$G:$G,'Revenue Analysis'!$C38,'Data Repository Table'!$D:$D,'Revenue Analysis'!F$32)</f>
        <v>5030374.9724000003</v>
      </c>
      <c r="G38" s="88">
        <f>SUMIFS('Data Repository Table'!$J:$J,'Data Repository Table'!$A:$A,"Financial Actual",'Data Repository Table'!$B:$B,"Revenues",'Data Repository Table'!$C:$C,'Revenue Analysis'!$A38,'Data Repository Table'!$G:$G,'Revenue Analysis'!$C38,'Data Repository Table'!$D:$D,'Revenue Analysis'!G$32)</f>
        <v>5557921.1521000005</v>
      </c>
      <c r="H38" s="88">
        <f>SUMIFS('Data Repository Table'!$J:$J,'Data Repository Table'!$A:$A,"Financial Actual",'Data Repository Table'!$B:$B,"Revenues",'Data Repository Table'!$C:$C,'Revenue Analysis'!$A38,'Data Repository Table'!$G:$G,'Revenue Analysis'!$C38,'Data Repository Table'!$D:$D,'Revenue Analysis'!H$32)</f>
        <v>5218895.9047999997</v>
      </c>
      <c r="I38" s="88">
        <f>SUMIFS('Data Repository Table'!$J:$J,'Data Repository Table'!$A:$A,"Financial Actual",'Data Repository Table'!$B:$B,"Revenues",'Data Repository Table'!$C:$C,'Revenue Analysis'!$A38,'Data Repository Table'!$G:$G,'Revenue Analysis'!$C38,'Data Repository Table'!$D:$D,'Revenue Analysis'!I$32)</f>
        <v>4764665.8318000007</v>
      </c>
      <c r="J38" s="88">
        <f>SUMIFS('Data Repository Table'!$J:$J,'Data Repository Table'!$A:$A,"Financial Actual",'Data Repository Table'!$B:$B,"Revenues",'Data Repository Table'!$C:$C,'Revenue Analysis'!$A38,'Data Repository Table'!$G:$G,'Revenue Analysis'!$C38,'Data Repository Table'!$D:$D,'Revenue Analysis'!J$32)</f>
        <v>5360574.9815999996</v>
      </c>
      <c r="K38" s="88">
        <f>SUMIFS('Data Repository Table'!$J:$J,'Data Repository Table'!$A:$A,"Financial Actual",'Data Repository Table'!$B:$B,"Revenues",'Data Repository Table'!$C:$C,'Revenue Analysis'!$A38,'Data Repository Table'!$G:$G,'Revenue Analysis'!$C38,'Data Repository Table'!$D:$D,'Revenue Analysis'!K$32)</f>
        <v>7699730.9580000006</v>
      </c>
      <c r="L38" s="88">
        <f>SUMIFS('Data Repository Table'!$J:$J,'Data Repository Table'!$A:$A,"Financial Actual",'Data Repository Table'!$B:$B,"Revenues",'Data Repository Table'!$C:$C,'Revenue Analysis'!$A38,'Data Repository Table'!$G:$G,'Revenue Analysis'!$C38,'Data Repository Table'!$D:$D,'Revenue Analysis'!L$32)</f>
        <v>6985660.807</v>
      </c>
      <c r="M38" s="88">
        <f>SUMIFS('Data Repository Table'!$J:$J,'Data Repository Table'!$A:$A,"Financial Actual",'Data Repository Table'!$B:$B,"Revenues",'Data Repository Table'!$C:$C,'Revenue Analysis'!$A38,'Data Repository Table'!$G:$G,'Revenue Analysis'!$C38,'Data Repository Table'!$D:$D,'Revenue Analysis'!M$32)</f>
        <v>6766501.1579</v>
      </c>
      <c r="N38" s="88">
        <f>SUMIFS('Data Repository Table'!$J:$J,'Data Repository Table'!$A:$A,"Financial Actual",'Data Repository Table'!$B:$B,"Revenues",'Data Repository Table'!$C:$C,'Revenue Analysis'!$A38,'Data Repository Table'!$G:$G,'Revenue Analysis'!$C38,'Data Repository Table'!$D:$D,'Revenue Analysis'!N$32)</f>
        <v>6603572.0713999998</v>
      </c>
      <c r="O38" s="88">
        <f>SUMIFS('Data Repository Table'!$J:$J,'Data Repository Table'!$A:$A,"Financial Actual",'Data Repository Table'!$B:$B,"Revenues",'Data Repository Table'!$C:$C,'Revenue Analysis'!$A38,'Data Repository Table'!$G:$G,'Revenue Analysis'!$C38,'Data Repository Table'!$D:$D,'Revenue Analysis'!O$32)</f>
        <v>5038291.7028000001</v>
      </c>
      <c r="P38" s="88">
        <f>SUMIFS('Data Repository Table'!$J:$J,'Data Repository Table'!$A:$A,"Financial Actual",'Data Repository Table'!$B:$B,"Revenues",'Data Repository Table'!$C:$C,'Revenue Analysis'!$A38,'Data Repository Table'!$G:$G,'Revenue Analysis'!$C38,'Data Repository Table'!$D:$D,'Revenue Analysis'!P$32)</f>
        <v>5567657.6166000003</v>
      </c>
      <c r="Q38" s="139">
        <f t="shared" si="6"/>
        <v>70562398.047100008</v>
      </c>
    </row>
    <row r="39" spans="1:17" ht="28" customHeight="1" x14ac:dyDescent="0.3">
      <c r="A39" s="80" t="s">
        <v>64</v>
      </c>
      <c r="B39" s="80" t="s">
        <v>22</v>
      </c>
      <c r="C39" s="80" t="s">
        <v>103</v>
      </c>
      <c r="E39" s="88">
        <f>SUMIFS('Data Repository Table'!$J:$J,'Data Repository Table'!$A:$A,"Financial Actual",'Data Repository Table'!$B:$B,"Revenues",'Data Repository Table'!$C:$C,'Revenue Analysis'!$A39,'Data Repository Table'!$G:$G,'Revenue Analysis'!$C39,'Data Repository Table'!$D:$D,'Revenue Analysis'!E$32)</f>
        <v>4139478.8435499985</v>
      </c>
      <c r="F39" s="88">
        <f>SUMIFS('Data Repository Table'!$J:$J,'Data Repository Table'!$A:$A,"Financial Actual",'Data Repository Table'!$B:$B,"Revenues",'Data Repository Table'!$C:$C,'Revenue Analysis'!$A39,'Data Repository Table'!$G:$G,'Revenue Analysis'!$C39,'Data Repository Table'!$D:$D,'Revenue Analysis'!F$32)</f>
        <v>3488808.4485999988</v>
      </c>
      <c r="G39" s="88">
        <f>SUMIFS('Data Repository Table'!$J:$J,'Data Repository Table'!$A:$A,"Financial Actual",'Data Repository Table'!$B:$B,"Revenues",'Data Repository Table'!$C:$C,'Revenue Analysis'!$A39,'Data Repository Table'!$G:$G,'Revenue Analysis'!$C39,'Data Repository Table'!$D:$D,'Revenue Analysis'!G$32)</f>
        <v>3854687.2506499989</v>
      </c>
      <c r="H39" s="88">
        <f>SUMIFS('Data Repository Table'!$J:$J,'Data Repository Table'!$A:$A,"Financial Actual",'Data Repository Table'!$B:$B,"Revenues",'Data Repository Table'!$C:$C,'Revenue Analysis'!$A39,'Data Repository Table'!$G:$G,'Revenue Analysis'!$C39,'Data Repository Table'!$D:$D,'Revenue Analysis'!H$32)</f>
        <v>3619556.8371999986</v>
      </c>
      <c r="I39" s="88">
        <f>SUMIFS('Data Repository Table'!$J:$J,'Data Repository Table'!$A:$A,"Financial Actual",'Data Repository Table'!$B:$B,"Revenues",'Data Repository Table'!$C:$C,'Revenue Analysis'!$A39,'Data Repository Table'!$G:$G,'Revenue Analysis'!$C39,'Data Repository Table'!$D:$D,'Revenue Analysis'!I$32)</f>
        <v>3304526.302699999</v>
      </c>
      <c r="J39" s="88">
        <f>SUMIFS('Data Repository Table'!$J:$J,'Data Repository Table'!$A:$A,"Financial Actual",'Data Repository Table'!$B:$B,"Revenues",'Data Repository Table'!$C:$C,'Revenue Analysis'!$A39,'Data Repository Table'!$G:$G,'Revenue Analysis'!$C39,'Data Repository Table'!$D:$D,'Revenue Analysis'!J$32)</f>
        <v>3717818.1323999991</v>
      </c>
      <c r="K39" s="88">
        <f>SUMIFS('Data Repository Table'!$J:$J,'Data Repository Table'!$A:$A,"Financial Actual",'Data Repository Table'!$B:$B,"Revenues",'Data Repository Table'!$C:$C,'Revenue Analysis'!$A39,'Data Repository Table'!$G:$G,'Revenue Analysis'!$C39,'Data Repository Table'!$D:$D,'Revenue Analysis'!K$32)</f>
        <v>5340135.9869999988</v>
      </c>
      <c r="L39" s="88">
        <f>SUMIFS('Data Repository Table'!$J:$J,'Data Repository Table'!$A:$A,"Financial Actual",'Data Repository Table'!$B:$B,"Revenues",'Data Repository Table'!$C:$C,'Revenue Analysis'!$A39,'Data Repository Table'!$G:$G,'Revenue Analysis'!$C39,'Data Repository Table'!$D:$D,'Revenue Analysis'!L$32)</f>
        <v>4844893.7854999984</v>
      </c>
      <c r="M39" s="88">
        <f>SUMIFS('Data Repository Table'!$J:$J,'Data Repository Table'!$A:$A,"Financial Actual",'Data Repository Table'!$B:$B,"Revenues",'Data Repository Table'!$C:$C,'Revenue Analysis'!$A39,'Data Repository Table'!$G:$G,'Revenue Analysis'!$C39,'Data Repository Table'!$D:$D,'Revenue Analysis'!M$32)</f>
        <v>4692895.9643499991</v>
      </c>
      <c r="N39" s="88">
        <f>SUMIFS('Data Repository Table'!$J:$J,'Data Repository Table'!$A:$A,"Financial Actual",'Data Repository Table'!$B:$B,"Revenues",'Data Repository Table'!$C:$C,'Revenue Analysis'!$A39,'Data Repository Table'!$G:$G,'Revenue Analysis'!$C39,'Data Repository Table'!$D:$D,'Revenue Analysis'!N$32)</f>
        <v>4886348.3721000003</v>
      </c>
      <c r="O39" s="88">
        <f>SUMIFS('Data Repository Table'!$J:$J,'Data Repository Table'!$A:$A,"Financial Actual",'Data Repository Table'!$B:$B,"Revenues",'Data Repository Table'!$C:$C,'Revenue Analysis'!$A39,'Data Repository Table'!$G:$G,'Revenue Analysis'!$C39,'Data Repository Table'!$D:$D,'Revenue Analysis'!O$32)</f>
        <v>3494299.084199999</v>
      </c>
      <c r="P39" s="88">
        <f>SUMIFS('Data Repository Table'!$J:$J,'Data Repository Table'!$A:$A,"Financial Actual",'Data Repository Table'!$B:$B,"Revenues",'Data Repository Table'!$C:$C,'Revenue Analysis'!$A39,'Data Repository Table'!$G:$G,'Revenue Analysis'!$C39,'Data Repository Table'!$D:$D,'Revenue Analysis'!P$32)</f>
        <v>3861439.9598999987</v>
      </c>
      <c r="Q39" s="139">
        <f t="shared" si="6"/>
        <v>49244888.96814999</v>
      </c>
    </row>
    <row r="40" spans="1:17" ht="28" customHeight="1" x14ac:dyDescent="0.3">
      <c r="A40" s="80" t="s">
        <v>63</v>
      </c>
      <c r="B40" s="80" t="s">
        <v>22</v>
      </c>
      <c r="C40" s="80" t="s">
        <v>102</v>
      </c>
      <c r="E40" s="88">
        <f>SUMIFS('Data Repository Table'!$J:$J,'Data Repository Table'!$A:$A,"Financial Actual",'Data Repository Table'!$B:$B,"Revenues",'Data Repository Table'!$C:$C,'Revenue Analysis'!$A40,'Data Repository Table'!$G:$G,'Revenue Analysis'!$C40,'Data Repository Table'!$D:$D,'Revenue Analysis'!E$32)</f>
        <v>5298686.1637500003</v>
      </c>
      <c r="F40" s="88">
        <f>SUMIFS('Data Repository Table'!$J:$J,'Data Repository Table'!$A:$A,"Financial Actual",'Data Repository Table'!$B:$B,"Revenues",'Data Repository Table'!$C:$C,'Revenue Analysis'!$A40,'Data Repository Table'!$G:$G,'Revenue Analysis'!$C40,'Data Repository Table'!$D:$D,'Revenue Analysis'!F$32)</f>
        <v>5854268.2837499995</v>
      </c>
      <c r="G40" s="88">
        <f>SUMIFS('Data Repository Table'!$J:$J,'Data Repository Table'!$A:$A,"Financial Actual",'Data Repository Table'!$B:$B,"Revenues",'Data Repository Table'!$C:$C,'Revenue Analysis'!$A40,'Data Repository Table'!$G:$G,'Revenue Analysis'!$C40,'Data Repository Table'!$D:$D,'Revenue Analysis'!G$32)</f>
        <v>5098113.7162500005</v>
      </c>
      <c r="H40" s="88">
        <f>SUMIFS('Data Repository Table'!$J:$J,'Data Repository Table'!$A:$A,"Financial Actual",'Data Repository Table'!$B:$B,"Revenues",'Data Repository Table'!$C:$C,'Revenue Analysis'!$A40,'Data Repository Table'!$G:$G,'Revenue Analysis'!$C40,'Data Repository Table'!$D:$D,'Revenue Analysis'!H$32)</f>
        <v>4506567.6112500001</v>
      </c>
      <c r="I40" s="88">
        <f>SUMIFS('Data Repository Table'!$J:$J,'Data Repository Table'!$A:$A,"Financial Actual",'Data Repository Table'!$B:$B,"Revenues",'Data Repository Table'!$C:$C,'Revenue Analysis'!$A40,'Data Repository Table'!$G:$G,'Revenue Analysis'!$C40,'Data Repository Table'!$D:$D,'Revenue Analysis'!I$32)</f>
        <v>4950718.5187500007</v>
      </c>
      <c r="J40" s="88">
        <f>SUMIFS('Data Repository Table'!$J:$J,'Data Repository Table'!$A:$A,"Financial Actual",'Data Repository Table'!$B:$B,"Revenues",'Data Repository Table'!$C:$C,'Revenue Analysis'!$A40,'Data Repository Table'!$G:$G,'Revenue Analysis'!$C40,'Data Repository Table'!$D:$D,'Revenue Analysis'!J$32)</f>
        <v>4219638.2549999999</v>
      </c>
      <c r="K40" s="88">
        <f>SUMIFS('Data Repository Table'!$J:$J,'Data Repository Table'!$A:$A,"Financial Actual",'Data Repository Table'!$B:$B,"Revenues",'Data Repository Table'!$C:$C,'Revenue Analysis'!$A40,'Data Repository Table'!$G:$G,'Revenue Analysis'!$C40,'Data Repository Table'!$D:$D,'Revenue Analysis'!K$32)</f>
        <v>6454620.584999999</v>
      </c>
      <c r="L40" s="88">
        <f>SUMIFS('Data Repository Table'!$J:$J,'Data Repository Table'!$A:$A,"Financial Actual",'Data Repository Table'!$B:$B,"Revenues",'Data Repository Table'!$C:$C,'Revenue Analysis'!$A40,'Data Repository Table'!$G:$G,'Revenue Analysis'!$C40,'Data Repository Table'!$D:$D,'Revenue Analysis'!L$32)</f>
        <v>6573684.678749999</v>
      </c>
      <c r="M40" s="88">
        <f>SUMIFS('Data Repository Table'!$J:$J,'Data Repository Table'!$A:$A,"Financial Actual",'Data Repository Table'!$B:$B,"Revenues",'Data Repository Table'!$C:$C,'Revenue Analysis'!$A40,'Data Repository Table'!$G:$G,'Revenue Analysis'!$C40,'Data Repository Table'!$D:$D,'Revenue Analysis'!M$32)</f>
        <v>5896579.8487499999</v>
      </c>
      <c r="N40" s="88">
        <f>SUMIFS('Data Repository Table'!$J:$J,'Data Repository Table'!$A:$A,"Financial Actual",'Data Repository Table'!$B:$B,"Revenues",'Data Repository Table'!$C:$C,'Revenue Analysis'!$A40,'Data Repository Table'!$G:$G,'Revenue Analysis'!$C40,'Data Repository Table'!$D:$D,'Revenue Analysis'!N$32)</f>
        <v>6254734.0800000001</v>
      </c>
      <c r="O40" s="88">
        <f>SUMIFS('Data Repository Table'!$J:$J,'Data Repository Table'!$A:$A,"Financial Actual",'Data Repository Table'!$B:$B,"Revenues",'Data Repository Table'!$C:$C,'Revenue Analysis'!$A40,'Data Repository Table'!$G:$G,'Revenue Analysis'!$C40,'Data Repository Table'!$D:$D,'Revenue Analysis'!O$32)</f>
        <v>6161098.0612500003</v>
      </c>
      <c r="P40" s="88">
        <f>SUMIFS('Data Repository Table'!$J:$J,'Data Repository Table'!$A:$A,"Financial Actual",'Data Repository Table'!$B:$B,"Revenues",'Data Repository Table'!$C:$C,'Revenue Analysis'!$A40,'Data Repository Table'!$G:$G,'Revenue Analysis'!$C40,'Data Repository Table'!$D:$D,'Revenue Analysis'!P$32)</f>
        <v>6591800.7712500002</v>
      </c>
      <c r="Q40" s="139">
        <f t="shared" si="6"/>
        <v>67860510.573750004</v>
      </c>
    </row>
    <row r="41" spans="1:17" ht="28" customHeight="1" x14ac:dyDescent="0.3">
      <c r="A41" s="80" t="s">
        <v>63</v>
      </c>
      <c r="B41" s="80" t="s">
        <v>22</v>
      </c>
      <c r="C41" s="80" t="s">
        <v>101</v>
      </c>
      <c r="E41" s="88">
        <f>SUMIFS('Data Repository Table'!$J:$J,'Data Repository Table'!$A:$A,"Financial Actual",'Data Repository Table'!$B:$B,"Revenues",'Data Repository Table'!$C:$C,'Revenue Analysis'!$A41,'Data Repository Table'!$G:$G,'Revenue Analysis'!$C41,'Data Repository Table'!$D:$D,'Revenue Analysis'!E$32)</f>
        <v>4380247.2286999999</v>
      </c>
      <c r="F41" s="88">
        <f>SUMIFS('Data Repository Table'!$J:$J,'Data Repository Table'!$A:$A,"Financial Actual",'Data Repository Table'!$B:$B,"Revenues",'Data Repository Table'!$C:$C,'Revenue Analysis'!$A41,'Data Repository Table'!$G:$G,'Revenue Analysis'!$C41,'Data Repository Table'!$D:$D,'Revenue Analysis'!F$32)</f>
        <v>3839528.4479</v>
      </c>
      <c r="G41" s="88">
        <f>SUMIFS('Data Repository Table'!$J:$J,'Data Repository Table'!$A:$A,"Financial Actual",'Data Repository Table'!$B:$B,"Revenues",'Data Repository Table'!$C:$C,'Revenue Analysis'!$A41,'Data Repository Table'!$G:$G,'Revenue Analysis'!$C41,'Data Repository Table'!$D:$D,'Revenue Analysis'!G$32)</f>
        <v>5214440.6721000001</v>
      </c>
      <c r="H41" s="88">
        <f>SUMIFS('Data Repository Table'!$J:$J,'Data Repository Table'!$A:$A,"Financial Actual",'Data Repository Table'!$B:$B,"Revenues",'Data Repository Table'!$C:$C,'Revenue Analysis'!$A41,'Data Repository Table'!$G:$G,'Revenue Analysis'!$C41,'Data Repository Table'!$D:$D,'Revenue Analysis'!H$32)</f>
        <v>4725429.2253</v>
      </c>
      <c r="I41" s="88">
        <f>SUMIFS('Data Repository Table'!$J:$J,'Data Repository Table'!$A:$A,"Financial Actual",'Data Repository Table'!$B:$B,"Revenues",'Data Repository Table'!$C:$C,'Revenue Analysis'!$A41,'Data Repository Table'!$G:$G,'Revenue Analysis'!$C41,'Data Repository Table'!$D:$D,'Revenue Analysis'!I$32)</f>
        <v>4092593.9755000006</v>
      </c>
      <c r="J41" s="88">
        <f>SUMIFS('Data Repository Table'!$J:$J,'Data Repository Table'!$A:$A,"Financial Actual",'Data Repository Table'!$B:$B,"Revenues",'Data Repository Table'!$C:$C,'Revenue Analysis'!$A41,'Data Repository Table'!$G:$G,'Revenue Analysis'!$C41,'Data Repository Table'!$D:$D,'Revenue Analysis'!J$32)</f>
        <v>4488234.2907999996</v>
      </c>
      <c r="K41" s="88">
        <f>SUMIFS('Data Repository Table'!$J:$J,'Data Repository Table'!$A:$A,"Financial Actual",'Data Repository Table'!$B:$B,"Revenues",'Data Repository Table'!$C:$C,'Revenue Analysis'!$A41,'Data Repository Table'!$G:$G,'Revenue Analysis'!$C41,'Data Repository Table'!$D:$D,'Revenue Analysis'!K$32)</f>
        <v>5335819.6836000001</v>
      </c>
      <c r="L41" s="88">
        <f>SUMIFS('Data Repository Table'!$J:$J,'Data Repository Table'!$A:$A,"Financial Actual",'Data Repository Table'!$B:$B,"Revenues",'Data Repository Table'!$C:$C,'Revenue Analysis'!$A41,'Data Repository Table'!$G:$G,'Revenue Analysis'!$C41,'Data Repository Table'!$D:$D,'Revenue Analysis'!L$32)</f>
        <v>5434246.0011</v>
      </c>
      <c r="M41" s="88">
        <f>SUMIFS('Data Repository Table'!$J:$J,'Data Repository Table'!$A:$A,"Financial Actual",'Data Repository Table'!$B:$B,"Revenues",'Data Repository Table'!$C:$C,'Revenue Analysis'!$A41,'Data Repository Table'!$G:$G,'Revenue Analysis'!$C41,'Data Repository Table'!$D:$D,'Revenue Analysis'!M$32)</f>
        <v>4874506.0082999999</v>
      </c>
      <c r="N41" s="88">
        <f>SUMIFS('Data Repository Table'!$J:$J,'Data Repository Table'!$A:$A,"Financial Actual",'Data Repository Table'!$B:$B,"Revenues",'Data Repository Table'!$C:$C,'Revenue Analysis'!$A41,'Data Repository Table'!$G:$G,'Revenue Analysis'!$C41,'Data Repository Table'!$D:$D,'Revenue Analysis'!N$32)</f>
        <v>5170580.1728000008</v>
      </c>
      <c r="O41" s="88">
        <f>SUMIFS('Data Repository Table'!$J:$J,'Data Repository Table'!$A:$A,"Financial Actual",'Data Repository Table'!$B:$B,"Revenues",'Data Repository Table'!$C:$C,'Revenue Analysis'!$A41,'Data Repository Table'!$G:$G,'Revenue Analysis'!$C41,'Data Repository Table'!$D:$D,'Revenue Analysis'!O$32)</f>
        <v>5093174.3973000003</v>
      </c>
      <c r="P41" s="88">
        <f>SUMIFS('Data Repository Table'!$J:$J,'Data Repository Table'!$A:$A,"Financial Actual",'Data Repository Table'!$B:$B,"Revenues",'Data Repository Table'!$C:$C,'Revenue Analysis'!$A41,'Data Repository Table'!$G:$G,'Revenue Analysis'!$C41,'Data Repository Table'!$D:$D,'Revenue Analysis'!P$32)</f>
        <v>5449221.9709000001</v>
      </c>
      <c r="Q41" s="139">
        <f t="shared" si="6"/>
        <v>58098022.074299999</v>
      </c>
    </row>
    <row r="42" spans="1:17" ht="28" customHeight="1" x14ac:dyDescent="0.3">
      <c r="A42" s="80" t="s">
        <v>63</v>
      </c>
      <c r="B42" s="80" t="s">
        <v>22</v>
      </c>
      <c r="C42" s="80" t="s">
        <v>103</v>
      </c>
      <c r="E42" s="88">
        <f>SUMIFS('Data Repository Table'!$J:$J,'Data Repository Table'!$A:$A,"Financial Actual",'Data Repository Table'!$B:$B,"Revenues",'Data Repository Table'!$C:$C,'Revenue Analysis'!$A42,'Data Repository Table'!$G:$G,'Revenue Analysis'!$C42,'Data Repository Table'!$D:$D,'Revenue Analysis'!E$32)</f>
        <v>3037913.400549999</v>
      </c>
      <c r="F42" s="88">
        <f>SUMIFS('Data Repository Table'!$J:$J,'Data Repository Table'!$A:$A,"Financial Actual",'Data Repository Table'!$B:$B,"Revenues",'Data Repository Table'!$C:$C,'Revenue Analysis'!$A42,'Data Repository Table'!$G:$G,'Revenue Analysis'!$C42,'Data Repository Table'!$D:$D,'Revenue Analysis'!F$32)</f>
        <v>3356447.1493499991</v>
      </c>
      <c r="G42" s="88">
        <f>SUMIFS('Data Repository Table'!$J:$J,'Data Repository Table'!$A:$A,"Financial Actual",'Data Repository Table'!$B:$B,"Revenues",'Data Repository Table'!$C:$C,'Revenue Analysis'!$A42,'Data Repository Table'!$G:$G,'Revenue Analysis'!$C42,'Data Repository Table'!$D:$D,'Revenue Analysis'!G$32)</f>
        <v>2922918.5306499992</v>
      </c>
      <c r="H42" s="88">
        <f>SUMIFS('Data Repository Table'!$J:$J,'Data Repository Table'!$A:$A,"Financial Actual",'Data Repository Table'!$B:$B,"Revenues",'Data Repository Table'!$C:$C,'Revenue Analysis'!$A42,'Data Repository Table'!$G:$G,'Revenue Analysis'!$C42,'Data Repository Table'!$D:$D,'Revenue Analysis'!H$32)</f>
        <v>2583765.4304499994</v>
      </c>
      <c r="I42" s="88">
        <f>SUMIFS('Data Repository Table'!$J:$J,'Data Repository Table'!$A:$A,"Financial Actual",'Data Repository Table'!$B:$B,"Revenues",'Data Repository Table'!$C:$C,'Revenue Analysis'!$A42,'Data Repository Table'!$G:$G,'Revenue Analysis'!$C42,'Data Repository Table'!$D:$D,'Revenue Analysis'!I$32)</f>
        <v>2838411.9507499994</v>
      </c>
      <c r="J42" s="88">
        <f>SUMIFS('Data Repository Table'!$J:$J,'Data Repository Table'!$A:$A,"Financial Actual",'Data Repository Table'!$B:$B,"Revenues",'Data Repository Table'!$C:$C,'Revenue Analysis'!$A42,'Data Repository Table'!$G:$G,'Revenue Analysis'!$C42,'Data Repository Table'!$D:$D,'Revenue Analysis'!J$32)</f>
        <v>2419259.2661999995</v>
      </c>
      <c r="K42" s="88">
        <f>SUMIFS('Data Repository Table'!$J:$J,'Data Repository Table'!$A:$A,"Financial Actual",'Data Repository Table'!$B:$B,"Revenues",'Data Repository Table'!$C:$C,'Revenue Analysis'!$A42,'Data Repository Table'!$G:$G,'Revenue Analysis'!$C42,'Data Repository Table'!$D:$D,'Revenue Analysis'!K$32)</f>
        <v>3700649.1353999986</v>
      </c>
      <c r="L42" s="88">
        <f>SUMIFS('Data Repository Table'!$J:$J,'Data Repository Table'!$A:$A,"Financial Actual",'Data Repository Table'!$B:$B,"Revenues",'Data Repository Table'!$C:$C,'Revenue Analysis'!$A42,'Data Repository Table'!$G:$G,'Revenue Analysis'!$C42,'Data Repository Table'!$D:$D,'Revenue Analysis'!L$32)</f>
        <v>3768912.5491499985</v>
      </c>
      <c r="M42" s="88">
        <f>SUMIFS('Data Repository Table'!$J:$J,'Data Repository Table'!$A:$A,"Financial Actual",'Data Repository Table'!$B:$B,"Revenues",'Data Repository Table'!$C:$C,'Revenue Analysis'!$A42,'Data Repository Table'!$G:$G,'Revenue Analysis'!$C42,'Data Repository Table'!$D:$D,'Revenue Analysis'!M$32)</f>
        <v>3380705.7799499989</v>
      </c>
      <c r="N42" s="88">
        <f>SUMIFS('Data Repository Table'!$J:$J,'Data Repository Table'!$A:$A,"Financial Actual",'Data Repository Table'!$B:$B,"Revenues",'Data Repository Table'!$C:$C,'Revenue Analysis'!$A42,'Data Repository Table'!$G:$G,'Revenue Analysis'!$C42,'Data Repository Table'!$D:$D,'Revenue Analysis'!N$32)</f>
        <v>3586047.5391999991</v>
      </c>
      <c r="O42" s="88">
        <f>SUMIFS('Data Repository Table'!$J:$J,'Data Repository Table'!$A:$A,"Financial Actual",'Data Repository Table'!$B:$B,"Revenues",'Data Repository Table'!$C:$C,'Revenue Analysis'!$A42,'Data Repository Table'!$G:$G,'Revenue Analysis'!$C42,'Data Repository Table'!$D:$D,'Revenue Analysis'!O$32)</f>
        <v>3032362.88845</v>
      </c>
      <c r="P42" s="88">
        <f>SUMIFS('Data Repository Table'!$J:$J,'Data Repository Table'!$A:$A,"Financial Actual",'Data Repository Table'!$B:$B,"Revenues",'Data Repository Table'!$C:$C,'Revenue Analysis'!$A42,'Data Repository Table'!$G:$G,'Revenue Analysis'!$C42,'Data Repository Table'!$D:$D,'Revenue Analysis'!P$32)</f>
        <v>3079299.10885</v>
      </c>
      <c r="Q42" s="139">
        <f t="shared" si="6"/>
        <v>37706692.728949994</v>
      </c>
    </row>
    <row r="43" spans="1:17" ht="28" customHeight="1" x14ac:dyDescent="0.35">
      <c r="E43" s="139">
        <f>SUM(E34:E42)</f>
        <v>35959478.963670067</v>
      </c>
      <c r="F43" s="139">
        <f t="shared" ref="F43:P43" si="7">SUM(F34:F42)</f>
        <v>33351222.556975931</v>
      </c>
      <c r="G43" s="139">
        <f t="shared" si="7"/>
        <v>34632054.867807247</v>
      </c>
      <c r="H43" s="139">
        <f t="shared" si="7"/>
        <v>32189351.031446695</v>
      </c>
      <c r="I43" s="139">
        <f t="shared" si="7"/>
        <v>31228772.417794675</v>
      </c>
      <c r="J43" s="139">
        <f t="shared" si="7"/>
        <v>32070983.636186257</v>
      </c>
      <c r="K43" s="139">
        <f t="shared" si="7"/>
        <v>45667746.744029626</v>
      </c>
      <c r="L43" s="139">
        <f t="shared" si="7"/>
        <v>41282118.591291316</v>
      </c>
      <c r="M43" s="139">
        <f t="shared" si="7"/>
        <v>41094261.809302635</v>
      </c>
      <c r="N43" s="139">
        <f t="shared" si="7"/>
        <v>38612037.256602608</v>
      </c>
      <c r="O43" s="139">
        <f t="shared" si="7"/>
        <v>34308850.97468859</v>
      </c>
      <c r="P43" s="139">
        <f t="shared" si="7"/>
        <v>36468652.994357288</v>
      </c>
      <c r="Q43" s="140">
        <f>SUM(Q34:Q42)</f>
        <v>436865531.84415293</v>
      </c>
    </row>
    <row r="44" spans="1:17" ht="28" customHeight="1" x14ac:dyDescent="0.3">
      <c r="Q44" s="88"/>
    </row>
    <row r="55" spans="1:21" ht="132.5" customHeight="1" x14ac:dyDescent="0.3">
      <c r="A55" s="150" t="s">
        <v>175</v>
      </c>
      <c r="B55" s="150"/>
      <c r="C55" s="150"/>
      <c r="D55" s="150"/>
      <c r="E55" s="150"/>
      <c r="F55" s="150"/>
      <c r="G55" s="150"/>
      <c r="H55" s="150"/>
      <c r="I55" s="150"/>
      <c r="J55" s="150"/>
      <c r="K55" s="150"/>
      <c r="L55" s="150"/>
      <c r="M55" s="150"/>
      <c r="N55" s="150"/>
      <c r="O55" s="150"/>
      <c r="P55" s="150"/>
      <c r="Q55" s="150"/>
      <c r="R55" s="150"/>
      <c r="S55" s="150"/>
      <c r="T55" s="150"/>
      <c r="U55" s="150"/>
    </row>
    <row r="56" spans="1:21" ht="28" customHeight="1" x14ac:dyDescent="0.3">
      <c r="A56" s="2"/>
      <c r="B56" s="95" t="s">
        <v>102</v>
      </c>
      <c r="C56" s="95" t="s">
        <v>101</v>
      </c>
      <c r="D56" s="95" t="s">
        <v>103</v>
      </c>
      <c r="E56" s="95" t="s">
        <v>21</v>
      </c>
    </row>
    <row r="57" spans="1:21" ht="28" customHeight="1" x14ac:dyDescent="0.3">
      <c r="A57" s="1" t="s">
        <v>51</v>
      </c>
      <c r="B57" s="19">
        <f>SUM(E34:P34)</f>
        <v>37118738.908649988</v>
      </c>
      <c r="C57" s="19">
        <f>SUM(E35:P35)</f>
        <v>18271699.227782957</v>
      </c>
      <c r="D57" s="19">
        <f>SUM(E36:P36)</f>
        <v>15554519.161720002</v>
      </c>
      <c r="E57" s="88">
        <f>SUM(B57:D57)</f>
        <v>70944957.298152953</v>
      </c>
    </row>
    <row r="58" spans="1:21" ht="28" customHeight="1" x14ac:dyDescent="0.3">
      <c r="A58" s="1" t="s">
        <v>64</v>
      </c>
      <c r="B58" s="19">
        <f>SUM(E37:P37)</f>
        <v>82448062.153750017</v>
      </c>
      <c r="C58" s="19">
        <f>SUM(E38:P38)</f>
        <v>70562398.047100008</v>
      </c>
      <c r="D58" s="19">
        <f>SUM(E39:P39)</f>
        <v>49244888.96814999</v>
      </c>
      <c r="E58" s="88">
        <f t="shared" ref="E58:E59" si="8">SUM(B58:D58)</f>
        <v>202255349.169</v>
      </c>
    </row>
    <row r="59" spans="1:21" ht="28" customHeight="1" x14ac:dyDescent="0.3">
      <c r="A59" s="1" t="s">
        <v>63</v>
      </c>
      <c r="B59" s="19">
        <f>SUM(E40:P40)</f>
        <v>67860510.573750004</v>
      </c>
      <c r="C59" s="19">
        <f>SUM(E42:P42)</f>
        <v>37706692.728949994</v>
      </c>
      <c r="D59" s="19">
        <f>SUM((E42:P42))</f>
        <v>37706692.728949994</v>
      </c>
      <c r="E59" s="88">
        <f t="shared" si="8"/>
        <v>143273896.03165001</v>
      </c>
    </row>
    <row r="60" spans="1:21" ht="28" customHeight="1" x14ac:dyDescent="0.3">
      <c r="A60" s="80"/>
    </row>
    <row r="61" spans="1:21" ht="28" customHeight="1" x14ac:dyDescent="0.3">
      <c r="A61" s="2"/>
      <c r="B61" s="95" t="s">
        <v>102</v>
      </c>
      <c r="C61" s="95" t="s">
        <v>101</v>
      </c>
      <c r="D61" s="95" t="s">
        <v>103</v>
      </c>
      <c r="E61" s="95" t="s">
        <v>21</v>
      </c>
    </row>
    <row r="62" spans="1:21" ht="28" customHeight="1" x14ac:dyDescent="0.3">
      <c r="A62" s="1" t="s">
        <v>51</v>
      </c>
      <c r="B62" s="97">
        <f>B57/E57</f>
        <v>0.52320475368890484</v>
      </c>
      <c r="C62" s="97">
        <f>C57/E57</f>
        <v>0.25754754000336344</v>
      </c>
      <c r="D62" s="97">
        <f>D57/E57</f>
        <v>0.21924770630773166</v>
      </c>
      <c r="E62" s="96">
        <f>SUM(B62:D62)</f>
        <v>1</v>
      </c>
    </row>
    <row r="63" spans="1:21" ht="28" customHeight="1" x14ac:dyDescent="0.3">
      <c r="A63" s="1" t="s">
        <v>64</v>
      </c>
      <c r="B63" s="97">
        <f>B58/E58</f>
        <v>0.40764341953130878</v>
      </c>
      <c r="C63" s="97">
        <f>C58/E58</f>
        <v>0.34887778413286691</v>
      </c>
      <c r="D63" s="97">
        <f>D58/E58</f>
        <v>0.24347879633582434</v>
      </c>
      <c r="E63" s="96">
        <f t="shared" ref="E63:E64" si="9">SUM(B63:D63)</f>
        <v>1</v>
      </c>
    </row>
    <row r="64" spans="1:21" ht="28" customHeight="1" x14ac:dyDescent="0.3">
      <c r="A64" s="1" t="s">
        <v>63</v>
      </c>
      <c r="B64" s="97">
        <f>B59/E59</f>
        <v>0.47364183185720893</v>
      </c>
      <c r="C64" s="97">
        <f>C59/E59</f>
        <v>0.26317908407139551</v>
      </c>
      <c r="D64" s="97">
        <f>D59/E59</f>
        <v>0.26317908407139551</v>
      </c>
      <c r="E64" s="96">
        <f t="shared" si="9"/>
        <v>1</v>
      </c>
    </row>
  </sheetData>
  <mergeCells count="5">
    <mergeCell ref="A55:U55"/>
    <mergeCell ref="A8:U8"/>
    <mergeCell ref="A9:V9"/>
    <mergeCell ref="A30:U30"/>
    <mergeCell ref="A31:V31"/>
  </mergeCells>
  <conditionalFormatting sqref="E12:P16">
    <cfRule type="colorScale" priority="6">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1">
      <colorScale>
        <cfvo type="min"/>
        <cfvo type="percentile" val="50"/>
        <cfvo type="max"/>
        <color rgb="FFF8696B"/>
        <color rgb="FFFCFCFF"/>
        <color rgb="FF5A8AC6"/>
      </colorScale>
    </cfRule>
  </conditionalFormatting>
  <conditionalFormatting sqref="E34:P42">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16" zoomScale="70" zoomScaleNormal="70" workbookViewId="0">
      <selection activeCell="T69" sqref="T69"/>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customWidth="1"/>
    <col min="6" max="17" width="14" style="2" bestFit="1" customWidth="1"/>
    <col min="18" max="18" width="17.08984375" style="2" bestFit="1" customWidth="1"/>
    <col min="20" max="20" width="16.453125" bestFit="1" customWidth="1"/>
  </cols>
  <sheetData>
    <row r="1" spans="1:23" ht="18" x14ac:dyDescent="0.4">
      <c r="A1" s="81" t="s">
        <v>117</v>
      </c>
      <c r="B1" s="82"/>
    </row>
    <row r="2" spans="1:23" x14ac:dyDescent="0.35">
      <c r="A2" s="2" t="s">
        <v>118</v>
      </c>
      <c r="B2" s="2"/>
    </row>
    <row r="3" spans="1:23" x14ac:dyDescent="0.35">
      <c r="A3" s="2" t="s">
        <v>119</v>
      </c>
      <c r="B3" s="2"/>
    </row>
    <row r="4" spans="1:23" ht="57" customHeight="1" x14ac:dyDescent="0.35">
      <c r="A4" s="155" t="s">
        <v>120</v>
      </c>
      <c r="B4" s="147"/>
      <c r="C4" s="147"/>
      <c r="D4" s="147"/>
      <c r="E4" s="147"/>
      <c r="F4" s="147"/>
      <c r="G4" s="147"/>
      <c r="H4" s="147"/>
      <c r="I4" s="147"/>
      <c r="J4" s="147"/>
      <c r="K4" s="147"/>
      <c r="L4" s="147"/>
      <c r="M4" s="147"/>
      <c r="N4" s="147"/>
      <c r="O4" s="147"/>
      <c r="P4" s="147"/>
      <c r="Q4" s="147"/>
      <c r="R4" s="147"/>
      <c r="S4" s="147"/>
      <c r="T4" s="147"/>
    </row>
    <row r="5" spans="1:23" x14ac:dyDescent="0.35">
      <c r="A5" s="1"/>
      <c r="B5" s="2"/>
    </row>
    <row r="6" spans="1:23" x14ac:dyDescent="0.35">
      <c r="A6" s="2" t="s">
        <v>121</v>
      </c>
      <c r="B6" s="2"/>
    </row>
    <row r="7" spans="1:23" x14ac:dyDescent="0.35">
      <c r="A7" s="2" t="s">
        <v>122</v>
      </c>
      <c r="B7" s="2"/>
    </row>
    <row r="8" spans="1:23" x14ac:dyDescent="0.35">
      <c r="A8" s="2" t="s">
        <v>96</v>
      </c>
    </row>
    <row r="10" spans="1:23" ht="60" customHeight="1" x14ac:dyDescent="0.35">
      <c r="A10" s="156" t="s">
        <v>159</v>
      </c>
      <c r="B10" s="157"/>
      <c r="C10" s="157"/>
      <c r="D10" s="157"/>
      <c r="E10" s="157"/>
      <c r="F10" s="157"/>
      <c r="G10" s="157"/>
      <c r="H10" s="157"/>
      <c r="I10" s="157"/>
      <c r="J10" s="157"/>
      <c r="K10" s="157"/>
      <c r="L10" s="157"/>
      <c r="M10" s="157"/>
      <c r="N10" s="157"/>
      <c r="O10" s="157"/>
      <c r="P10" s="157"/>
      <c r="Q10" s="157"/>
      <c r="R10" s="157"/>
      <c r="S10" s="157"/>
      <c r="T10" s="157"/>
      <c r="U10" s="157"/>
      <c r="V10" s="157"/>
      <c r="W10" s="102"/>
    </row>
    <row r="11" spans="1:23" x14ac:dyDescent="0.35">
      <c r="A11" s="156" t="s">
        <v>110</v>
      </c>
      <c r="B11" s="154"/>
      <c r="C11" s="154"/>
      <c r="D11" s="154"/>
      <c r="E11" s="154"/>
      <c r="F11" s="154"/>
      <c r="G11" s="154"/>
      <c r="H11" s="154"/>
      <c r="I11" s="154"/>
      <c r="J11" s="154"/>
      <c r="K11" s="154"/>
      <c r="L11" s="154"/>
      <c r="M11" s="154"/>
      <c r="N11" s="154"/>
      <c r="O11" s="154"/>
      <c r="P11" s="154"/>
      <c r="Q11" s="154"/>
      <c r="R11" s="154"/>
      <c r="S11" s="154"/>
      <c r="T11" s="154"/>
      <c r="U11" s="154"/>
      <c r="V11" s="154"/>
      <c r="W11" s="154"/>
    </row>
    <row r="12" spans="1:23" x14ac:dyDescent="0.35">
      <c r="A12" s="85" t="s">
        <v>46</v>
      </c>
      <c r="B12" s="85" t="s">
        <v>99</v>
      </c>
      <c r="C12" s="85" t="s">
        <v>19</v>
      </c>
      <c r="D12" s="85" t="s">
        <v>20</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21</v>
      </c>
      <c r="S12" s="87"/>
      <c r="T12" s="87"/>
      <c r="U12" s="87"/>
      <c r="V12" s="87"/>
      <c r="W12" s="87"/>
    </row>
    <row r="13" spans="1:23" x14ac:dyDescent="0.3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35">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x14ac:dyDescent="0.35">
      <c r="A15" s="80" t="s">
        <v>51</v>
      </c>
      <c r="B15" s="80" t="s">
        <v>136</v>
      </c>
      <c r="C15" s="80" t="s">
        <v>123</v>
      </c>
      <c r="D15" s="80" t="s">
        <v>126</v>
      </c>
      <c r="E15" s="103"/>
      <c r="F15" s="19">
        <f>SUMIFS('Data Repository Table'!$J:$J,'Data Repository Table'!$A:$A,"Financial Actual",'Data Repository Table'!$B:$B,"Expenses",'Data Repository Table'!$C:$C,'Expenses Analysis'!$A15,'Data Repository Table'!$G:$G,'Expenses Analysis'!$C15,'Data Repository Table'!$H:$H,'Expenses Analysis'!$D15,'Data Repository Table'!$D:$D,'Expenses Analysis'!F$12)</f>
        <v>593751.84077137313</v>
      </c>
      <c r="G15" s="19">
        <f>SUMIFS('Data Repository Table'!$J:$J,'Data Repository Table'!$A:$A,"Financial Actual",'Data Repository Table'!$B:$B,"Expenses",'Data Repository Table'!$C:$C,'Expenses Analysis'!$A15,'Data Repository Table'!$G:$G,'Expenses Analysis'!$C15,'Data Repository Table'!$H:$H,'Expenses Analysis'!$D15,'Data Repository Table'!$D:$D,'Expenses Analysis'!G$12)</f>
        <v>820393.03401412489</v>
      </c>
      <c r="H15" s="19">
        <f>SUMIFS('Data Repository Table'!$J:$J,'Data Repository Table'!$A:$A,"Financial Actual",'Data Repository Table'!$B:$B,"Expenses",'Data Repository Table'!$C:$C,'Expenses Analysis'!$A15,'Data Repository Table'!$G:$G,'Expenses Analysis'!$C15,'Data Repository Table'!$H:$H,'Expenses Analysis'!$D15,'Data Repository Table'!$D:$D,'Expenses Analysis'!H$12)</f>
        <v>642291.58212862327</v>
      </c>
      <c r="I15" s="19">
        <f>SUMIFS('Data Repository Table'!$J:$J,'Data Repository Table'!$A:$A,"Financial Actual",'Data Repository Table'!$B:$B,"Expenses",'Data Repository Table'!$C:$C,'Expenses Analysis'!$A15,'Data Repository Table'!$G:$G,'Expenses Analysis'!$C15,'Data Repository Table'!$H:$H,'Expenses Analysis'!$D15,'Data Repository Table'!$D:$D,'Expenses Analysis'!I$12)</f>
        <v>609639.97288837493</v>
      </c>
      <c r="J15" s="19">
        <f>SUMIFS('Data Repository Table'!$J:$J,'Data Repository Table'!$A:$A,"Financial Actual",'Data Repository Table'!$B:$B,"Expenses",'Data Repository Table'!$C:$C,'Expenses Analysis'!$A15,'Data Repository Table'!$G:$G,'Expenses Analysis'!$C15,'Data Repository Table'!$H:$H,'Expenses Analysis'!$D15,'Data Repository Table'!$D:$D,'Expenses Analysis'!J$12)</f>
        <v>626073.16897124995</v>
      </c>
      <c r="K15" s="19">
        <f>SUMIFS('Data Repository Table'!$J:$J,'Data Repository Table'!$A:$A,"Financial Actual",'Data Repository Table'!$B:$B,"Expenses",'Data Repository Table'!$C:$C,'Expenses Analysis'!$A15,'Data Repository Table'!$G:$G,'Expenses Analysis'!$C15,'Data Repository Table'!$H:$H,'Expenses Analysis'!$D15,'Data Repository Table'!$D:$D,'Expenses Analysis'!K$12)</f>
        <v>602153.37789750006</v>
      </c>
      <c r="L15" s="19">
        <f>SUMIFS('Data Repository Table'!$J:$J,'Data Repository Table'!$A:$A,"Financial Actual",'Data Repository Table'!$B:$B,"Expenses",'Data Repository Table'!$C:$C,'Expenses Analysis'!$A15,'Data Repository Table'!$G:$G,'Expenses Analysis'!$C15,'Data Repository Table'!$H:$H,'Expenses Analysis'!$D15,'Data Repository Table'!$D:$D,'Expenses Analysis'!L$12)</f>
        <v>1146143.9846999997</v>
      </c>
      <c r="M15" s="19">
        <f>SUMIFS('Data Repository Table'!$J:$J,'Data Repository Table'!$A:$A,"Financial Actual",'Data Repository Table'!$B:$B,"Expenses",'Data Repository Table'!$C:$C,'Expenses Analysis'!$A15,'Data Repository Table'!$G:$G,'Expenses Analysis'!$C15,'Data Repository Table'!$H:$H,'Expenses Analysis'!$D15,'Data Repository Table'!$D:$D,'Expenses Analysis'!M$12)</f>
        <v>964931.83751249989</v>
      </c>
      <c r="N15" s="19">
        <f>SUMIFS('Data Repository Table'!$J:$J,'Data Repository Table'!$A:$A,"Financial Actual",'Data Repository Table'!$B:$B,"Expenses",'Data Repository Table'!$C:$C,'Expenses Analysis'!$A15,'Data Repository Table'!$G:$G,'Expenses Analysis'!$C15,'Data Repository Table'!$H:$H,'Expenses Analysis'!$D15,'Data Repository Table'!$D:$D,'Expenses Analysis'!N$12)</f>
        <v>962733.95790000004</v>
      </c>
      <c r="O15" s="19">
        <f>SUMIFS('Data Repository Table'!$J:$J,'Data Repository Table'!$A:$A,"Financial Actual",'Data Repository Table'!$B:$B,"Expenses",'Data Repository Table'!$C:$C,'Expenses Analysis'!$A15,'Data Repository Table'!$G:$G,'Expenses Analysis'!$C15,'Data Repository Table'!$H:$H,'Expenses Analysis'!$D15,'Data Repository Table'!$D:$D,'Expenses Analysis'!O$12)</f>
        <v>964825.21760624985</v>
      </c>
      <c r="P15" s="19">
        <f>SUMIFS('Data Repository Table'!$J:$J,'Data Repository Table'!$A:$A,"Financial Actual",'Data Repository Table'!$B:$B,"Expenses",'Data Repository Table'!$C:$C,'Expenses Analysis'!$A15,'Data Repository Table'!$G:$G,'Expenses Analysis'!$C15,'Data Repository Table'!$H:$H,'Expenses Analysis'!$D15,'Data Repository Table'!$D:$D,'Expenses Analysis'!P$12)</f>
        <v>1024534.78359375</v>
      </c>
      <c r="Q15" s="19">
        <f>SUMIFS('Data Repository Table'!$J:$J,'Data Repository Table'!$A:$A,"Financial Actual",'Data Repository Table'!$B:$B,"Expenses",'Data Repository Table'!$C:$C,'Expenses Analysis'!$A15,'Data Repository Table'!$G:$G,'Expenses Analysis'!$C15,'Data Repository Table'!$H:$H,'Expenses Analysis'!$D15,'Data Repository Table'!$D:$D,'Expenses Analysis'!Q$12)</f>
        <v>1168045.22566875</v>
      </c>
      <c r="R15" s="142">
        <f>SUM(F15:Q15)</f>
        <v>10125517.983652497</v>
      </c>
      <c r="S15" s="79"/>
      <c r="T15" s="79"/>
      <c r="U15" s="79"/>
      <c r="V15" s="79"/>
      <c r="W15" s="79"/>
    </row>
    <row r="16" spans="1:23" x14ac:dyDescent="0.35">
      <c r="A16" s="80" t="s">
        <v>51</v>
      </c>
      <c r="B16" s="80" t="s">
        <v>136</v>
      </c>
      <c r="C16" s="80" t="s">
        <v>127</v>
      </c>
      <c r="D16" s="80" t="s">
        <v>128</v>
      </c>
      <c r="E16" s="103"/>
      <c r="F16" s="19">
        <f>SUMIFS('Data Repository Table'!$J:$J,'Data Repository Table'!$A:$A,"Financial Actual",'Data Repository Table'!$B:$B,"Expenses",'Data Repository Table'!$C:$C,'Expenses Analysis'!$A16,'Data Repository Table'!$G:$G,'Expenses Analysis'!$C16,'Data Repository Table'!$H:$H,'Expenses Analysis'!$D16,'Data Repository Table'!$D:$D,'Expenses Analysis'!F$12)</f>
        <v>276807.38497499918</v>
      </c>
      <c r="G16" s="19">
        <f>SUMIFS('Data Repository Table'!$J:$J,'Data Repository Table'!$A:$A,"Financial Actual",'Data Repository Table'!$B:$B,"Expenses",'Data Repository Table'!$C:$C,'Expenses Analysis'!$A16,'Data Repository Table'!$G:$G,'Expenses Analysis'!$C16,'Data Repository Table'!$H:$H,'Expenses Analysis'!$D16,'Data Repository Table'!$D:$D,'Expenses Analysis'!G$12)</f>
        <v>382467.614925</v>
      </c>
      <c r="H16" s="19">
        <f>SUMIFS('Data Repository Table'!$J:$J,'Data Repository Table'!$A:$A,"Financial Actual",'Data Repository Table'!$B:$B,"Expenses",'Data Repository Table'!$C:$C,'Expenses Analysis'!$A16,'Data Repository Table'!$G:$G,'Expenses Analysis'!$C16,'Data Repository Table'!$H:$H,'Expenses Analysis'!$D16,'Data Repository Table'!$D:$D,'Expenses Analysis'!H$12)</f>
        <v>299436.63502499921</v>
      </c>
      <c r="I16" s="19">
        <f>SUMIFS('Data Repository Table'!$J:$J,'Data Repository Table'!$A:$A,"Financial Actual",'Data Repository Table'!$B:$B,"Expenses",'Data Repository Table'!$C:$C,'Expenses Analysis'!$A16,'Data Repository Table'!$G:$G,'Expenses Analysis'!$C16,'Data Repository Table'!$H:$H,'Expenses Analysis'!$D16,'Data Repository Table'!$D:$D,'Expenses Analysis'!I$12)</f>
        <v>284214.43957499997</v>
      </c>
      <c r="J16" s="19">
        <f>SUMIFS('Data Repository Table'!$J:$J,'Data Repository Table'!$A:$A,"Financial Actual",'Data Repository Table'!$B:$B,"Expenses",'Data Repository Table'!$C:$C,'Expenses Analysis'!$A16,'Data Repository Table'!$G:$G,'Expenses Analysis'!$C16,'Data Repository Table'!$H:$H,'Expenses Analysis'!$D16,'Data Repository Table'!$D:$D,'Expenses Analysis'!J$12)</f>
        <v>291875.60325000004</v>
      </c>
      <c r="K16" s="19">
        <f>SUMIFS('Data Repository Table'!$J:$J,'Data Repository Table'!$A:$A,"Financial Actual",'Data Repository Table'!$B:$B,"Expenses",'Data Repository Table'!$C:$C,'Expenses Analysis'!$A16,'Data Repository Table'!$G:$G,'Expenses Analysis'!$C16,'Data Repository Table'!$H:$H,'Expenses Analysis'!$D16,'Data Repository Table'!$D:$D,'Expenses Analysis'!K$12)</f>
        <v>280724.18550000002</v>
      </c>
      <c r="L16" s="19">
        <f>SUMIFS('Data Repository Table'!$J:$J,'Data Repository Table'!$A:$A,"Financial Actual",'Data Repository Table'!$B:$B,"Expenses",'Data Repository Table'!$C:$C,'Expenses Analysis'!$A16,'Data Repository Table'!$G:$G,'Expenses Analysis'!$C16,'Data Repository Table'!$H:$H,'Expenses Analysis'!$D16,'Data Repository Table'!$D:$D,'Expenses Analysis'!L$12)</f>
        <v>534332.85999999987</v>
      </c>
      <c r="M16" s="19">
        <f>SUMIFS('Data Repository Table'!$J:$J,'Data Repository Table'!$A:$A,"Financial Actual",'Data Repository Table'!$B:$B,"Expenses",'Data Repository Table'!$C:$C,'Expenses Analysis'!$A16,'Data Repository Table'!$G:$G,'Expenses Analysis'!$C16,'Data Repository Table'!$H:$H,'Expenses Analysis'!$D16,'Data Repository Table'!$D:$D,'Expenses Analysis'!M$12)</f>
        <v>449851.67249999999</v>
      </c>
      <c r="N16" s="19">
        <f>SUMIFS('Data Repository Table'!$J:$J,'Data Repository Table'!$A:$A,"Financial Actual",'Data Repository Table'!$B:$B,"Expenses",'Data Repository Table'!$C:$C,'Expenses Analysis'!$A16,'Data Repository Table'!$G:$G,'Expenses Analysis'!$C16,'Data Repository Table'!$H:$H,'Expenses Analysis'!$D16,'Data Repository Table'!$D:$D,'Expenses Analysis'!N$12)</f>
        <v>448827.02</v>
      </c>
      <c r="O16" s="19">
        <f>SUMIFS('Data Repository Table'!$J:$J,'Data Repository Table'!$A:$A,"Financial Actual",'Data Repository Table'!$B:$B,"Expenses",'Data Repository Table'!$C:$C,'Expenses Analysis'!$A16,'Data Repository Table'!$G:$G,'Expenses Analysis'!$C16,'Data Repository Table'!$H:$H,'Expenses Analysis'!$D16,'Data Repository Table'!$D:$D,'Expenses Analysis'!O$12)</f>
        <v>449801.96625</v>
      </c>
      <c r="P16" s="19">
        <f>SUMIFS('Data Repository Table'!$J:$J,'Data Repository Table'!$A:$A,"Financial Actual",'Data Repository Table'!$B:$B,"Expenses",'Data Repository Table'!$C:$C,'Expenses Analysis'!$A16,'Data Repository Table'!$G:$G,'Expenses Analysis'!$C16,'Data Repository Table'!$H:$H,'Expenses Analysis'!$D16,'Data Repository Table'!$D:$D,'Expenses Analysis'!P$12)</f>
        <v>477638.59375</v>
      </c>
      <c r="Q16" s="19">
        <f>SUMIFS('Data Repository Table'!$J:$J,'Data Repository Table'!$A:$A,"Financial Actual",'Data Repository Table'!$B:$B,"Expenses",'Data Repository Table'!$C:$C,'Expenses Analysis'!$A16,'Data Repository Table'!$G:$G,'Expenses Analysis'!$C16,'Data Repository Table'!$H:$H,'Expenses Analysis'!$D16,'Data Repository Table'!$D:$D,'Expenses Analysis'!Q$12)</f>
        <v>544543.22875000001</v>
      </c>
      <c r="R16" s="142">
        <f t="shared" ref="R16:R22" si="0">SUM(F16:Q16)</f>
        <v>4720521.2044999981</v>
      </c>
      <c r="S16" s="79"/>
      <c r="T16" s="79"/>
      <c r="U16" s="79"/>
      <c r="V16" s="79"/>
      <c r="W16" s="79"/>
    </row>
    <row r="17" spans="1:23" x14ac:dyDescent="0.35">
      <c r="A17" s="80" t="s">
        <v>51</v>
      </c>
      <c r="B17" s="80" t="s">
        <v>136</v>
      </c>
      <c r="C17" s="80" t="s">
        <v>127</v>
      </c>
      <c r="D17" s="80" t="s">
        <v>129</v>
      </c>
      <c r="E17" s="103"/>
      <c r="F17" s="19">
        <f>SUMIFS('Data Repository Table'!$J:$J,'Data Repository Table'!$A:$A,"Financial Actual",'Data Repository Table'!$B:$B,"Expenses",'Data Repository Table'!$C:$C,'Expenses Analysis'!$A17,'Data Repository Table'!$G:$G,'Expenses Analysis'!$C17,'Data Repository Table'!$H:$H,'Expenses Analysis'!$D17,'Data Repository Table'!$D:$D,'Expenses Analysis'!F$12)</f>
        <v>415211.07746249868</v>
      </c>
      <c r="G17" s="19">
        <f>SUMIFS('Data Repository Table'!$J:$J,'Data Repository Table'!$A:$A,"Financial Actual",'Data Repository Table'!$B:$B,"Expenses",'Data Repository Table'!$C:$C,'Expenses Analysis'!$A17,'Data Repository Table'!$G:$G,'Expenses Analysis'!$C17,'Data Repository Table'!$H:$H,'Expenses Analysis'!$D17,'Data Repository Table'!$D:$D,'Expenses Analysis'!G$12)</f>
        <v>573701.42238750006</v>
      </c>
      <c r="H17" s="19">
        <f>SUMIFS('Data Repository Table'!$J:$J,'Data Repository Table'!$A:$A,"Financial Actual",'Data Repository Table'!$B:$B,"Expenses",'Data Repository Table'!$C:$C,'Expenses Analysis'!$A17,'Data Repository Table'!$G:$G,'Expenses Analysis'!$C17,'Data Repository Table'!$H:$H,'Expenses Analysis'!$D17,'Data Repository Table'!$D:$D,'Expenses Analysis'!H$12)</f>
        <v>449154.95253749873</v>
      </c>
      <c r="I17" s="19">
        <f>SUMIFS('Data Repository Table'!$J:$J,'Data Repository Table'!$A:$A,"Financial Actual",'Data Repository Table'!$B:$B,"Expenses",'Data Repository Table'!$C:$C,'Expenses Analysis'!$A17,'Data Repository Table'!$G:$G,'Expenses Analysis'!$C17,'Data Repository Table'!$H:$H,'Expenses Analysis'!$D17,'Data Repository Table'!$D:$D,'Expenses Analysis'!I$12)</f>
        <v>426321.65936249989</v>
      </c>
      <c r="J17" s="19">
        <f>SUMIFS('Data Repository Table'!$J:$J,'Data Repository Table'!$A:$A,"Financial Actual",'Data Repository Table'!$B:$B,"Expenses",'Data Repository Table'!$C:$C,'Expenses Analysis'!$A17,'Data Repository Table'!$G:$G,'Expenses Analysis'!$C17,'Data Repository Table'!$H:$H,'Expenses Analysis'!$D17,'Data Repository Table'!$D:$D,'Expenses Analysis'!J$12)</f>
        <v>437813.40487499995</v>
      </c>
      <c r="K17" s="19">
        <f>SUMIFS('Data Repository Table'!$J:$J,'Data Repository Table'!$A:$A,"Financial Actual",'Data Repository Table'!$B:$B,"Expenses",'Data Repository Table'!$C:$C,'Expenses Analysis'!$A17,'Data Repository Table'!$G:$G,'Expenses Analysis'!$C17,'Data Repository Table'!$H:$H,'Expenses Analysis'!$D17,'Data Repository Table'!$D:$D,'Expenses Analysis'!K$12)</f>
        <v>421086.27824999997</v>
      </c>
      <c r="L17" s="19">
        <f>SUMIFS('Data Repository Table'!$J:$J,'Data Repository Table'!$A:$A,"Financial Actual",'Data Repository Table'!$B:$B,"Expenses",'Data Repository Table'!$C:$C,'Expenses Analysis'!$A17,'Data Repository Table'!$G:$G,'Expenses Analysis'!$C17,'Data Repository Table'!$H:$H,'Expenses Analysis'!$D17,'Data Repository Table'!$D:$D,'Expenses Analysis'!L$12)</f>
        <v>801499.2899999998</v>
      </c>
      <c r="M17" s="19">
        <f>SUMIFS('Data Repository Table'!$J:$J,'Data Repository Table'!$A:$A,"Financial Actual",'Data Repository Table'!$B:$B,"Expenses",'Data Repository Table'!$C:$C,'Expenses Analysis'!$A17,'Data Repository Table'!$G:$G,'Expenses Analysis'!$C17,'Data Repository Table'!$H:$H,'Expenses Analysis'!$D17,'Data Repository Table'!$D:$D,'Expenses Analysis'!M$12)</f>
        <v>674777.50874999992</v>
      </c>
      <c r="N17" s="19">
        <f>SUMIFS('Data Repository Table'!$J:$J,'Data Repository Table'!$A:$A,"Financial Actual",'Data Repository Table'!$B:$B,"Expenses",'Data Repository Table'!$C:$C,'Expenses Analysis'!$A17,'Data Repository Table'!$G:$G,'Expenses Analysis'!$C17,'Data Repository Table'!$H:$H,'Expenses Analysis'!$D17,'Data Repository Table'!$D:$D,'Expenses Analysis'!N$12)</f>
        <v>673240.53</v>
      </c>
      <c r="O17" s="19">
        <f>SUMIFS('Data Repository Table'!$J:$J,'Data Repository Table'!$A:$A,"Financial Actual",'Data Repository Table'!$B:$B,"Expenses",'Data Repository Table'!$C:$C,'Expenses Analysis'!$A17,'Data Repository Table'!$G:$G,'Expenses Analysis'!$C17,'Data Repository Table'!$H:$H,'Expenses Analysis'!$D17,'Data Repository Table'!$D:$D,'Expenses Analysis'!O$12)</f>
        <v>674702.94937499997</v>
      </c>
      <c r="P17" s="19">
        <f>SUMIFS('Data Repository Table'!$J:$J,'Data Repository Table'!$A:$A,"Financial Actual",'Data Repository Table'!$B:$B,"Expenses",'Data Repository Table'!$C:$C,'Expenses Analysis'!$A17,'Data Repository Table'!$G:$G,'Expenses Analysis'!$C17,'Data Repository Table'!$H:$H,'Expenses Analysis'!$D17,'Data Repository Table'!$D:$D,'Expenses Analysis'!P$12)</f>
        <v>716457.890625</v>
      </c>
      <c r="Q17" s="19">
        <f>SUMIFS('Data Repository Table'!$J:$J,'Data Repository Table'!$A:$A,"Financial Actual",'Data Repository Table'!$B:$B,"Expenses",'Data Repository Table'!$C:$C,'Expenses Analysis'!$A17,'Data Repository Table'!$G:$G,'Expenses Analysis'!$C17,'Data Repository Table'!$H:$H,'Expenses Analysis'!$D17,'Data Repository Table'!$D:$D,'Expenses Analysis'!Q$12)</f>
        <v>816814.8431249999</v>
      </c>
      <c r="R17" s="142">
        <f t="shared" si="0"/>
        <v>7080781.8067499967</v>
      </c>
      <c r="S17" s="79"/>
      <c r="T17" s="88"/>
      <c r="U17" s="79"/>
      <c r="V17" s="79"/>
      <c r="W17" s="79"/>
    </row>
    <row r="18" spans="1:23" x14ac:dyDescent="0.35">
      <c r="A18" s="80" t="s">
        <v>51</v>
      </c>
      <c r="B18" s="80" t="s">
        <v>136</v>
      </c>
      <c r="C18" s="80" t="s">
        <v>146</v>
      </c>
      <c r="D18" s="80" t="s">
        <v>130</v>
      </c>
      <c r="E18" s="103"/>
      <c r="F18" s="19">
        <f>SUMIFS('Data Repository Table'!$J:$J,'Data Repository Table'!$A:$A,"Financial Actual",'Data Repository Table'!$B:$B,"Expenses",'Data Repository Table'!$C:$C,'Expenses Analysis'!$A18,'Data Repository Table'!$G:$G,'Expenses Analysis'!$C18,'Data Repository Table'!$H:$H,'Expenses Analysis'!$D18,'Data Repository Table'!$D:$D,'Expenses Analysis'!F$12)</f>
        <v>360688.41072499886</v>
      </c>
      <c r="G18" s="19">
        <f>SUMIFS('Data Repository Table'!$J:$J,'Data Repository Table'!$A:$A,"Financial Actual",'Data Repository Table'!$B:$B,"Expenses",'Data Repository Table'!$C:$C,'Expenses Analysis'!$A18,'Data Repository Table'!$G:$G,'Expenses Analysis'!$C18,'Data Repository Table'!$H:$H,'Expenses Analysis'!$D18,'Data Repository Table'!$D:$D,'Expenses Analysis'!G$12)</f>
        <v>498366.89217499993</v>
      </c>
      <c r="H18" s="19">
        <f>SUMIFS('Data Repository Table'!$J:$J,'Data Repository Table'!$A:$A,"Financial Actual",'Data Repository Table'!$B:$B,"Expenses",'Data Repository Table'!$C:$C,'Expenses Analysis'!$A18,'Data Repository Table'!$G:$G,'Expenses Analysis'!$C18,'Data Repository Table'!$H:$H,'Expenses Analysis'!$D18,'Data Repository Table'!$D:$D,'Expenses Analysis'!H$12)</f>
        <v>390175.00927499885</v>
      </c>
      <c r="I18" s="19">
        <f>SUMIFS('Data Repository Table'!$J:$J,'Data Repository Table'!$A:$A,"Financial Actual",'Data Repository Table'!$B:$B,"Expenses",'Data Repository Table'!$C:$C,'Expenses Analysis'!$A18,'Data Repository Table'!$G:$G,'Expenses Analysis'!$C18,'Data Repository Table'!$H:$H,'Expenses Analysis'!$D18,'Data Repository Table'!$D:$D,'Expenses Analysis'!I$12)</f>
        <v>370340.02732499992</v>
      </c>
      <c r="J18" s="19">
        <f>SUMIFS('Data Repository Table'!$J:$J,'Data Repository Table'!$A:$A,"Financial Actual",'Data Repository Table'!$B:$B,"Expenses",'Data Repository Table'!$C:$C,'Expenses Analysis'!$A18,'Data Repository Table'!$G:$G,'Expenses Analysis'!$C18,'Data Repository Table'!$H:$H,'Expenses Analysis'!$D18,'Data Repository Table'!$D:$D,'Expenses Analysis'!J$12)</f>
        <v>380322.75574999995</v>
      </c>
      <c r="K18" s="19">
        <f>SUMIFS('Data Repository Table'!$J:$J,'Data Repository Table'!$A:$A,"Financial Actual",'Data Repository Table'!$B:$B,"Expenses",'Data Repository Table'!$C:$C,'Expenses Analysis'!$A18,'Data Repository Table'!$G:$G,'Expenses Analysis'!$C18,'Data Repository Table'!$H:$H,'Expenses Analysis'!$D18,'Data Repository Table'!$D:$D,'Expenses Analysis'!K$12)</f>
        <v>365792.12049999996</v>
      </c>
      <c r="L18" s="19">
        <f>SUMIFS('Data Repository Table'!$J:$J,'Data Repository Table'!$A:$A,"Financial Actual",'Data Repository Table'!$B:$B,"Expenses",'Data Repository Table'!$C:$C,'Expenses Analysis'!$A18,'Data Repository Table'!$G:$G,'Expenses Analysis'!$C18,'Data Repository Table'!$H:$H,'Expenses Analysis'!$D18,'Data Repository Table'!$D:$D,'Expenses Analysis'!L$12)</f>
        <v>459526.25959999987</v>
      </c>
      <c r="M18" s="19">
        <f>SUMIFS('Data Repository Table'!$J:$J,'Data Repository Table'!$A:$A,"Financial Actual",'Data Repository Table'!$B:$B,"Expenses",'Data Repository Table'!$C:$C,'Expenses Analysis'!$A18,'Data Repository Table'!$G:$G,'Expenses Analysis'!$C18,'Data Repository Table'!$H:$H,'Expenses Analysis'!$D18,'Data Repository Table'!$D:$D,'Expenses Analysis'!M$12)</f>
        <v>386872.43834999995</v>
      </c>
      <c r="N18" s="19">
        <f>SUMIFS('Data Repository Table'!$J:$J,'Data Repository Table'!$A:$A,"Financial Actual",'Data Repository Table'!$B:$B,"Expenses",'Data Repository Table'!$C:$C,'Expenses Analysis'!$A18,'Data Repository Table'!$G:$G,'Expenses Analysis'!$C18,'Data Repository Table'!$H:$H,'Expenses Analysis'!$D18,'Data Repository Table'!$D:$D,'Expenses Analysis'!N$12)</f>
        <v>385991.23719999997</v>
      </c>
      <c r="O18" s="19">
        <f>SUMIFS('Data Repository Table'!$J:$J,'Data Repository Table'!$A:$A,"Financial Actual",'Data Repository Table'!$B:$B,"Expenses",'Data Repository Table'!$C:$C,'Expenses Analysis'!$A18,'Data Repository Table'!$G:$G,'Expenses Analysis'!$C18,'Data Repository Table'!$H:$H,'Expenses Analysis'!$D18,'Data Repository Table'!$D:$D,'Expenses Analysis'!O$12)</f>
        <v>386829.69097499992</v>
      </c>
      <c r="P18" s="19">
        <f>SUMIFS('Data Repository Table'!$J:$J,'Data Repository Table'!$A:$A,"Financial Actual",'Data Repository Table'!$B:$B,"Expenses",'Data Repository Table'!$C:$C,'Expenses Analysis'!$A18,'Data Repository Table'!$G:$G,'Expenses Analysis'!$C18,'Data Repository Table'!$H:$H,'Expenses Analysis'!$D18,'Data Repository Table'!$D:$D,'Expenses Analysis'!P$12)</f>
        <v>410769.19062499999</v>
      </c>
      <c r="Q18" s="19">
        <f>SUMIFS('Data Repository Table'!$J:$J,'Data Repository Table'!$A:$A,"Financial Actual",'Data Repository Table'!$B:$B,"Expenses",'Data Repository Table'!$C:$C,'Expenses Analysis'!$A18,'Data Repository Table'!$G:$G,'Expenses Analysis'!$C18,'Data Repository Table'!$H:$H,'Expenses Analysis'!$D18,'Data Repository Table'!$D:$D,'Expenses Analysis'!Q$12)</f>
        <v>468307.17672499991</v>
      </c>
      <c r="R18" s="142">
        <f t="shared" si="0"/>
        <v>4863981.2092249971</v>
      </c>
      <c r="S18" s="79"/>
      <c r="T18" s="88"/>
      <c r="U18" s="79"/>
      <c r="V18" s="79"/>
      <c r="W18" s="79"/>
    </row>
    <row r="19" spans="1:23" x14ac:dyDescent="0.35">
      <c r="A19" s="80" t="s">
        <v>51</v>
      </c>
      <c r="B19" s="80" t="s">
        <v>136</v>
      </c>
      <c r="C19" s="80" t="s">
        <v>146</v>
      </c>
      <c r="D19" s="80" t="s">
        <v>131</v>
      </c>
      <c r="E19" s="103"/>
      <c r="F19" s="19">
        <f>SUMIFS('Data Repository Table'!$J:$J,'Data Repository Table'!$A:$A,"Financial Actual",'Data Repository Table'!$B:$B,"Expenses",'Data Repository Table'!$C:$C,'Expenses Analysis'!$A19,'Data Repository Table'!$G:$G,'Expenses Analysis'!$C19,'Data Repository Table'!$H:$H,'Expenses Analysis'!$D19,'Data Repository Table'!$D:$D,'Expenses Analysis'!F$12)</f>
        <v>226478.76952499934</v>
      </c>
      <c r="G19" s="19">
        <f>SUMIFS('Data Repository Table'!$J:$J,'Data Repository Table'!$A:$A,"Financial Actual",'Data Repository Table'!$B:$B,"Expenses",'Data Repository Table'!$C:$C,'Expenses Analysis'!$A19,'Data Repository Table'!$G:$G,'Expenses Analysis'!$C19,'Data Repository Table'!$H:$H,'Expenses Analysis'!$D19,'Data Repository Table'!$D:$D,'Expenses Analysis'!G$12)</f>
        <v>312928.04857500002</v>
      </c>
      <c r="H19" s="19">
        <f>SUMIFS('Data Repository Table'!$J:$J,'Data Repository Table'!$A:$A,"Financial Actual",'Data Repository Table'!$B:$B,"Expenses",'Data Repository Table'!$C:$C,'Expenses Analysis'!$A19,'Data Repository Table'!$G:$G,'Expenses Analysis'!$C19,'Data Repository Table'!$H:$H,'Expenses Analysis'!$D19,'Data Repository Table'!$D:$D,'Expenses Analysis'!H$12)</f>
        <v>244993.61047499935</v>
      </c>
      <c r="I19" s="19">
        <f>SUMIFS('Data Repository Table'!$J:$J,'Data Repository Table'!$A:$A,"Financial Actual",'Data Repository Table'!$B:$B,"Expenses",'Data Repository Table'!$C:$C,'Expenses Analysis'!$A19,'Data Repository Table'!$G:$G,'Expenses Analysis'!$C19,'Data Repository Table'!$H:$H,'Expenses Analysis'!$D19,'Data Repository Table'!$D:$D,'Expenses Analysis'!I$12)</f>
        <v>232539.08692499998</v>
      </c>
      <c r="J19" s="19">
        <f>SUMIFS('Data Repository Table'!$J:$J,'Data Repository Table'!$A:$A,"Financial Actual",'Data Repository Table'!$B:$B,"Expenses",'Data Repository Table'!$C:$C,'Expenses Analysis'!$A19,'Data Repository Table'!$G:$G,'Expenses Analysis'!$C19,'Data Repository Table'!$H:$H,'Expenses Analysis'!$D19,'Data Repository Table'!$D:$D,'Expenses Analysis'!J$12)</f>
        <v>238807.31175000002</v>
      </c>
      <c r="K19" s="19">
        <f>SUMIFS('Data Repository Table'!$J:$J,'Data Repository Table'!$A:$A,"Financial Actual",'Data Repository Table'!$B:$B,"Expenses",'Data Repository Table'!$C:$C,'Expenses Analysis'!$A19,'Data Repository Table'!$G:$G,'Expenses Analysis'!$C19,'Data Repository Table'!$H:$H,'Expenses Analysis'!$D19,'Data Repository Table'!$D:$D,'Expenses Analysis'!K$12)</f>
        <v>229683.42450000002</v>
      </c>
      <c r="L19" s="19">
        <f>SUMIFS('Data Repository Table'!$J:$J,'Data Repository Table'!$A:$A,"Financial Actual",'Data Repository Table'!$B:$B,"Expenses",'Data Repository Table'!$C:$C,'Expenses Analysis'!$A19,'Data Repository Table'!$G:$G,'Expenses Analysis'!$C19,'Data Repository Table'!$H:$H,'Expenses Analysis'!$D19,'Data Repository Table'!$D:$D,'Expenses Analysis'!L$12)</f>
        <v>288539.74439999997</v>
      </c>
      <c r="M19" s="19">
        <f>SUMIFS('Data Repository Table'!$J:$J,'Data Repository Table'!$A:$A,"Financial Actual",'Data Repository Table'!$B:$B,"Expenses",'Data Repository Table'!$C:$C,'Expenses Analysis'!$A19,'Data Repository Table'!$G:$G,'Expenses Analysis'!$C19,'Data Repository Table'!$H:$H,'Expenses Analysis'!$D19,'Data Repository Table'!$D:$D,'Expenses Analysis'!M$12)</f>
        <v>242919.90315</v>
      </c>
      <c r="N19" s="19">
        <f>SUMIFS('Data Repository Table'!$J:$J,'Data Repository Table'!$A:$A,"Financial Actual",'Data Repository Table'!$B:$B,"Expenses",'Data Repository Table'!$C:$C,'Expenses Analysis'!$A19,'Data Repository Table'!$G:$G,'Expenses Analysis'!$C19,'Data Repository Table'!$H:$H,'Expenses Analysis'!$D19,'Data Repository Table'!$D:$D,'Expenses Analysis'!N$12)</f>
        <v>242366.59080000003</v>
      </c>
      <c r="O19" s="19">
        <f>SUMIFS('Data Repository Table'!$J:$J,'Data Repository Table'!$A:$A,"Financial Actual",'Data Repository Table'!$B:$B,"Expenses",'Data Repository Table'!$C:$C,'Expenses Analysis'!$A19,'Data Repository Table'!$G:$G,'Expenses Analysis'!$C19,'Data Repository Table'!$H:$H,'Expenses Analysis'!$D19,'Data Repository Table'!$D:$D,'Expenses Analysis'!O$12)</f>
        <v>242893.06177500001</v>
      </c>
      <c r="P19" s="19">
        <f>SUMIFS('Data Repository Table'!$J:$J,'Data Repository Table'!$A:$A,"Financial Actual",'Data Repository Table'!$B:$B,"Expenses",'Data Repository Table'!$C:$C,'Expenses Analysis'!$A19,'Data Repository Table'!$G:$G,'Expenses Analysis'!$C19,'Data Repository Table'!$H:$H,'Expenses Analysis'!$D19,'Data Repository Table'!$D:$D,'Expenses Analysis'!P$12)</f>
        <v>257924.84062500004</v>
      </c>
      <c r="Q19" s="19">
        <f>SUMIFS('Data Repository Table'!$J:$J,'Data Repository Table'!$A:$A,"Financial Actual",'Data Repository Table'!$B:$B,"Expenses",'Data Repository Table'!$C:$C,'Expenses Analysis'!$A19,'Data Repository Table'!$G:$G,'Expenses Analysis'!$C19,'Data Repository Table'!$H:$H,'Expenses Analysis'!$D19,'Data Repository Table'!$D:$D,'Expenses Analysis'!Q$12)</f>
        <v>294053.34352500003</v>
      </c>
      <c r="R19" s="142">
        <f t="shared" si="0"/>
        <v>3054127.7360249986</v>
      </c>
      <c r="S19" s="79"/>
      <c r="T19" s="79"/>
      <c r="U19" s="79"/>
      <c r="V19" s="79"/>
      <c r="W19" s="79"/>
    </row>
    <row r="20" spans="1:23" x14ac:dyDescent="0.35">
      <c r="A20" s="80" t="s">
        <v>51</v>
      </c>
      <c r="B20" s="80" t="s">
        <v>136</v>
      </c>
      <c r="C20" s="80" t="s">
        <v>146</v>
      </c>
      <c r="D20" s="80" t="s">
        <v>132</v>
      </c>
      <c r="E20" s="103"/>
      <c r="F20" s="19">
        <f>SUMIFS('Data Repository Table'!$J:$J,'Data Repository Table'!$A:$A,"Financial Actual",'Data Repository Table'!$B:$B,"Expenses",'Data Repository Table'!$C:$C,'Expenses Analysis'!$A20,'Data Repository Table'!$G:$G,'Expenses Analysis'!$C20,'Data Repository Table'!$H:$H,'Expenses Analysis'!$D20,'Data Repository Table'!$D:$D,'Expenses Analysis'!F$12)</f>
        <v>255837.1285374992</v>
      </c>
      <c r="G20" s="19">
        <f>SUMIFS('Data Repository Table'!$J:$J,'Data Repository Table'!$A:$A,"Financial Actual",'Data Repository Table'!$B:$B,"Expenses",'Data Repository Table'!$C:$C,'Expenses Analysis'!$A20,'Data Repository Table'!$G:$G,'Expenses Analysis'!$C20,'Data Repository Table'!$H:$H,'Expenses Analysis'!$D20,'Data Repository Table'!$D:$D,'Expenses Analysis'!G$12)</f>
        <v>353492.79561249999</v>
      </c>
      <c r="H20" s="19">
        <f>SUMIFS('Data Repository Table'!$J:$J,'Data Repository Table'!$A:$A,"Financial Actual",'Data Repository Table'!$B:$B,"Expenses",'Data Repository Table'!$C:$C,'Expenses Analysis'!$A20,'Data Repository Table'!$G:$G,'Expenses Analysis'!$C20,'Data Repository Table'!$H:$H,'Expenses Analysis'!$D20,'Data Repository Table'!$D:$D,'Expenses Analysis'!H$12)</f>
        <v>276752.04146249924</v>
      </c>
      <c r="I20" s="19">
        <f>SUMIFS('Data Repository Table'!$J:$J,'Data Repository Table'!$A:$A,"Financial Actual",'Data Repository Table'!$B:$B,"Expenses",'Data Repository Table'!$C:$C,'Expenses Analysis'!$A20,'Data Repository Table'!$G:$G,'Expenses Analysis'!$C20,'Data Repository Table'!$H:$H,'Expenses Analysis'!$D20,'Data Repository Table'!$D:$D,'Expenses Analysis'!I$12)</f>
        <v>262683.04263749992</v>
      </c>
      <c r="J20" s="19">
        <f>SUMIFS('Data Repository Table'!$J:$J,'Data Repository Table'!$A:$A,"Financial Actual",'Data Repository Table'!$B:$B,"Expenses",'Data Repository Table'!$C:$C,'Expenses Analysis'!$A20,'Data Repository Table'!$G:$G,'Expenses Analysis'!$C20,'Data Repository Table'!$H:$H,'Expenses Analysis'!$D20,'Data Repository Table'!$D:$D,'Expenses Analysis'!J$12)</f>
        <v>269763.81512500002</v>
      </c>
      <c r="K20" s="19">
        <f>SUMIFS('Data Repository Table'!$J:$J,'Data Repository Table'!$A:$A,"Financial Actual",'Data Repository Table'!$B:$B,"Expenses",'Data Repository Table'!$C:$C,'Expenses Analysis'!$A20,'Data Repository Table'!$G:$G,'Expenses Analysis'!$C20,'Data Repository Table'!$H:$H,'Expenses Analysis'!$D20,'Data Repository Table'!$D:$D,'Expenses Analysis'!K$12)</f>
        <v>259457.20175000001</v>
      </c>
      <c r="L20" s="19">
        <f>SUMIFS('Data Repository Table'!$J:$J,'Data Repository Table'!$A:$A,"Financial Actual",'Data Repository Table'!$B:$B,"Expenses",'Data Repository Table'!$C:$C,'Expenses Analysis'!$A20,'Data Repository Table'!$G:$G,'Expenses Analysis'!$C20,'Data Repository Table'!$H:$H,'Expenses Analysis'!$D20,'Data Repository Table'!$D:$D,'Expenses Analysis'!L$12)</f>
        <v>325943.04459999991</v>
      </c>
      <c r="M20" s="19">
        <f>SUMIFS('Data Repository Table'!$J:$J,'Data Repository Table'!$A:$A,"Financial Actual",'Data Repository Table'!$B:$B,"Expenses",'Data Repository Table'!$C:$C,'Expenses Analysis'!$A20,'Data Repository Table'!$G:$G,'Expenses Analysis'!$C20,'Data Repository Table'!$H:$H,'Expenses Analysis'!$D20,'Data Repository Table'!$D:$D,'Expenses Analysis'!M$12)</f>
        <v>274409.52022499999</v>
      </c>
      <c r="N20" s="19">
        <f>SUMIFS('Data Repository Table'!$J:$J,'Data Repository Table'!$A:$A,"Financial Actual",'Data Repository Table'!$B:$B,"Expenses",'Data Repository Table'!$C:$C,'Expenses Analysis'!$A20,'Data Repository Table'!$G:$G,'Expenses Analysis'!$C20,'Data Repository Table'!$H:$H,'Expenses Analysis'!$D20,'Data Repository Table'!$D:$D,'Expenses Analysis'!N$12)</f>
        <v>273784.48220000003</v>
      </c>
      <c r="O20" s="19">
        <f>SUMIFS('Data Repository Table'!$J:$J,'Data Repository Table'!$A:$A,"Financial Actual",'Data Repository Table'!$B:$B,"Expenses",'Data Repository Table'!$C:$C,'Expenses Analysis'!$A20,'Data Repository Table'!$G:$G,'Expenses Analysis'!$C20,'Data Repository Table'!$H:$H,'Expenses Analysis'!$D20,'Data Repository Table'!$D:$D,'Expenses Analysis'!O$12)</f>
        <v>274379.19941249996</v>
      </c>
      <c r="P20" s="19">
        <f>SUMIFS('Data Repository Table'!$J:$J,'Data Repository Table'!$A:$A,"Financial Actual",'Data Repository Table'!$B:$B,"Expenses",'Data Repository Table'!$C:$C,'Expenses Analysis'!$A20,'Data Repository Table'!$G:$G,'Expenses Analysis'!$C20,'Data Repository Table'!$H:$H,'Expenses Analysis'!$D20,'Data Repository Table'!$D:$D,'Expenses Analysis'!P$12)</f>
        <v>291359.54218749999</v>
      </c>
      <c r="Q20" s="19">
        <f>SUMIFS('Data Repository Table'!$J:$J,'Data Repository Table'!$A:$A,"Financial Actual",'Data Repository Table'!$B:$B,"Expenses",'Data Repository Table'!$C:$C,'Expenses Analysis'!$A20,'Data Repository Table'!$G:$G,'Expenses Analysis'!$C20,'Data Repository Table'!$H:$H,'Expenses Analysis'!$D20,'Data Repository Table'!$D:$D,'Expenses Analysis'!Q$12)</f>
        <v>332171.36953749997</v>
      </c>
      <c r="R20" s="142">
        <f t="shared" si="0"/>
        <v>3450033.1832874976</v>
      </c>
      <c r="S20" s="79"/>
      <c r="T20" s="79"/>
      <c r="U20" s="79"/>
      <c r="V20" s="79"/>
      <c r="W20" s="79"/>
    </row>
    <row r="21" spans="1:23" x14ac:dyDescent="0.35">
      <c r="A21" s="80" t="s">
        <v>51</v>
      </c>
      <c r="B21" s="80" t="s">
        <v>136</v>
      </c>
      <c r="C21" s="80" t="s">
        <v>146</v>
      </c>
      <c r="D21" s="80" t="s">
        <v>133</v>
      </c>
      <c r="E21" s="103"/>
      <c r="F21" s="19">
        <f>SUMIFS('Data Repository Table'!$J:$J,'Data Repository Table'!$A:$A,"Financial Actual",'Data Repository Table'!$B:$B,"Expenses",'Data Repository Table'!$C:$C,'Expenses Analysis'!$A21,'Data Repository Table'!$G:$G,'Expenses Analysis'!$C21,'Data Repository Table'!$H:$H,'Expenses Analysis'!$D21,'Data Repository Table'!$D:$D,'Expenses Analysis'!F$12)</f>
        <v>176150.15407499947</v>
      </c>
      <c r="G21" s="19">
        <f>SUMIFS('Data Repository Table'!$J:$J,'Data Repository Table'!$A:$A,"Financial Actual",'Data Repository Table'!$B:$B,"Expenses",'Data Repository Table'!$C:$C,'Expenses Analysis'!$A21,'Data Repository Table'!$G:$G,'Expenses Analysis'!$C21,'Data Repository Table'!$H:$H,'Expenses Analysis'!$D21,'Data Repository Table'!$D:$D,'Expenses Analysis'!G$12)</f>
        <v>243388.48222500001</v>
      </c>
      <c r="H21" s="19">
        <f>SUMIFS('Data Repository Table'!$J:$J,'Data Repository Table'!$A:$A,"Financial Actual",'Data Repository Table'!$B:$B,"Expenses",'Data Repository Table'!$C:$C,'Expenses Analysis'!$A21,'Data Repository Table'!$G:$G,'Expenses Analysis'!$C21,'Data Repository Table'!$H:$H,'Expenses Analysis'!$D21,'Data Repository Table'!$D:$D,'Expenses Analysis'!H$12)</f>
        <v>190550.58592499947</v>
      </c>
      <c r="I21" s="19">
        <f>SUMIFS('Data Repository Table'!$J:$J,'Data Repository Table'!$A:$A,"Financial Actual",'Data Repository Table'!$B:$B,"Expenses",'Data Repository Table'!$C:$C,'Expenses Analysis'!$A21,'Data Repository Table'!$G:$G,'Expenses Analysis'!$C21,'Data Repository Table'!$H:$H,'Expenses Analysis'!$D21,'Data Repository Table'!$D:$D,'Expenses Analysis'!I$12)</f>
        <v>180863.73427499997</v>
      </c>
      <c r="J21" s="19">
        <f>SUMIFS('Data Repository Table'!$J:$J,'Data Repository Table'!$A:$A,"Financial Actual",'Data Repository Table'!$B:$B,"Expenses",'Data Repository Table'!$C:$C,'Expenses Analysis'!$A21,'Data Repository Table'!$G:$G,'Expenses Analysis'!$C21,'Data Repository Table'!$H:$H,'Expenses Analysis'!$D21,'Data Repository Table'!$D:$D,'Expenses Analysis'!J$12)</f>
        <v>185739.02025</v>
      </c>
      <c r="K21" s="19">
        <f>SUMIFS('Data Repository Table'!$J:$J,'Data Repository Table'!$A:$A,"Financial Actual",'Data Repository Table'!$B:$B,"Expenses",'Data Repository Table'!$C:$C,'Expenses Analysis'!$A21,'Data Repository Table'!$G:$G,'Expenses Analysis'!$C21,'Data Repository Table'!$H:$H,'Expenses Analysis'!$D21,'Data Repository Table'!$D:$D,'Expenses Analysis'!K$12)</f>
        <v>178642.66350000002</v>
      </c>
      <c r="L21" s="19">
        <f>SUMIFS('Data Repository Table'!$J:$J,'Data Repository Table'!$A:$A,"Financial Actual",'Data Repository Table'!$B:$B,"Expenses",'Data Repository Table'!$C:$C,'Expenses Analysis'!$A21,'Data Repository Table'!$G:$G,'Expenses Analysis'!$C21,'Data Repository Table'!$H:$H,'Expenses Analysis'!$D21,'Data Repository Table'!$D:$D,'Expenses Analysis'!L$12)</f>
        <v>224419.80119999996</v>
      </c>
      <c r="M21" s="19">
        <f>SUMIFS('Data Repository Table'!$J:$J,'Data Repository Table'!$A:$A,"Financial Actual",'Data Repository Table'!$B:$B,"Expenses",'Data Repository Table'!$C:$C,'Expenses Analysis'!$A21,'Data Repository Table'!$G:$G,'Expenses Analysis'!$C21,'Data Repository Table'!$H:$H,'Expenses Analysis'!$D21,'Data Repository Table'!$D:$D,'Expenses Analysis'!M$12)</f>
        <v>188937.70244999998</v>
      </c>
      <c r="N21" s="19">
        <f>SUMIFS('Data Repository Table'!$J:$J,'Data Repository Table'!$A:$A,"Financial Actual",'Data Repository Table'!$B:$B,"Expenses",'Data Repository Table'!$C:$C,'Expenses Analysis'!$A21,'Data Repository Table'!$G:$G,'Expenses Analysis'!$C21,'Data Repository Table'!$H:$H,'Expenses Analysis'!$D21,'Data Repository Table'!$D:$D,'Expenses Analysis'!N$12)</f>
        <v>188507.34840000002</v>
      </c>
      <c r="O21" s="19">
        <f>SUMIFS('Data Repository Table'!$J:$J,'Data Repository Table'!$A:$A,"Financial Actual",'Data Repository Table'!$B:$B,"Expenses",'Data Repository Table'!$C:$C,'Expenses Analysis'!$A21,'Data Repository Table'!$G:$G,'Expenses Analysis'!$C21,'Data Repository Table'!$H:$H,'Expenses Analysis'!$D21,'Data Repository Table'!$D:$D,'Expenses Analysis'!O$12)</f>
        <v>188916.82582500001</v>
      </c>
      <c r="P21" s="19">
        <f>SUMIFS('Data Repository Table'!$J:$J,'Data Repository Table'!$A:$A,"Financial Actual",'Data Repository Table'!$B:$B,"Expenses",'Data Repository Table'!$C:$C,'Expenses Analysis'!$A21,'Data Repository Table'!$G:$G,'Expenses Analysis'!$C21,'Data Repository Table'!$H:$H,'Expenses Analysis'!$D21,'Data Repository Table'!$D:$D,'Expenses Analysis'!P$12)</f>
        <v>200608.20937500001</v>
      </c>
      <c r="Q21" s="19">
        <f>SUMIFS('Data Repository Table'!$J:$J,'Data Repository Table'!$A:$A,"Financial Actual",'Data Repository Table'!$B:$B,"Expenses",'Data Repository Table'!$C:$C,'Expenses Analysis'!$A21,'Data Repository Table'!$G:$G,'Expenses Analysis'!$C21,'Data Repository Table'!$H:$H,'Expenses Analysis'!$D21,'Data Repository Table'!$D:$D,'Expenses Analysis'!Q$12)</f>
        <v>228708.15607500001</v>
      </c>
      <c r="R21" s="142">
        <f t="shared" si="0"/>
        <v>2375432.6835749988</v>
      </c>
      <c r="S21" s="79"/>
      <c r="T21" s="79"/>
      <c r="U21" s="79"/>
      <c r="V21" s="79"/>
      <c r="W21" s="79"/>
    </row>
    <row r="22" spans="1:23" ht="15" thickBot="1" x14ac:dyDescent="0.4">
      <c r="A22" s="80" t="s">
        <v>51</v>
      </c>
      <c r="B22" s="80" t="s">
        <v>136</v>
      </c>
      <c r="C22" s="80" t="s">
        <v>134</v>
      </c>
      <c r="D22" s="80" t="s">
        <v>135</v>
      </c>
      <c r="E22" s="104"/>
      <c r="F22" s="19">
        <f>SUMIFS('Data Repository Table'!$J:$J,'Data Repository Table'!$A:$A,"Financial Actual",'Data Repository Table'!$B:$B,"Expenses",'Data Repository Table'!$C:$C,'Expenses Analysis'!$A22,'Data Repository Table'!$G:$G,'Expenses Analysis'!$C22,'Data Repository Table'!$H:$H,'Expenses Analysis'!$D22,'Data Repository Table'!$D:$D,'Expenses Analysis'!F$12)</f>
        <v>1153364.1040624965</v>
      </c>
      <c r="G22" s="19">
        <f>SUMIFS('Data Repository Table'!$J:$J,'Data Repository Table'!$A:$A,"Financial Actual",'Data Repository Table'!$B:$B,"Expenses",'Data Repository Table'!$C:$C,'Expenses Analysis'!$A22,'Data Repository Table'!$G:$G,'Expenses Analysis'!$C22,'Data Repository Table'!$H:$H,'Expenses Analysis'!$D22,'Data Repository Table'!$D:$D,'Expenses Analysis'!G$12)</f>
        <v>1593615.0621875001</v>
      </c>
      <c r="H22" s="19">
        <f>SUMIFS('Data Repository Table'!$J:$J,'Data Repository Table'!$A:$A,"Financial Actual",'Data Repository Table'!$B:$B,"Expenses",'Data Repository Table'!$C:$C,'Expenses Analysis'!$A22,'Data Repository Table'!$G:$G,'Expenses Analysis'!$C22,'Data Repository Table'!$H:$H,'Expenses Analysis'!$D22,'Data Repository Table'!$D:$D,'Expenses Analysis'!H$12)</f>
        <v>1247652.6459374966</v>
      </c>
      <c r="I22" s="19">
        <f>SUMIFS('Data Repository Table'!$J:$J,'Data Repository Table'!$A:$A,"Financial Actual",'Data Repository Table'!$B:$B,"Expenses",'Data Repository Table'!$C:$C,'Expenses Analysis'!$A22,'Data Repository Table'!$G:$G,'Expenses Analysis'!$C22,'Data Repository Table'!$H:$H,'Expenses Analysis'!$D22,'Data Repository Table'!$D:$D,'Expenses Analysis'!I$12)</f>
        <v>1184226.8315625</v>
      </c>
      <c r="J22" s="19">
        <f>SUMIFS('Data Repository Table'!$J:$J,'Data Repository Table'!$A:$A,"Financial Actual",'Data Repository Table'!$B:$B,"Expenses",'Data Repository Table'!$C:$C,'Expenses Analysis'!$A22,'Data Repository Table'!$G:$G,'Expenses Analysis'!$C22,'Data Repository Table'!$H:$H,'Expenses Analysis'!$D22,'Data Repository Table'!$D:$D,'Expenses Analysis'!J$12)</f>
        <v>1216148.346875</v>
      </c>
      <c r="K22" s="19">
        <f>SUMIFS('Data Repository Table'!$J:$J,'Data Repository Table'!$A:$A,"Financial Actual",'Data Repository Table'!$B:$B,"Expenses",'Data Repository Table'!$C:$C,'Expenses Analysis'!$A22,'Data Repository Table'!$G:$G,'Expenses Analysis'!$C22,'Data Repository Table'!$H:$H,'Expenses Analysis'!$D22,'Data Repository Table'!$D:$D,'Expenses Analysis'!K$12)</f>
        <v>1169684.1062500002</v>
      </c>
      <c r="L22" s="19">
        <f>SUMIFS('Data Repository Table'!$J:$J,'Data Repository Table'!$A:$A,"Financial Actual",'Data Repository Table'!$B:$B,"Expenses",'Data Repository Table'!$C:$C,'Expenses Analysis'!$A22,'Data Repository Table'!$G:$G,'Expenses Analysis'!$C22,'Data Repository Table'!$H:$H,'Expenses Analysis'!$D22,'Data Repository Table'!$D:$D,'Expenses Analysis'!L$12)</f>
        <v>1469415.3649999998</v>
      </c>
      <c r="M22" s="19">
        <f>SUMIFS('Data Repository Table'!$J:$J,'Data Repository Table'!$A:$A,"Financial Actual",'Data Repository Table'!$B:$B,"Expenses",'Data Repository Table'!$C:$C,'Expenses Analysis'!$A22,'Data Repository Table'!$G:$G,'Expenses Analysis'!$C22,'Data Repository Table'!$H:$H,'Expenses Analysis'!$D22,'Data Repository Table'!$D:$D,'Expenses Analysis'!M$12)</f>
        <v>1237092.099375</v>
      </c>
      <c r="N22" s="19">
        <f>SUMIFS('Data Repository Table'!$J:$J,'Data Repository Table'!$A:$A,"Financial Actual",'Data Repository Table'!$B:$B,"Expenses",'Data Repository Table'!$C:$C,'Expenses Analysis'!$A22,'Data Repository Table'!$G:$G,'Expenses Analysis'!$C22,'Data Repository Table'!$H:$H,'Expenses Analysis'!$D22,'Data Repository Table'!$D:$D,'Expenses Analysis'!N$12)</f>
        <v>1234274.3050000002</v>
      </c>
      <c r="O22" s="19">
        <f>SUMIFS('Data Repository Table'!$J:$J,'Data Repository Table'!$A:$A,"Financial Actual",'Data Repository Table'!$B:$B,"Expenses",'Data Repository Table'!$C:$C,'Expenses Analysis'!$A22,'Data Repository Table'!$G:$G,'Expenses Analysis'!$C22,'Data Repository Table'!$H:$H,'Expenses Analysis'!$D22,'Data Repository Table'!$D:$D,'Expenses Analysis'!O$12)</f>
        <v>1236955.4071875</v>
      </c>
      <c r="P22" s="19">
        <f>SUMIFS('Data Repository Table'!$J:$J,'Data Repository Table'!$A:$A,"Financial Actual",'Data Repository Table'!$B:$B,"Expenses",'Data Repository Table'!$C:$C,'Expenses Analysis'!$A22,'Data Repository Table'!$G:$G,'Expenses Analysis'!$C22,'Data Repository Table'!$H:$H,'Expenses Analysis'!$D22,'Data Repository Table'!$D:$D,'Expenses Analysis'!P$12)</f>
        <v>1313506.1328125</v>
      </c>
      <c r="Q22" s="19">
        <f>SUMIFS('Data Repository Table'!$J:$J,'Data Repository Table'!$A:$A,"Financial Actual",'Data Repository Table'!$B:$B,"Expenses",'Data Repository Table'!$C:$C,'Expenses Analysis'!$A22,'Data Repository Table'!$G:$G,'Expenses Analysis'!$C22,'Data Repository Table'!$H:$H,'Expenses Analysis'!$D22,'Data Repository Table'!$D:$D,'Expenses Analysis'!Q$12)</f>
        <v>1497493.8790625001</v>
      </c>
      <c r="R22" s="142">
        <f t="shared" si="0"/>
        <v>15553428.285312492</v>
      </c>
      <c r="S22" s="79"/>
      <c r="T22" s="79"/>
      <c r="U22" s="79"/>
      <c r="V22" s="79"/>
      <c r="W22" s="79"/>
    </row>
    <row r="23" spans="1:23" s="118" customFormat="1" ht="16.5" thickTop="1" thickBot="1" x14ac:dyDescent="0.4">
      <c r="A23" s="133" t="s">
        <v>21</v>
      </c>
      <c r="B23" s="133"/>
      <c r="C23" s="133"/>
      <c r="D23" s="116" t="s">
        <v>21</v>
      </c>
      <c r="E23" s="133"/>
      <c r="F23" s="141">
        <f>SUM(F15:F22)</f>
        <v>3458288.8701338647</v>
      </c>
      <c r="G23" s="141">
        <f t="shared" ref="G23:Q23" si="1">SUM(G15:G22)</f>
        <v>4778353.3521016249</v>
      </c>
      <c r="H23" s="141">
        <f t="shared" si="1"/>
        <v>3741007.0627661142</v>
      </c>
      <c r="I23" s="141">
        <f t="shared" si="1"/>
        <v>3550828.7945508747</v>
      </c>
      <c r="J23" s="141">
        <f t="shared" si="1"/>
        <v>3646543.42684625</v>
      </c>
      <c r="K23" s="141">
        <f t="shared" si="1"/>
        <v>3507223.3581475001</v>
      </c>
      <c r="L23" s="141">
        <f t="shared" si="1"/>
        <v>5249820.3494999986</v>
      </c>
      <c r="M23" s="141">
        <f t="shared" si="1"/>
        <v>4419792.6823125007</v>
      </c>
      <c r="N23" s="141">
        <f t="shared" si="1"/>
        <v>4409725.4715</v>
      </c>
      <c r="O23" s="141">
        <f t="shared" si="1"/>
        <v>4419304.3184062503</v>
      </c>
      <c r="P23" s="141">
        <f t="shared" si="1"/>
        <v>4692799.18359375</v>
      </c>
      <c r="Q23" s="141">
        <f t="shared" si="1"/>
        <v>5350137.2224687496</v>
      </c>
      <c r="R23" s="140">
        <f t="shared" ref="R23" si="2">SUM(R15:R22)</f>
        <v>51223824.092327476</v>
      </c>
      <c r="S23" s="117"/>
      <c r="T23" s="117"/>
      <c r="U23" s="117"/>
      <c r="V23" s="117"/>
      <c r="W23" s="117"/>
    </row>
    <row r="24" spans="1:23" ht="15" thickTop="1" x14ac:dyDescent="0.35">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x14ac:dyDescent="0.35">
      <c r="A25" s="80" t="s">
        <v>64</v>
      </c>
      <c r="B25" s="80" t="s">
        <v>136</v>
      </c>
      <c r="C25" s="80" t="s">
        <v>123</v>
      </c>
      <c r="D25" s="80" t="s">
        <v>126</v>
      </c>
      <c r="E25" s="103"/>
      <c r="F25" s="19">
        <f>SUMIFS('Data Repository Table'!$J:$J,'Data Repository Table'!$A:$A,"Financial Actual",'Data Repository Table'!$B:$B,"Expenses",'Data Repository Table'!$C:$C,'Expenses Analysis'!$A25,'Data Repository Table'!$G:$G,'Expenses Analysis'!$C25,'Data Repository Table'!$H:$H,'Expenses Analysis'!$D25,'Data Repository Table'!$D:$D,'Expenses Analysis'!F$12)</f>
        <v>2533034.5131168002</v>
      </c>
      <c r="G25" s="19">
        <f>SUMIFS('Data Repository Table'!$J:$J,'Data Repository Table'!$A:$A,"Financial Actual",'Data Repository Table'!$B:$B,"Expenses",'Data Repository Table'!$C:$C,'Expenses Analysis'!$A25,'Data Repository Table'!$G:$G,'Expenses Analysis'!$C25,'Data Repository Table'!$H:$H,'Expenses Analysis'!$D25,'Data Repository Table'!$D:$D,'Expenses Analysis'!G$12)</f>
        <v>3051574.1625600001</v>
      </c>
      <c r="H25" s="19">
        <f>SUMIFS('Data Repository Table'!$J:$J,'Data Repository Table'!$A:$A,"Financial Actual",'Data Repository Table'!$B:$B,"Expenses",'Data Repository Table'!$C:$C,'Expenses Analysis'!$A25,'Data Repository Table'!$G:$G,'Expenses Analysis'!$C25,'Data Repository Table'!$H:$H,'Expenses Analysis'!$D25,'Data Repository Table'!$D:$D,'Expenses Analysis'!H$12)</f>
        <v>3084202.7580672004</v>
      </c>
      <c r="I25" s="19">
        <f>SUMIFS('Data Repository Table'!$J:$J,'Data Repository Table'!$A:$A,"Financial Actual",'Data Repository Table'!$B:$B,"Expenses",'Data Repository Table'!$C:$C,'Expenses Analysis'!$A25,'Data Repository Table'!$G:$G,'Expenses Analysis'!$C25,'Data Repository Table'!$H:$H,'Expenses Analysis'!$D25,'Data Repository Table'!$D:$D,'Expenses Analysis'!I$12)</f>
        <v>4135202.765971201</v>
      </c>
      <c r="J25" s="19">
        <f>SUMIFS('Data Repository Table'!$J:$J,'Data Repository Table'!$A:$A,"Financial Actual",'Data Repository Table'!$B:$B,"Expenses",'Data Repository Table'!$C:$C,'Expenses Analysis'!$A25,'Data Repository Table'!$G:$G,'Expenses Analysis'!$C25,'Data Repository Table'!$H:$H,'Expenses Analysis'!$D25,'Data Repository Table'!$D:$D,'Expenses Analysis'!J$12)</f>
        <v>4473275.8948415993</v>
      </c>
      <c r="K25" s="19">
        <f>SUMIFS('Data Repository Table'!$J:$J,'Data Repository Table'!$A:$A,"Financial Actual",'Data Repository Table'!$B:$B,"Expenses",'Data Repository Table'!$C:$C,'Expenses Analysis'!$A25,'Data Repository Table'!$G:$G,'Expenses Analysis'!$C25,'Data Repository Table'!$H:$H,'Expenses Analysis'!$D25,'Data Repository Table'!$D:$D,'Expenses Analysis'!K$12)</f>
        <v>3464957.9260800011</v>
      </c>
      <c r="L25" s="19">
        <f>SUMIFS('Data Repository Table'!$J:$J,'Data Repository Table'!$A:$A,"Financial Actual",'Data Repository Table'!$B:$B,"Expenses",'Data Repository Table'!$C:$C,'Expenses Analysis'!$A25,'Data Repository Table'!$G:$G,'Expenses Analysis'!$C25,'Data Repository Table'!$H:$H,'Expenses Analysis'!$D25,'Data Repository Table'!$D:$D,'Expenses Analysis'!L$12)</f>
        <v>4049642.8266000003</v>
      </c>
      <c r="M25" s="19">
        <f>SUMIFS('Data Repository Table'!$J:$J,'Data Repository Table'!$A:$A,"Financial Actual",'Data Repository Table'!$B:$B,"Expenses",'Data Repository Table'!$C:$C,'Expenses Analysis'!$A25,'Data Repository Table'!$G:$G,'Expenses Analysis'!$C25,'Data Repository Table'!$H:$H,'Expenses Analysis'!$D25,'Data Repository Table'!$D:$D,'Expenses Analysis'!M$12)</f>
        <v>4767948.2214000002</v>
      </c>
      <c r="N25" s="19">
        <f>SUMIFS('Data Repository Table'!$J:$J,'Data Repository Table'!$A:$A,"Financial Actual",'Data Repository Table'!$B:$B,"Expenses",'Data Repository Table'!$C:$C,'Expenses Analysis'!$A25,'Data Repository Table'!$G:$G,'Expenses Analysis'!$C25,'Data Repository Table'!$H:$H,'Expenses Analysis'!$D25,'Data Repository Table'!$D:$D,'Expenses Analysis'!N$12)</f>
        <v>4346722.8083999995</v>
      </c>
      <c r="O25" s="19">
        <f>SUMIFS('Data Repository Table'!$J:$J,'Data Repository Table'!$A:$A,"Financial Actual",'Data Repository Table'!$B:$B,"Expenses",'Data Repository Table'!$C:$C,'Expenses Analysis'!$A25,'Data Repository Table'!$G:$G,'Expenses Analysis'!$C25,'Data Repository Table'!$H:$H,'Expenses Analysis'!$D25,'Data Repository Table'!$D:$D,'Expenses Analysis'!O$12)</f>
        <v>4671541.1274000006</v>
      </c>
      <c r="P25" s="19">
        <f>SUMIFS('Data Repository Table'!$J:$J,'Data Repository Table'!$A:$A,"Financial Actual",'Data Repository Table'!$B:$B,"Expenses",'Data Repository Table'!$C:$C,'Expenses Analysis'!$A25,'Data Repository Table'!$G:$G,'Expenses Analysis'!$C25,'Data Repository Table'!$H:$H,'Expenses Analysis'!$D25,'Data Repository Table'!$D:$D,'Expenses Analysis'!P$12)</f>
        <v>5478104.6040000012</v>
      </c>
      <c r="Q25" s="19">
        <f>SUMIFS('Data Repository Table'!$J:$J,'Data Repository Table'!$A:$A,"Financial Actual",'Data Repository Table'!$B:$B,"Expenses",'Data Repository Table'!$C:$C,'Expenses Analysis'!$A25,'Data Repository Table'!$G:$G,'Expenses Analysis'!$C25,'Data Repository Table'!$H:$H,'Expenses Analysis'!$D25,'Data Repository Table'!$D:$D,'Expenses Analysis'!Q$12)</f>
        <v>2269805.1667200001</v>
      </c>
      <c r="R25" s="142">
        <f>SUM(F25:Q25)</f>
        <v>46326012.775156811</v>
      </c>
      <c r="S25" s="79"/>
      <c r="T25" s="79"/>
      <c r="U25" s="79"/>
      <c r="V25" s="79"/>
      <c r="W25" s="79"/>
    </row>
    <row r="26" spans="1:23" x14ac:dyDescent="0.35">
      <c r="A26" s="80" t="s">
        <v>64</v>
      </c>
      <c r="B26" s="80" t="s">
        <v>136</v>
      </c>
      <c r="C26" s="80" t="s">
        <v>127</v>
      </c>
      <c r="D26" s="80" t="s">
        <v>128</v>
      </c>
      <c r="E26" s="103"/>
      <c r="F26" s="19">
        <f>SUMIFS('Data Repository Table'!$J:$J,'Data Repository Table'!$A:$A,"Financial Actual",'Data Repository Table'!$B:$B,"Expenses",'Data Repository Table'!$C:$C,'Expenses Analysis'!$A26,'Data Repository Table'!$G:$G,'Expenses Analysis'!$C26,'Data Repository Table'!$H:$H,'Expenses Analysis'!$D26,'Data Repository Table'!$D:$D,'Expenses Analysis'!F$12)</f>
        <v>1266517.2565584001</v>
      </c>
      <c r="G26" s="19">
        <f>SUMIFS('Data Repository Table'!$J:$J,'Data Repository Table'!$A:$A,"Financial Actual",'Data Repository Table'!$B:$B,"Expenses",'Data Repository Table'!$C:$C,'Expenses Analysis'!$A26,'Data Repository Table'!$G:$G,'Expenses Analysis'!$C26,'Data Repository Table'!$H:$H,'Expenses Analysis'!$D26,'Data Repository Table'!$D:$D,'Expenses Analysis'!G$12)</f>
        <v>1525787.08128</v>
      </c>
      <c r="H26" s="19">
        <f>SUMIFS('Data Repository Table'!$J:$J,'Data Repository Table'!$A:$A,"Financial Actual",'Data Repository Table'!$B:$B,"Expenses",'Data Repository Table'!$C:$C,'Expenses Analysis'!$A26,'Data Repository Table'!$G:$G,'Expenses Analysis'!$C26,'Data Repository Table'!$H:$H,'Expenses Analysis'!$D26,'Data Repository Table'!$D:$D,'Expenses Analysis'!H$12)</f>
        <v>1542101.3790336002</v>
      </c>
      <c r="I26" s="19">
        <f>SUMIFS('Data Repository Table'!$J:$J,'Data Repository Table'!$A:$A,"Financial Actual",'Data Repository Table'!$B:$B,"Expenses",'Data Repository Table'!$C:$C,'Expenses Analysis'!$A26,'Data Repository Table'!$G:$G,'Expenses Analysis'!$C26,'Data Repository Table'!$H:$H,'Expenses Analysis'!$D26,'Data Repository Table'!$D:$D,'Expenses Analysis'!I$12)</f>
        <v>2067601.3829856005</v>
      </c>
      <c r="J26" s="19">
        <f>SUMIFS('Data Repository Table'!$J:$J,'Data Repository Table'!$A:$A,"Financial Actual",'Data Repository Table'!$B:$B,"Expenses",'Data Repository Table'!$C:$C,'Expenses Analysis'!$A26,'Data Repository Table'!$G:$G,'Expenses Analysis'!$C26,'Data Repository Table'!$H:$H,'Expenses Analysis'!$D26,'Data Repository Table'!$D:$D,'Expenses Analysis'!J$12)</f>
        <v>2236637.9474207996</v>
      </c>
      <c r="K26" s="19">
        <f>SUMIFS('Data Repository Table'!$J:$J,'Data Repository Table'!$A:$A,"Financial Actual",'Data Repository Table'!$B:$B,"Expenses",'Data Repository Table'!$C:$C,'Expenses Analysis'!$A26,'Data Repository Table'!$G:$G,'Expenses Analysis'!$C26,'Data Repository Table'!$H:$H,'Expenses Analysis'!$D26,'Data Repository Table'!$D:$D,'Expenses Analysis'!K$12)</f>
        <v>1732478.9630400005</v>
      </c>
      <c r="L26" s="19">
        <f>SUMIFS('Data Repository Table'!$J:$J,'Data Repository Table'!$A:$A,"Financial Actual",'Data Repository Table'!$B:$B,"Expenses",'Data Repository Table'!$C:$C,'Expenses Analysis'!$A26,'Data Repository Table'!$G:$G,'Expenses Analysis'!$C26,'Data Repository Table'!$H:$H,'Expenses Analysis'!$D26,'Data Repository Table'!$D:$D,'Expenses Analysis'!L$12)</f>
        <v>2024821.4133000001</v>
      </c>
      <c r="M26" s="19">
        <f>SUMIFS('Data Repository Table'!$J:$J,'Data Repository Table'!$A:$A,"Financial Actual",'Data Repository Table'!$B:$B,"Expenses",'Data Repository Table'!$C:$C,'Expenses Analysis'!$A26,'Data Repository Table'!$G:$G,'Expenses Analysis'!$C26,'Data Repository Table'!$H:$H,'Expenses Analysis'!$D26,'Data Repository Table'!$D:$D,'Expenses Analysis'!M$12)</f>
        <v>2383974.1107000001</v>
      </c>
      <c r="N26" s="19">
        <f>SUMIFS('Data Repository Table'!$J:$J,'Data Repository Table'!$A:$A,"Financial Actual",'Data Repository Table'!$B:$B,"Expenses",'Data Repository Table'!$C:$C,'Expenses Analysis'!$A26,'Data Repository Table'!$G:$G,'Expenses Analysis'!$C26,'Data Repository Table'!$H:$H,'Expenses Analysis'!$D26,'Data Repository Table'!$D:$D,'Expenses Analysis'!N$12)</f>
        <v>2173361.4041999998</v>
      </c>
      <c r="O26" s="19">
        <f>SUMIFS('Data Repository Table'!$J:$J,'Data Repository Table'!$A:$A,"Financial Actual",'Data Repository Table'!$B:$B,"Expenses",'Data Repository Table'!$C:$C,'Expenses Analysis'!$A26,'Data Repository Table'!$G:$G,'Expenses Analysis'!$C26,'Data Repository Table'!$H:$H,'Expenses Analysis'!$D26,'Data Repository Table'!$D:$D,'Expenses Analysis'!O$12)</f>
        <v>2335770.5637000003</v>
      </c>
      <c r="P26" s="19">
        <f>SUMIFS('Data Repository Table'!$J:$J,'Data Repository Table'!$A:$A,"Financial Actual",'Data Repository Table'!$B:$B,"Expenses",'Data Repository Table'!$C:$C,'Expenses Analysis'!$A26,'Data Repository Table'!$G:$G,'Expenses Analysis'!$C26,'Data Repository Table'!$H:$H,'Expenses Analysis'!$D26,'Data Repository Table'!$D:$D,'Expenses Analysis'!P$12)</f>
        <v>2739052.3020000006</v>
      </c>
      <c r="Q26" s="19">
        <f>SUMIFS('Data Repository Table'!$J:$J,'Data Repository Table'!$A:$A,"Financial Actual",'Data Repository Table'!$B:$B,"Expenses",'Data Repository Table'!$C:$C,'Expenses Analysis'!$A26,'Data Repository Table'!$G:$G,'Expenses Analysis'!$C26,'Data Repository Table'!$H:$H,'Expenses Analysis'!$D26,'Data Repository Table'!$D:$D,'Expenses Analysis'!Q$12)</f>
        <v>1134902.58336</v>
      </c>
      <c r="R26" s="142">
        <f t="shared" ref="R26:R32" si="3">SUM(F26:Q26)</f>
        <v>23163006.387578405</v>
      </c>
      <c r="S26" s="79"/>
      <c r="T26" s="79"/>
      <c r="U26" s="79"/>
      <c r="V26" s="79"/>
      <c r="W26" s="79"/>
    </row>
    <row r="27" spans="1:23" x14ac:dyDescent="0.35">
      <c r="A27" s="80" t="s">
        <v>64</v>
      </c>
      <c r="B27" s="80" t="s">
        <v>136</v>
      </c>
      <c r="C27" s="80" t="s">
        <v>127</v>
      </c>
      <c r="D27" s="80" t="s">
        <v>129</v>
      </c>
      <c r="E27" s="103"/>
      <c r="F27" s="19">
        <f>SUMIFS('Data Repository Table'!$J:$J,'Data Repository Table'!$A:$A,"Financial Actual",'Data Repository Table'!$B:$B,"Expenses",'Data Repository Table'!$C:$C,'Expenses Analysis'!$A27,'Data Repository Table'!$G:$G,'Expenses Analysis'!$C27,'Data Repository Table'!$H:$H,'Expenses Analysis'!$D27,'Data Repository Table'!$D:$D,'Expenses Analysis'!F$12)</f>
        <v>1055431.0471320001</v>
      </c>
      <c r="G27" s="19">
        <f>SUMIFS('Data Repository Table'!$J:$J,'Data Repository Table'!$A:$A,"Financial Actual",'Data Repository Table'!$B:$B,"Expenses",'Data Repository Table'!$C:$C,'Expenses Analysis'!$A27,'Data Repository Table'!$G:$G,'Expenses Analysis'!$C27,'Data Repository Table'!$H:$H,'Expenses Analysis'!$D27,'Data Repository Table'!$D:$D,'Expenses Analysis'!G$12)</f>
        <v>1271489.2344000002</v>
      </c>
      <c r="H27" s="19">
        <f>SUMIFS('Data Repository Table'!$J:$J,'Data Repository Table'!$A:$A,"Financial Actual",'Data Repository Table'!$B:$B,"Expenses",'Data Repository Table'!$C:$C,'Expenses Analysis'!$A27,'Data Repository Table'!$G:$G,'Expenses Analysis'!$C27,'Data Repository Table'!$H:$H,'Expenses Analysis'!$D27,'Data Repository Table'!$D:$D,'Expenses Analysis'!H$12)</f>
        <v>1285084.4825280001</v>
      </c>
      <c r="I27" s="19">
        <f>SUMIFS('Data Repository Table'!$J:$J,'Data Repository Table'!$A:$A,"Financial Actual",'Data Repository Table'!$B:$B,"Expenses",'Data Repository Table'!$C:$C,'Expenses Analysis'!$A27,'Data Repository Table'!$G:$G,'Expenses Analysis'!$C27,'Data Repository Table'!$H:$H,'Expenses Analysis'!$D27,'Data Repository Table'!$D:$D,'Expenses Analysis'!I$12)</f>
        <v>1723001.1524880002</v>
      </c>
      <c r="J27" s="19">
        <f>SUMIFS('Data Repository Table'!$J:$J,'Data Repository Table'!$A:$A,"Financial Actual",'Data Repository Table'!$B:$B,"Expenses",'Data Repository Table'!$C:$C,'Expenses Analysis'!$A27,'Data Repository Table'!$G:$G,'Expenses Analysis'!$C27,'Data Repository Table'!$H:$H,'Expenses Analysis'!$D27,'Data Repository Table'!$D:$D,'Expenses Analysis'!J$12)</f>
        <v>1863864.9561839998</v>
      </c>
      <c r="K27" s="19">
        <f>SUMIFS('Data Repository Table'!$J:$J,'Data Repository Table'!$A:$A,"Financial Actual",'Data Repository Table'!$B:$B,"Expenses",'Data Repository Table'!$C:$C,'Expenses Analysis'!$A27,'Data Repository Table'!$G:$G,'Expenses Analysis'!$C27,'Data Repository Table'!$H:$H,'Expenses Analysis'!$D27,'Data Repository Table'!$D:$D,'Expenses Analysis'!K$12)</f>
        <v>1443732.4692000004</v>
      </c>
      <c r="L27" s="19">
        <f>SUMIFS('Data Repository Table'!$J:$J,'Data Repository Table'!$A:$A,"Financial Actual",'Data Repository Table'!$B:$B,"Expenses",'Data Repository Table'!$C:$C,'Expenses Analysis'!$A27,'Data Repository Table'!$G:$G,'Expenses Analysis'!$C27,'Data Repository Table'!$H:$H,'Expenses Analysis'!$D27,'Data Repository Table'!$D:$D,'Expenses Analysis'!L$12)</f>
        <v>1687351.1777500003</v>
      </c>
      <c r="M27" s="19">
        <f>SUMIFS('Data Repository Table'!$J:$J,'Data Repository Table'!$A:$A,"Financial Actual",'Data Repository Table'!$B:$B,"Expenses",'Data Repository Table'!$C:$C,'Expenses Analysis'!$A27,'Data Repository Table'!$G:$G,'Expenses Analysis'!$C27,'Data Repository Table'!$H:$H,'Expenses Analysis'!$D27,'Data Repository Table'!$D:$D,'Expenses Analysis'!M$12)</f>
        <v>1986645.0922500002</v>
      </c>
      <c r="N27" s="19">
        <f>SUMIFS('Data Repository Table'!$J:$J,'Data Repository Table'!$A:$A,"Financial Actual",'Data Repository Table'!$B:$B,"Expenses",'Data Repository Table'!$C:$C,'Expenses Analysis'!$A27,'Data Repository Table'!$G:$G,'Expenses Analysis'!$C27,'Data Repository Table'!$H:$H,'Expenses Analysis'!$D27,'Data Repository Table'!$D:$D,'Expenses Analysis'!N$12)</f>
        <v>1811134.5035000001</v>
      </c>
      <c r="O27" s="19">
        <f>SUMIFS('Data Repository Table'!$J:$J,'Data Repository Table'!$A:$A,"Financial Actual",'Data Repository Table'!$B:$B,"Expenses",'Data Repository Table'!$C:$C,'Expenses Analysis'!$A27,'Data Repository Table'!$G:$G,'Expenses Analysis'!$C27,'Data Repository Table'!$H:$H,'Expenses Analysis'!$D27,'Data Repository Table'!$D:$D,'Expenses Analysis'!O$12)</f>
        <v>1946475.4697500004</v>
      </c>
      <c r="P27" s="19">
        <f>SUMIFS('Data Repository Table'!$J:$J,'Data Repository Table'!$A:$A,"Financial Actual",'Data Repository Table'!$B:$B,"Expenses",'Data Repository Table'!$C:$C,'Expenses Analysis'!$A27,'Data Repository Table'!$G:$G,'Expenses Analysis'!$C27,'Data Repository Table'!$H:$H,'Expenses Analysis'!$D27,'Data Repository Table'!$D:$D,'Expenses Analysis'!P$12)</f>
        <v>2282543.5850000004</v>
      </c>
      <c r="Q27" s="19">
        <f>SUMIFS('Data Repository Table'!$J:$J,'Data Repository Table'!$A:$A,"Financial Actual",'Data Repository Table'!$B:$B,"Expenses",'Data Repository Table'!$C:$C,'Expenses Analysis'!$A27,'Data Repository Table'!$G:$G,'Expenses Analysis'!$C27,'Data Repository Table'!$H:$H,'Expenses Analysis'!$D27,'Data Repository Table'!$D:$D,'Expenses Analysis'!Q$12)</f>
        <v>945752.15280000004</v>
      </c>
      <c r="R27" s="142">
        <f t="shared" si="3"/>
        <v>19302505.322982002</v>
      </c>
      <c r="S27" s="79"/>
      <c r="T27" s="79"/>
      <c r="U27" s="79"/>
      <c r="V27" s="79"/>
      <c r="W27" s="79"/>
    </row>
    <row r="28" spans="1:23" x14ac:dyDescent="0.35">
      <c r="A28" s="80" t="s">
        <v>64</v>
      </c>
      <c r="B28" s="80" t="s">
        <v>136</v>
      </c>
      <c r="C28" s="80" t="s">
        <v>146</v>
      </c>
      <c r="D28" s="80" t="s">
        <v>130</v>
      </c>
      <c r="E28" s="103"/>
      <c r="F28" s="19">
        <f>SUMIFS('Data Repository Table'!$J:$J,'Data Repository Table'!$A:$A,"Financial Actual",'Data Repository Table'!$B:$B,"Expenses",'Data Repository Table'!$C:$C,'Expenses Analysis'!$A28,'Data Repository Table'!$G:$G,'Expenses Analysis'!$C28,'Data Repository Table'!$H:$H,'Expenses Analysis'!$D28,'Data Repository Table'!$D:$D,'Expenses Analysis'!F$12)</f>
        <v>996326.908492608</v>
      </c>
      <c r="G28" s="19">
        <f>SUMIFS('Data Repository Table'!$J:$J,'Data Repository Table'!$A:$A,"Financial Actual",'Data Repository Table'!$B:$B,"Expenses",'Data Repository Table'!$C:$C,'Expenses Analysis'!$A28,'Data Repository Table'!$G:$G,'Expenses Analysis'!$C28,'Data Repository Table'!$H:$H,'Expenses Analysis'!$D28,'Data Repository Table'!$D:$D,'Expenses Analysis'!G$12)</f>
        <v>1200285.8372736</v>
      </c>
      <c r="H28" s="19">
        <f>SUMIFS('Data Repository Table'!$J:$J,'Data Repository Table'!$A:$A,"Financial Actual",'Data Repository Table'!$B:$B,"Expenses",'Data Repository Table'!$C:$C,'Expenses Analysis'!$A28,'Data Repository Table'!$G:$G,'Expenses Analysis'!$C28,'Data Repository Table'!$H:$H,'Expenses Analysis'!$D28,'Data Repository Table'!$D:$D,'Expenses Analysis'!H$12)</f>
        <v>1213119.7515064322</v>
      </c>
      <c r="I28" s="19">
        <f>SUMIFS('Data Repository Table'!$J:$J,'Data Repository Table'!$A:$A,"Financial Actual",'Data Repository Table'!$B:$B,"Expenses",'Data Repository Table'!$C:$C,'Expenses Analysis'!$A28,'Data Repository Table'!$G:$G,'Expenses Analysis'!$C28,'Data Repository Table'!$H:$H,'Expenses Analysis'!$D28,'Data Repository Table'!$D:$D,'Expenses Analysis'!I$12)</f>
        <v>1626513.0879486722</v>
      </c>
      <c r="J28" s="19">
        <f>SUMIFS('Data Repository Table'!$J:$J,'Data Repository Table'!$A:$A,"Financial Actual",'Data Repository Table'!$B:$B,"Expenses",'Data Repository Table'!$C:$C,'Expenses Analysis'!$A28,'Data Repository Table'!$G:$G,'Expenses Analysis'!$C28,'Data Repository Table'!$H:$H,'Expenses Analysis'!$D28,'Data Repository Table'!$D:$D,'Expenses Analysis'!J$12)</f>
        <v>1759488.5186376958</v>
      </c>
      <c r="K28" s="19">
        <f>SUMIFS('Data Repository Table'!$J:$J,'Data Repository Table'!$A:$A,"Financial Actual",'Data Repository Table'!$B:$B,"Expenses",'Data Repository Table'!$C:$C,'Expenses Analysis'!$A28,'Data Repository Table'!$G:$G,'Expenses Analysis'!$C28,'Data Repository Table'!$H:$H,'Expenses Analysis'!$D28,'Data Repository Table'!$D:$D,'Expenses Analysis'!K$12)</f>
        <v>1362883.4509248002</v>
      </c>
      <c r="L28" s="19">
        <f>SUMIFS('Data Repository Table'!$J:$J,'Data Repository Table'!$A:$A,"Financial Actual",'Data Repository Table'!$B:$B,"Expenses",'Data Repository Table'!$C:$C,'Expenses Analysis'!$A28,'Data Repository Table'!$G:$G,'Expenses Analysis'!$C28,'Data Repository Table'!$H:$H,'Expenses Analysis'!$D28,'Data Repository Table'!$D:$D,'Expenses Analysis'!L$12)</f>
        <v>1592859.5117959999</v>
      </c>
      <c r="M28" s="19">
        <f>SUMIFS('Data Repository Table'!$J:$J,'Data Repository Table'!$A:$A,"Financial Actual",'Data Repository Table'!$B:$B,"Expenses",'Data Repository Table'!$C:$C,'Expenses Analysis'!$A28,'Data Repository Table'!$G:$G,'Expenses Analysis'!$C28,'Data Repository Table'!$H:$H,'Expenses Analysis'!$D28,'Data Repository Table'!$D:$D,'Expenses Analysis'!M$12)</f>
        <v>1875392.9670840001</v>
      </c>
      <c r="N28" s="19">
        <f>SUMIFS('Data Repository Table'!$J:$J,'Data Repository Table'!$A:$A,"Financial Actual",'Data Repository Table'!$B:$B,"Expenses",'Data Repository Table'!$C:$C,'Expenses Analysis'!$A28,'Data Repository Table'!$G:$G,'Expenses Analysis'!$C28,'Data Repository Table'!$H:$H,'Expenses Analysis'!$D28,'Data Repository Table'!$D:$D,'Expenses Analysis'!N$12)</f>
        <v>1709710.9713039999</v>
      </c>
      <c r="O28" s="19">
        <f>SUMIFS('Data Repository Table'!$J:$J,'Data Repository Table'!$A:$A,"Financial Actual",'Data Repository Table'!$B:$B,"Expenses",'Data Repository Table'!$C:$C,'Expenses Analysis'!$A28,'Data Repository Table'!$G:$G,'Expenses Analysis'!$C28,'Data Repository Table'!$H:$H,'Expenses Analysis'!$D28,'Data Repository Table'!$D:$D,'Expenses Analysis'!O$12)</f>
        <v>1837472.8434440002</v>
      </c>
      <c r="P28" s="19">
        <f>SUMIFS('Data Repository Table'!$J:$J,'Data Repository Table'!$A:$A,"Financial Actual",'Data Repository Table'!$B:$B,"Expenses",'Data Repository Table'!$C:$C,'Expenses Analysis'!$A28,'Data Repository Table'!$G:$G,'Expenses Analysis'!$C28,'Data Repository Table'!$H:$H,'Expenses Analysis'!$D28,'Data Repository Table'!$D:$D,'Expenses Analysis'!P$12)</f>
        <v>2154721.1442400003</v>
      </c>
      <c r="Q28" s="19">
        <f>SUMIFS('Data Repository Table'!$J:$J,'Data Repository Table'!$A:$A,"Financial Actual",'Data Repository Table'!$B:$B,"Expenses",'Data Repository Table'!$C:$C,'Expenses Analysis'!$A28,'Data Repository Table'!$G:$G,'Expenses Analysis'!$C28,'Data Repository Table'!$H:$H,'Expenses Analysis'!$D28,'Data Repository Table'!$D:$D,'Expenses Analysis'!Q$12)</f>
        <v>892790.0322432</v>
      </c>
      <c r="R28" s="142">
        <f t="shared" si="3"/>
        <v>18221565.024895009</v>
      </c>
      <c r="S28" s="79"/>
      <c r="T28" s="79"/>
      <c r="U28" s="79"/>
      <c r="V28" s="79"/>
      <c r="W28" s="79"/>
    </row>
    <row r="29" spans="1:23" x14ac:dyDescent="0.35">
      <c r="A29" s="80" t="s">
        <v>64</v>
      </c>
      <c r="B29" s="80" t="s">
        <v>136</v>
      </c>
      <c r="C29" s="80" t="s">
        <v>146</v>
      </c>
      <c r="D29" s="80" t="s">
        <v>131</v>
      </c>
      <c r="E29" s="103"/>
      <c r="F29" s="19">
        <f>SUMIFS('Data Repository Table'!$J:$J,'Data Repository Table'!$A:$A,"Financial Actual",'Data Repository Table'!$B:$B,"Expenses",'Data Repository Table'!$C:$C,'Expenses Analysis'!$A29,'Data Repository Table'!$G:$G,'Expenses Analysis'!$C29,'Data Repository Table'!$H:$H,'Expenses Analysis'!$D29,'Data Repository Table'!$D:$D,'Expenses Analysis'!F$12)</f>
        <v>869931.04490880016</v>
      </c>
      <c r="G29" s="19">
        <f>SUMIFS('Data Repository Table'!$J:$J,'Data Repository Table'!$A:$A,"Financial Actual",'Data Repository Table'!$B:$B,"Expenses",'Data Repository Table'!$C:$C,'Expenses Analysis'!$A29,'Data Repository Table'!$G:$G,'Expenses Analysis'!$C29,'Data Repository Table'!$H:$H,'Expenses Analysis'!$D29,'Data Repository Table'!$D:$D,'Expenses Analysis'!G$12)</f>
        <v>1048015.3689600001</v>
      </c>
      <c r="H29" s="19">
        <f>SUMIFS('Data Repository Table'!$J:$J,'Data Repository Table'!$A:$A,"Financial Actual",'Data Repository Table'!$B:$B,"Expenses",'Data Repository Table'!$C:$C,'Expenses Analysis'!$A29,'Data Repository Table'!$G:$G,'Expenses Analysis'!$C29,'Data Repository Table'!$H:$H,'Expenses Analysis'!$D29,'Data Repository Table'!$D:$D,'Expenses Analysis'!H$12)</f>
        <v>1059221.1492352001</v>
      </c>
      <c r="I29" s="19">
        <f>SUMIFS('Data Repository Table'!$J:$J,'Data Repository Table'!$A:$A,"Financial Actual",'Data Repository Table'!$B:$B,"Expenses",'Data Repository Table'!$C:$C,'Expenses Analysis'!$A29,'Data Repository Table'!$G:$G,'Expenses Analysis'!$C29,'Data Repository Table'!$H:$H,'Expenses Analysis'!$D29,'Data Repository Table'!$D:$D,'Expenses Analysis'!I$12)</f>
        <v>1420170.6468992003</v>
      </c>
      <c r="J29" s="19">
        <f>SUMIFS('Data Repository Table'!$J:$J,'Data Repository Table'!$A:$A,"Financial Actual",'Data Repository Table'!$B:$B,"Expenses",'Data Repository Table'!$C:$C,'Expenses Analysis'!$A29,'Data Repository Table'!$G:$G,'Expenses Analysis'!$C29,'Data Repository Table'!$H:$H,'Expenses Analysis'!$D29,'Data Repository Table'!$D:$D,'Expenses Analysis'!J$12)</f>
        <v>1536276.5699455999</v>
      </c>
      <c r="K29" s="19">
        <f>SUMIFS('Data Repository Table'!$J:$J,'Data Repository Table'!$A:$A,"Financial Actual",'Data Repository Table'!$B:$B,"Expenses",'Data Repository Table'!$C:$C,'Expenses Analysis'!$A29,'Data Repository Table'!$G:$G,'Expenses Analysis'!$C29,'Data Repository Table'!$H:$H,'Expenses Analysis'!$D29,'Data Repository Table'!$D:$D,'Expenses Analysis'!K$12)</f>
        <v>785390.46324480022</v>
      </c>
      <c r="L29" s="19">
        <f>SUMIFS('Data Repository Table'!$J:$J,'Data Repository Table'!$A:$A,"Financial Actual",'Data Repository Table'!$B:$B,"Expenses",'Data Repository Table'!$C:$C,'Expenses Analysis'!$A29,'Data Repository Table'!$G:$G,'Expenses Analysis'!$C29,'Data Repository Table'!$H:$H,'Expenses Analysis'!$D29,'Data Repository Table'!$D:$D,'Expenses Analysis'!L$12)</f>
        <v>734335.23255680013</v>
      </c>
      <c r="M29" s="19">
        <f>SUMIFS('Data Repository Table'!$J:$J,'Data Repository Table'!$A:$A,"Financial Actual",'Data Repository Table'!$B:$B,"Expenses",'Data Repository Table'!$C:$C,'Expenses Analysis'!$A29,'Data Repository Table'!$G:$G,'Expenses Analysis'!$C29,'Data Repository Table'!$H:$H,'Expenses Analysis'!$D29,'Data Repository Table'!$D:$D,'Expenses Analysis'!M$12)</f>
        <v>864587.94414720009</v>
      </c>
      <c r="N29" s="19">
        <f>SUMIFS('Data Repository Table'!$J:$J,'Data Repository Table'!$A:$A,"Financial Actual",'Data Repository Table'!$B:$B,"Expenses",'Data Repository Table'!$C:$C,'Expenses Analysis'!$A29,'Data Repository Table'!$G:$G,'Expenses Analysis'!$C29,'Data Repository Table'!$H:$H,'Expenses Analysis'!$D29,'Data Repository Table'!$D:$D,'Expenses Analysis'!N$12)</f>
        <v>788205.73592320003</v>
      </c>
      <c r="O29" s="19">
        <f>SUMIFS('Data Repository Table'!$J:$J,'Data Repository Table'!$A:$A,"Financial Actual",'Data Repository Table'!$B:$B,"Expenses",'Data Repository Table'!$C:$C,'Expenses Analysis'!$A29,'Data Repository Table'!$G:$G,'Expenses Analysis'!$C29,'Data Repository Table'!$H:$H,'Expenses Analysis'!$D29,'Data Repository Table'!$D:$D,'Expenses Analysis'!O$12)</f>
        <v>847106.12443520024</v>
      </c>
      <c r="P29" s="19">
        <f>SUMIFS('Data Repository Table'!$J:$J,'Data Repository Table'!$A:$A,"Financial Actual",'Data Repository Table'!$B:$B,"Expenses",'Data Repository Table'!$C:$C,'Expenses Analysis'!$A29,'Data Repository Table'!$G:$G,'Expenses Analysis'!$C29,'Data Repository Table'!$H:$H,'Expenses Analysis'!$D29,'Data Repository Table'!$D:$D,'Expenses Analysis'!P$12)</f>
        <v>993362.96819200017</v>
      </c>
      <c r="Q29" s="19">
        <f>SUMIFS('Data Repository Table'!$J:$J,'Data Repository Table'!$A:$A,"Financial Actual",'Data Repository Table'!$B:$B,"Expenses",'Data Repository Table'!$C:$C,'Expenses Analysis'!$A29,'Data Repository Table'!$G:$G,'Expenses Analysis'!$C29,'Data Repository Table'!$H:$H,'Expenses Analysis'!$D29,'Data Repository Table'!$D:$D,'Expenses Analysis'!Q$12)</f>
        <v>514489.17112320004</v>
      </c>
      <c r="R29" s="142">
        <f t="shared" si="3"/>
        <v>11461092.4195712</v>
      </c>
      <c r="S29" s="79"/>
      <c r="T29" s="79"/>
      <c r="U29" s="79"/>
      <c r="V29" s="79"/>
      <c r="W29" s="79"/>
    </row>
    <row r="30" spans="1:23" x14ac:dyDescent="0.35">
      <c r="A30" s="80" t="s">
        <v>64</v>
      </c>
      <c r="B30" s="80" t="s">
        <v>136</v>
      </c>
      <c r="C30" s="80" t="s">
        <v>146</v>
      </c>
      <c r="D30" s="80" t="s">
        <v>132</v>
      </c>
      <c r="E30" s="103"/>
      <c r="F30" s="19">
        <f>SUMIFS('Data Repository Table'!$J:$J,'Data Repository Table'!$A:$A,"Financial Actual",'Data Repository Table'!$B:$B,"Expenses",'Data Repository Table'!$C:$C,'Expenses Analysis'!$A30,'Data Repository Table'!$G:$G,'Expenses Analysis'!$C30,'Data Repository Table'!$H:$H,'Expenses Analysis'!$D30,'Data Repository Table'!$D:$D,'Expenses Analysis'!F$12)</f>
        <v>921103.45931519999</v>
      </c>
      <c r="G30" s="19">
        <f>SUMIFS('Data Repository Table'!$J:$J,'Data Repository Table'!$A:$A,"Financial Actual",'Data Repository Table'!$B:$B,"Expenses",'Data Repository Table'!$C:$C,'Expenses Analysis'!$A30,'Data Repository Table'!$G:$G,'Expenses Analysis'!$C30,'Data Repository Table'!$H:$H,'Expenses Analysis'!$D30,'Data Repository Table'!$D:$D,'Expenses Analysis'!G$12)</f>
        <v>1109663.3318399999</v>
      </c>
      <c r="H30" s="19">
        <f>SUMIFS('Data Repository Table'!$J:$J,'Data Repository Table'!$A:$A,"Financial Actual",'Data Repository Table'!$B:$B,"Expenses",'Data Repository Table'!$C:$C,'Expenses Analysis'!$A30,'Data Repository Table'!$G:$G,'Expenses Analysis'!$C30,'Data Repository Table'!$H:$H,'Expenses Analysis'!$D30,'Data Repository Table'!$D:$D,'Expenses Analysis'!H$12)</f>
        <v>1121528.2756608</v>
      </c>
      <c r="I30" s="19">
        <f>SUMIFS('Data Repository Table'!$J:$J,'Data Repository Table'!$A:$A,"Financial Actual",'Data Repository Table'!$B:$B,"Expenses",'Data Repository Table'!$C:$C,'Expenses Analysis'!$A30,'Data Repository Table'!$G:$G,'Expenses Analysis'!$C30,'Data Repository Table'!$H:$H,'Expenses Analysis'!$D30,'Data Repository Table'!$D:$D,'Expenses Analysis'!I$12)</f>
        <v>1503710.0967168</v>
      </c>
      <c r="J30" s="19">
        <f>SUMIFS('Data Repository Table'!$J:$J,'Data Repository Table'!$A:$A,"Financial Actual",'Data Repository Table'!$B:$B,"Expenses",'Data Repository Table'!$C:$C,'Expenses Analysis'!$A30,'Data Repository Table'!$G:$G,'Expenses Analysis'!$C30,'Data Repository Table'!$H:$H,'Expenses Analysis'!$D30,'Data Repository Table'!$D:$D,'Expenses Analysis'!J$12)</f>
        <v>1626645.7799423998</v>
      </c>
      <c r="K30" s="19">
        <f>SUMIFS('Data Repository Table'!$J:$J,'Data Repository Table'!$A:$A,"Financial Actual",'Data Repository Table'!$B:$B,"Expenses",'Data Repository Table'!$C:$C,'Expenses Analysis'!$A30,'Data Repository Table'!$G:$G,'Expenses Analysis'!$C30,'Data Repository Table'!$H:$H,'Expenses Analysis'!$D30,'Data Repository Table'!$D:$D,'Expenses Analysis'!K$12)</f>
        <v>831589.90225920011</v>
      </c>
      <c r="L30" s="19">
        <f>SUMIFS('Data Repository Table'!$J:$J,'Data Repository Table'!$A:$A,"Financial Actual",'Data Repository Table'!$B:$B,"Expenses",'Data Repository Table'!$C:$C,'Expenses Analysis'!$A30,'Data Repository Table'!$G:$G,'Expenses Analysis'!$C30,'Data Repository Table'!$H:$H,'Expenses Analysis'!$D30,'Data Repository Table'!$D:$D,'Expenses Analysis'!L$12)</f>
        <v>777531.42270720005</v>
      </c>
      <c r="M30" s="19">
        <f>SUMIFS('Data Repository Table'!$J:$J,'Data Repository Table'!$A:$A,"Financial Actual",'Data Repository Table'!$B:$B,"Expenses",'Data Repository Table'!$C:$C,'Expenses Analysis'!$A30,'Data Repository Table'!$G:$G,'Expenses Analysis'!$C30,'Data Repository Table'!$H:$H,'Expenses Analysis'!$D30,'Data Repository Table'!$D:$D,'Expenses Analysis'!M$12)</f>
        <v>915446.05850879999</v>
      </c>
      <c r="N30" s="19">
        <f>SUMIFS('Data Repository Table'!$J:$J,'Data Repository Table'!$A:$A,"Financial Actual",'Data Repository Table'!$B:$B,"Expenses",'Data Repository Table'!$C:$C,'Expenses Analysis'!$A30,'Data Repository Table'!$G:$G,'Expenses Analysis'!$C30,'Data Repository Table'!$H:$H,'Expenses Analysis'!$D30,'Data Repository Table'!$D:$D,'Expenses Analysis'!N$12)</f>
        <v>834570.77921279997</v>
      </c>
      <c r="O30" s="19">
        <f>SUMIFS('Data Repository Table'!$J:$J,'Data Repository Table'!$A:$A,"Financial Actual",'Data Repository Table'!$B:$B,"Expenses",'Data Repository Table'!$C:$C,'Expenses Analysis'!$A30,'Data Repository Table'!$G:$G,'Expenses Analysis'!$C30,'Data Repository Table'!$H:$H,'Expenses Analysis'!$D30,'Data Repository Table'!$D:$D,'Expenses Analysis'!O$12)</f>
        <v>896935.89646080008</v>
      </c>
      <c r="P30" s="19">
        <f>SUMIFS('Data Repository Table'!$J:$J,'Data Repository Table'!$A:$A,"Financial Actual",'Data Repository Table'!$B:$B,"Expenses",'Data Repository Table'!$C:$C,'Expenses Analysis'!$A30,'Data Repository Table'!$G:$G,'Expenses Analysis'!$C30,'Data Repository Table'!$H:$H,'Expenses Analysis'!$D30,'Data Repository Table'!$D:$D,'Expenses Analysis'!P$12)</f>
        <v>1051796.083968</v>
      </c>
      <c r="Q30" s="19">
        <f>SUMIFS('Data Repository Table'!$J:$J,'Data Repository Table'!$A:$A,"Financial Actual",'Data Repository Table'!$B:$B,"Expenses",'Data Repository Table'!$C:$C,'Expenses Analysis'!$A30,'Data Repository Table'!$G:$G,'Expenses Analysis'!$C30,'Data Repository Table'!$H:$H,'Expenses Analysis'!$D30,'Data Repository Table'!$D:$D,'Expenses Analysis'!Q$12)</f>
        <v>544753.24001279997</v>
      </c>
      <c r="R30" s="142">
        <f t="shared" si="3"/>
        <v>12135274.3266048</v>
      </c>
      <c r="S30" s="79"/>
      <c r="T30" s="79"/>
      <c r="U30" s="79"/>
      <c r="V30" s="79"/>
      <c r="W30" s="79"/>
    </row>
    <row r="31" spans="1:23" x14ac:dyDescent="0.35">
      <c r="A31" s="80" t="s">
        <v>64</v>
      </c>
      <c r="B31" s="80" t="s">
        <v>136</v>
      </c>
      <c r="C31" s="80" t="s">
        <v>146</v>
      </c>
      <c r="D31" s="80" t="s">
        <v>133</v>
      </c>
      <c r="E31" s="103"/>
      <c r="F31" s="19">
        <f>SUMIFS('Data Repository Table'!$J:$J,'Data Repository Table'!$A:$A,"Financial Actual",'Data Repository Table'!$B:$B,"Expenses",'Data Repository Table'!$C:$C,'Expenses Analysis'!$A31,'Data Repository Table'!$G:$G,'Expenses Analysis'!$C31,'Data Repository Table'!$H:$H,'Expenses Analysis'!$D31,'Data Repository Table'!$D:$D,'Expenses Analysis'!F$12)</f>
        <v>498931.04046240001</v>
      </c>
      <c r="G31" s="19">
        <f>SUMIFS('Data Repository Table'!$J:$J,'Data Repository Table'!$A:$A,"Financial Actual",'Data Repository Table'!$B:$B,"Expenses",'Data Repository Table'!$C:$C,'Expenses Analysis'!$A31,'Data Repository Table'!$G:$G,'Expenses Analysis'!$C31,'Data Repository Table'!$H:$H,'Expenses Analysis'!$D31,'Data Repository Table'!$D:$D,'Expenses Analysis'!G$12)</f>
        <v>601067.63808000006</v>
      </c>
      <c r="H31" s="19">
        <f>SUMIFS('Data Repository Table'!$J:$J,'Data Repository Table'!$A:$A,"Financial Actual",'Data Repository Table'!$B:$B,"Expenses",'Data Repository Table'!$C:$C,'Expenses Analysis'!$A31,'Data Repository Table'!$G:$G,'Expenses Analysis'!$C31,'Data Repository Table'!$H:$H,'Expenses Analysis'!$D31,'Data Repository Table'!$D:$D,'Expenses Analysis'!H$12)</f>
        <v>607494.48264960002</v>
      </c>
      <c r="I31" s="19">
        <f>SUMIFS('Data Repository Table'!$J:$J,'Data Repository Table'!$A:$A,"Financial Actual",'Data Repository Table'!$B:$B,"Expenses",'Data Repository Table'!$C:$C,'Expenses Analysis'!$A31,'Data Repository Table'!$G:$G,'Expenses Analysis'!$C31,'Data Repository Table'!$H:$H,'Expenses Analysis'!$D31,'Data Repository Table'!$D:$D,'Expenses Analysis'!I$12)</f>
        <v>814509.63572160015</v>
      </c>
      <c r="J31" s="19">
        <f>SUMIFS('Data Repository Table'!$J:$J,'Data Repository Table'!$A:$A,"Financial Actual",'Data Repository Table'!$B:$B,"Expenses",'Data Repository Table'!$C:$C,'Expenses Analysis'!$A31,'Data Repository Table'!$G:$G,'Expenses Analysis'!$C31,'Data Repository Table'!$H:$H,'Expenses Analysis'!$D31,'Data Repository Table'!$D:$D,'Expenses Analysis'!J$12)</f>
        <v>881099.79746879986</v>
      </c>
      <c r="K31" s="19">
        <f>SUMIFS('Data Repository Table'!$J:$J,'Data Repository Table'!$A:$A,"Financial Actual",'Data Repository Table'!$B:$B,"Expenses",'Data Repository Table'!$C:$C,'Expenses Analysis'!$A31,'Data Repository Table'!$G:$G,'Expenses Analysis'!$C31,'Data Repository Table'!$H:$H,'Expenses Analysis'!$D31,'Data Repository Table'!$D:$D,'Expenses Analysis'!K$12)</f>
        <v>450444.53039040015</v>
      </c>
      <c r="L31" s="19">
        <f>SUMIFS('Data Repository Table'!$J:$J,'Data Repository Table'!$A:$A,"Financial Actual",'Data Repository Table'!$B:$B,"Expenses",'Data Repository Table'!$C:$C,'Expenses Analysis'!$A31,'Data Repository Table'!$G:$G,'Expenses Analysis'!$C31,'Data Repository Table'!$H:$H,'Expenses Analysis'!$D31,'Data Repository Table'!$D:$D,'Expenses Analysis'!L$12)</f>
        <v>421162.85396640003</v>
      </c>
      <c r="M31" s="19">
        <f>SUMIFS('Data Repository Table'!$J:$J,'Data Repository Table'!$A:$A,"Financial Actual",'Data Repository Table'!$B:$B,"Expenses",'Data Repository Table'!$C:$C,'Expenses Analysis'!$A31,'Data Repository Table'!$G:$G,'Expenses Analysis'!$C31,'Data Repository Table'!$H:$H,'Expenses Analysis'!$D31,'Data Repository Table'!$D:$D,'Expenses Analysis'!M$12)</f>
        <v>495866.61502560001</v>
      </c>
      <c r="N31" s="19">
        <f>SUMIFS('Data Repository Table'!$J:$J,'Data Repository Table'!$A:$A,"Financial Actual",'Data Repository Table'!$B:$B,"Expenses",'Data Repository Table'!$C:$C,'Expenses Analysis'!$A31,'Data Repository Table'!$G:$G,'Expenses Analysis'!$C31,'Data Repository Table'!$H:$H,'Expenses Analysis'!$D31,'Data Repository Table'!$D:$D,'Expenses Analysis'!N$12)</f>
        <v>452059.1720736</v>
      </c>
      <c r="O31" s="19">
        <f>SUMIFS('Data Repository Table'!$J:$J,'Data Repository Table'!$A:$A,"Financial Actual",'Data Repository Table'!$B:$B,"Expenses",'Data Repository Table'!$C:$C,'Expenses Analysis'!$A31,'Data Repository Table'!$G:$G,'Expenses Analysis'!$C31,'Data Repository Table'!$H:$H,'Expenses Analysis'!$D31,'Data Repository Table'!$D:$D,'Expenses Analysis'!O$12)</f>
        <v>485840.2772496001</v>
      </c>
      <c r="P31" s="19">
        <f>SUMIFS('Data Repository Table'!$J:$J,'Data Repository Table'!$A:$A,"Financial Actual",'Data Repository Table'!$B:$B,"Expenses",'Data Repository Table'!$C:$C,'Expenses Analysis'!$A31,'Data Repository Table'!$G:$G,'Expenses Analysis'!$C31,'Data Repository Table'!$H:$H,'Expenses Analysis'!$D31,'Data Repository Table'!$D:$D,'Expenses Analysis'!P$12)</f>
        <v>569722.87881600007</v>
      </c>
      <c r="Q31" s="19">
        <f>SUMIFS('Data Repository Table'!$J:$J,'Data Repository Table'!$A:$A,"Financial Actual",'Data Repository Table'!$B:$B,"Expenses",'Data Repository Table'!$C:$C,'Expenses Analysis'!$A31,'Data Repository Table'!$G:$G,'Expenses Analysis'!$C31,'Data Repository Table'!$H:$H,'Expenses Analysis'!$D31,'Data Repository Table'!$D:$D,'Expenses Analysis'!Q$12)</f>
        <v>295074.67167360004</v>
      </c>
      <c r="R31" s="142">
        <f t="shared" si="3"/>
        <v>6573273.5935776001</v>
      </c>
      <c r="S31" s="79"/>
      <c r="T31" s="79"/>
      <c r="U31" s="79"/>
      <c r="V31" s="79"/>
      <c r="W31" s="79"/>
    </row>
    <row r="32" spans="1:23" ht="15" thickBot="1" x14ac:dyDescent="0.4">
      <c r="A32" s="80" t="s">
        <v>64</v>
      </c>
      <c r="B32" s="80" t="s">
        <v>136</v>
      </c>
      <c r="C32" s="80" t="s">
        <v>134</v>
      </c>
      <c r="D32" s="80" t="s">
        <v>135</v>
      </c>
      <c r="E32" s="104"/>
      <c r="F32" s="19">
        <f>SUMIFS('Data Repository Table'!$J:$J,'Data Repository Table'!$A:$A,"Financial Actual",'Data Repository Table'!$B:$B,"Expenses",'Data Repository Table'!$C:$C,'Expenses Analysis'!$A32,'Data Repository Table'!$G:$G,'Expenses Analysis'!$C32,'Data Repository Table'!$H:$H,'Expenses Analysis'!$D32,'Data Repository Table'!$D:$D,'Expenses Analysis'!F$12)</f>
        <v>3198275.9004000002</v>
      </c>
      <c r="G32" s="19">
        <f>SUMIFS('Data Repository Table'!$J:$J,'Data Repository Table'!$A:$A,"Financial Actual",'Data Repository Table'!$B:$B,"Expenses",'Data Repository Table'!$C:$C,'Expenses Analysis'!$A32,'Data Repository Table'!$G:$G,'Expenses Analysis'!$C32,'Data Repository Table'!$H:$H,'Expenses Analysis'!$D32,'Data Repository Table'!$D:$D,'Expenses Analysis'!G$12)</f>
        <v>3852997.68</v>
      </c>
      <c r="H32" s="19">
        <f>SUMIFS('Data Repository Table'!$J:$J,'Data Repository Table'!$A:$A,"Financial Actual",'Data Repository Table'!$B:$B,"Expenses",'Data Repository Table'!$C:$C,'Expenses Analysis'!$A32,'Data Repository Table'!$G:$G,'Expenses Analysis'!$C32,'Data Repository Table'!$H:$H,'Expenses Analysis'!$D32,'Data Repository Table'!$D:$D,'Expenses Analysis'!H$12)</f>
        <v>3894195.4016000004</v>
      </c>
      <c r="I32" s="19">
        <f>SUMIFS('Data Repository Table'!$J:$J,'Data Repository Table'!$A:$A,"Financial Actual",'Data Repository Table'!$B:$B,"Expenses",'Data Repository Table'!$C:$C,'Expenses Analysis'!$A32,'Data Repository Table'!$G:$G,'Expenses Analysis'!$C32,'Data Repository Table'!$H:$H,'Expenses Analysis'!$D32,'Data Repository Table'!$D:$D,'Expenses Analysis'!I$12)</f>
        <v>5221215.6136000007</v>
      </c>
      <c r="J32" s="19">
        <f>SUMIFS('Data Repository Table'!$J:$J,'Data Repository Table'!$A:$A,"Financial Actual",'Data Repository Table'!$B:$B,"Expenses",'Data Repository Table'!$C:$C,'Expenses Analysis'!$A32,'Data Repository Table'!$G:$G,'Expenses Analysis'!$C32,'Data Repository Table'!$H:$H,'Expenses Analysis'!$D32,'Data Repository Table'!$D:$D,'Expenses Analysis'!J$12)</f>
        <v>5648075.6247999994</v>
      </c>
      <c r="K32" s="19">
        <f>SUMIFS('Data Repository Table'!$J:$J,'Data Repository Table'!$A:$A,"Financial Actual",'Data Repository Table'!$B:$B,"Expenses",'Data Repository Table'!$C:$C,'Expenses Analysis'!$A32,'Data Repository Table'!$G:$G,'Expenses Analysis'!$C32,'Data Repository Table'!$H:$H,'Expenses Analysis'!$D32,'Data Repository Table'!$D:$D,'Expenses Analysis'!K$12)</f>
        <v>2887464.9384000008</v>
      </c>
      <c r="L32" s="19">
        <f>SUMIFS('Data Repository Table'!$J:$J,'Data Repository Table'!$A:$A,"Financial Actual",'Data Repository Table'!$B:$B,"Expenses",'Data Repository Table'!$C:$C,'Expenses Analysis'!$A32,'Data Repository Table'!$G:$G,'Expenses Analysis'!$C32,'Data Repository Table'!$H:$H,'Expenses Analysis'!$D32,'Data Repository Table'!$D:$D,'Expenses Analysis'!L$12)</f>
        <v>2699761.8844000003</v>
      </c>
      <c r="M32" s="19">
        <f>SUMIFS('Data Repository Table'!$J:$J,'Data Repository Table'!$A:$A,"Financial Actual",'Data Repository Table'!$B:$B,"Expenses",'Data Repository Table'!$C:$C,'Expenses Analysis'!$A32,'Data Repository Table'!$G:$G,'Expenses Analysis'!$C32,'Data Repository Table'!$H:$H,'Expenses Analysis'!$D32,'Data Repository Table'!$D:$D,'Expenses Analysis'!M$12)</f>
        <v>3178632.1476000003</v>
      </c>
      <c r="N32" s="19">
        <f>SUMIFS('Data Repository Table'!$J:$J,'Data Repository Table'!$A:$A,"Financial Actual",'Data Repository Table'!$B:$B,"Expenses",'Data Repository Table'!$C:$C,'Expenses Analysis'!$A32,'Data Repository Table'!$G:$G,'Expenses Analysis'!$C32,'Data Repository Table'!$H:$H,'Expenses Analysis'!$D32,'Data Repository Table'!$D:$D,'Expenses Analysis'!N$12)</f>
        <v>2897815.2056</v>
      </c>
      <c r="O32" s="19">
        <f>SUMIFS('Data Repository Table'!$J:$J,'Data Repository Table'!$A:$A,"Financial Actual",'Data Repository Table'!$B:$B,"Expenses",'Data Repository Table'!$C:$C,'Expenses Analysis'!$A32,'Data Repository Table'!$G:$G,'Expenses Analysis'!$C32,'Data Repository Table'!$H:$H,'Expenses Analysis'!$D32,'Data Repository Table'!$D:$D,'Expenses Analysis'!O$12)</f>
        <v>3114360.7516000005</v>
      </c>
      <c r="P32" s="19">
        <f>SUMIFS('Data Repository Table'!$J:$J,'Data Repository Table'!$A:$A,"Financial Actual",'Data Repository Table'!$B:$B,"Expenses",'Data Repository Table'!$C:$C,'Expenses Analysis'!$A32,'Data Repository Table'!$G:$G,'Expenses Analysis'!$C32,'Data Repository Table'!$H:$H,'Expenses Analysis'!$D32,'Data Repository Table'!$D:$D,'Expenses Analysis'!P$12)</f>
        <v>3652069.7360000005</v>
      </c>
      <c r="Q32" s="19">
        <f>SUMIFS('Data Repository Table'!$J:$J,'Data Repository Table'!$A:$A,"Financial Actual",'Data Repository Table'!$B:$B,"Expenses",'Data Repository Table'!$C:$C,'Expenses Analysis'!$A32,'Data Repository Table'!$G:$G,'Expenses Analysis'!$C32,'Data Repository Table'!$H:$H,'Expenses Analysis'!$D32,'Data Repository Table'!$D:$D,'Expenses Analysis'!Q$12)</f>
        <v>1891504.3056000001</v>
      </c>
      <c r="R32" s="142">
        <f t="shared" si="3"/>
        <v>42136369.189600006</v>
      </c>
      <c r="S32" s="79"/>
      <c r="T32" s="79"/>
      <c r="U32" s="79"/>
      <c r="V32" s="79"/>
      <c r="W32" s="79"/>
    </row>
    <row r="33" spans="1:23" s="118" customFormat="1" ht="16.5" thickTop="1" thickBot="1" x14ac:dyDescent="0.4">
      <c r="A33" s="133"/>
      <c r="B33" s="133"/>
      <c r="C33" s="133"/>
      <c r="D33" s="116" t="s">
        <v>21</v>
      </c>
      <c r="E33" s="133"/>
      <c r="F33" s="141">
        <f>SUM(F25:F32)</f>
        <v>11339551.170386208</v>
      </c>
      <c r="G33" s="141">
        <f t="shared" ref="G33:Q33" si="4">SUM(G25:G32)</f>
        <v>13660880.3343936</v>
      </c>
      <c r="H33" s="141">
        <f t="shared" si="4"/>
        <v>13806947.680280834</v>
      </c>
      <c r="I33" s="141">
        <f t="shared" si="4"/>
        <v>18511924.382331077</v>
      </c>
      <c r="J33" s="141">
        <f t="shared" si="4"/>
        <v>20025365.089240894</v>
      </c>
      <c r="K33" s="141">
        <f t="shared" si="4"/>
        <v>12958942.643539203</v>
      </c>
      <c r="L33" s="141">
        <f t="shared" si="4"/>
        <v>13987466.323076401</v>
      </c>
      <c r="M33" s="141">
        <f t="shared" si="4"/>
        <v>16468493.156715602</v>
      </c>
      <c r="N33" s="141">
        <f t="shared" si="4"/>
        <v>15013580.580213603</v>
      </c>
      <c r="O33" s="141">
        <f t="shared" si="4"/>
        <v>16135503.054039603</v>
      </c>
      <c r="P33" s="141">
        <f t="shared" si="4"/>
        <v>18921373.302216005</v>
      </c>
      <c r="Q33" s="141">
        <f t="shared" si="4"/>
        <v>8489071.3235327993</v>
      </c>
      <c r="R33" s="140">
        <f t="shared" ref="R33" si="5">SUM(R25:R32)</f>
        <v>179319099.03996587</v>
      </c>
      <c r="S33" s="117"/>
      <c r="T33" s="117"/>
      <c r="U33" s="117"/>
      <c r="V33" s="117"/>
      <c r="W33" s="117"/>
    </row>
    <row r="34" spans="1:23" ht="15" thickTop="1" x14ac:dyDescent="0.35">
      <c r="A34" s="87"/>
      <c r="B34" s="87"/>
      <c r="C34" s="87"/>
      <c r="D34" s="87"/>
      <c r="E34" s="87"/>
      <c r="F34" s="105"/>
      <c r="G34" s="105"/>
      <c r="H34" s="105"/>
      <c r="I34" s="105"/>
      <c r="J34" s="105"/>
      <c r="K34" s="105"/>
      <c r="L34" s="105"/>
      <c r="M34" s="105"/>
      <c r="N34" s="105"/>
      <c r="O34" s="105"/>
      <c r="P34" s="105"/>
      <c r="Q34" s="105"/>
      <c r="R34" s="101" t="s">
        <v>21</v>
      </c>
      <c r="S34" s="84"/>
      <c r="T34" s="84"/>
      <c r="U34" s="84"/>
      <c r="V34" s="84"/>
      <c r="W34" s="84"/>
    </row>
    <row r="35" spans="1:23" x14ac:dyDescent="0.35">
      <c r="A35" s="80" t="s">
        <v>63</v>
      </c>
      <c r="B35" s="80" t="s">
        <v>136</v>
      </c>
      <c r="C35" s="80" t="s">
        <v>123</v>
      </c>
      <c r="D35" s="80" t="s">
        <v>126</v>
      </c>
      <c r="E35" s="103"/>
      <c r="F35" s="19">
        <f>SUMIFS('Data Repository Table'!$J:$J,'Data Repository Table'!$A:$A,"Financial Actual",'Data Repository Table'!$B:$B,"Expenses",'Data Repository Table'!$C:$C,'Expenses Analysis'!$A35,'Data Repository Table'!$G:$G,'Expenses Analysis'!$C35,'Data Repository Table'!$H:$H,'Expenses Analysis'!$D35,'Data Repository Table'!$D:$D,'Expenses Analysis'!F$12)</f>
        <v>1625596.3356633</v>
      </c>
      <c r="G35" s="19">
        <f>SUMIFS('Data Repository Table'!$J:$J,'Data Repository Table'!$A:$A,"Financial Actual",'Data Repository Table'!$B:$B,"Expenses",'Data Repository Table'!$C:$C,'Expenses Analysis'!$A35,'Data Repository Table'!$G:$G,'Expenses Analysis'!$C35,'Data Repository Table'!$H:$H,'Expenses Analysis'!$D35,'Data Repository Table'!$D:$D,'Expenses Analysis'!G$12)</f>
        <v>1295067.8472731998</v>
      </c>
      <c r="H35" s="19">
        <f>SUMIFS('Data Repository Table'!$J:$J,'Data Repository Table'!$A:$A,"Financial Actual",'Data Repository Table'!$B:$B,"Expenses",'Data Repository Table'!$C:$C,'Expenses Analysis'!$A35,'Data Repository Table'!$G:$G,'Expenses Analysis'!$C35,'Data Repository Table'!$H:$H,'Expenses Analysis'!$D35,'Data Repository Table'!$D:$D,'Expenses Analysis'!H$12)</f>
        <v>1750624.8818057997</v>
      </c>
      <c r="I35" s="19">
        <f>SUMIFS('Data Repository Table'!$J:$J,'Data Repository Table'!$A:$A,"Financial Actual",'Data Repository Table'!$B:$B,"Expenses",'Data Repository Table'!$C:$C,'Expenses Analysis'!$A35,'Data Repository Table'!$G:$G,'Expenses Analysis'!$C35,'Data Repository Table'!$H:$H,'Expenses Analysis'!$D35,'Data Repository Table'!$D:$D,'Expenses Analysis'!I$12)</f>
        <v>1472529.3869285996</v>
      </c>
      <c r="J35" s="19">
        <f>SUMIFS('Data Repository Table'!$J:$J,'Data Repository Table'!$A:$A,"Financial Actual",'Data Repository Table'!$B:$B,"Expenses",'Data Repository Table'!$C:$C,'Expenses Analysis'!$A35,'Data Repository Table'!$G:$G,'Expenses Analysis'!$C35,'Data Repository Table'!$H:$H,'Expenses Analysis'!$D35,'Data Repository Table'!$D:$D,'Expenses Analysis'!J$12)</f>
        <v>1252200.4923928501</v>
      </c>
      <c r="K35" s="19">
        <f>SUMIFS('Data Repository Table'!$J:$J,'Data Repository Table'!$A:$A,"Financial Actual",'Data Repository Table'!$B:$B,"Expenses",'Data Repository Table'!$C:$C,'Expenses Analysis'!$A35,'Data Repository Table'!$G:$G,'Expenses Analysis'!$C35,'Data Repository Table'!$H:$H,'Expenses Analysis'!$D35,'Data Repository Table'!$D:$D,'Expenses Analysis'!K$12)</f>
        <v>1406782.6738875001</v>
      </c>
      <c r="L35" s="19">
        <f>SUMIFS('Data Repository Table'!$J:$J,'Data Repository Table'!$A:$A,"Financial Actual",'Data Repository Table'!$B:$B,"Expenses",'Data Repository Table'!$C:$C,'Expenses Analysis'!$A35,'Data Repository Table'!$G:$G,'Expenses Analysis'!$C35,'Data Repository Table'!$H:$H,'Expenses Analysis'!$D35,'Data Repository Table'!$D:$D,'Expenses Analysis'!L$12)</f>
        <v>1877449.5046125001</v>
      </c>
      <c r="M35" s="19">
        <f>SUMIFS('Data Repository Table'!$J:$J,'Data Repository Table'!$A:$A,"Financial Actual",'Data Repository Table'!$B:$B,"Expenses",'Data Repository Table'!$C:$C,'Expenses Analysis'!$A35,'Data Repository Table'!$G:$G,'Expenses Analysis'!$C35,'Data Repository Table'!$H:$H,'Expenses Analysis'!$D35,'Data Repository Table'!$D:$D,'Expenses Analysis'!M$12)</f>
        <v>1912219.1750437501</v>
      </c>
      <c r="N35" s="19">
        <f>SUMIFS('Data Repository Table'!$J:$J,'Data Repository Table'!$A:$A,"Financial Actual",'Data Repository Table'!$B:$B,"Expenses",'Data Repository Table'!$C:$C,'Expenses Analysis'!$A35,'Data Repository Table'!$G:$G,'Expenses Analysis'!$C35,'Data Repository Table'!$H:$H,'Expenses Analysis'!$D35,'Data Repository Table'!$D:$D,'Expenses Analysis'!N$12)</f>
        <v>2266625.1980531253</v>
      </c>
      <c r="O35" s="19">
        <f>SUMIFS('Data Repository Table'!$J:$J,'Data Repository Table'!$A:$A,"Financial Actual",'Data Repository Table'!$B:$B,"Expenses",'Data Repository Table'!$C:$C,'Expenses Analysis'!$A35,'Data Repository Table'!$G:$G,'Expenses Analysis'!$C35,'Data Repository Table'!$H:$H,'Expenses Analysis'!$D35,'Data Repository Table'!$D:$D,'Expenses Analysis'!O$12)</f>
        <v>2234200.5744250002</v>
      </c>
      <c r="P35" s="19">
        <f>SUMIFS('Data Repository Table'!$J:$J,'Data Repository Table'!$A:$A,"Financial Actual",'Data Repository Table'!$B:$B,"Expenses",'Data Repository Table'!$C:$C,'Expenses Analysis'!$A35,'Data Repository Table'!$G:$G,'Expenses Analysis'!$C35,'Data Repository Table'!$H:$H,'Expenses Analysis'!$D35,'Data Repository Table'!$D:$D,'Expenses Analysis'!P$12)</f>
        <v>2593715.6428375002</v>
      </c>
      <c r="Q35" s="19">
        <f>SUMIFS('Data Repository Table'!$J:$J,'Data Repository Table'!$A:$A,"Financial Actual",'Data Repository Table'!$B:$B,"Expenses",'Data Repository Table'!$C:$C,'Expenses Analysis'!$A35,'Data Repository Table'!$G:$G,'Expenses Analysis'!$C35,'Data Repository Table'!$H:$H,'Expenses Analysis'!$D35,'Data Repository Table'!$D:$D,'Expenses Analysis'!Q$12)</f>
        <v>2274807.7859325004</v>
      </c>
      <c r="R35" s="142">
        <f>SUM(F35:Q35)</f>
        <v>21961819.498855624</v>
      </c>
      <c r="S35" s="79"/>
      <c r="T35" s="79"/>
      <c r="U35" s="79"/>
      <c r="V35" s="79"/>
      <c r="W35" s="79"/>
    </row>
    <row r="36" spans="1:23" x14ac:dyDescent="0.35">
      <c r="A36" s="80" t="s">
        <v>63</v>
      </c>
      <c r="B36" s="80" t="s">
        <v>136</v>
      </c>
      <c r="C36" s="80" t="s">
        <v>127</v>
      </c>
      <c r="D36" s="80" t="s">
        <v>128</v>
      </c>
      <c r="E36" s="103"/>
      <c r="F36" s="19">
        <f>SUMIFS('Data Repository Table'!$J:$J,'Data Repository Table'!$A:$A,"Financial Actual",'Data Repository Table'!$B:$B,"Expenses",'Data Repository Table'!$C:$C,'Expenses Analysis'!$A36,'Data Repository Table'!$G:$G,'Expenses Analysis'!$C36,'Data Repository Table'!$H:$H,'Expenses Analysis'!$D36,'Data Repository Table'!$D:$D,'Expenses Analysis'!F$12)</f>
        <v>895736.75638589996</v>
      </c>
      <c r="G36" s="19">
        <f>SUMIFS('Data Repository Table'!$J:$J,'Data Repository Table'!$A:$A,"Financial Actual",'Data Repository Table'!$B:$B,"Expenses",'Data Repository Table'!$C:$C,'Expenses Analysis'!$A36,'Data Repository Table'!$G:$G,'Expenses Analysis'!$C36,'Data Repository Table'!$H:$H,'Expenses Analysis'!$D36,'Data Repository Table'!$D:$D,'Expenses Analysis'!G$12)</f>
        <v>713608.81380359991</v>
      </c>
      <c r="H36" s="19">
        <f>SUMIFS('Data Repository Table'!$J:$J,'Data Repository Table'!$A:$A,"Financial Actual",'Data Repository Table'!$B:$B,"Expenses",'Data Repository Table'!$C:$C,'Expenses Analysis'!$A36,'Data Repository Table'!$G:$G,'Expenses Analysis'!$C36,'Data Repository Table'!$H:$H,'Expenses Analysis'!$D36,'Data Repository Table'!$D:$D,'Expenses Analysis'!H$12)</f>
        <v>964630.03691340005</v>
      </c>
      <c r="I36" s="19">
        <f>SUMIFS('Data Repository Table'!$J:$J,'Data Repository Table'!$A:$A,"Financial Actual",'Data Repository Table'!$B:$B,"Expenses",'Data Repository Table'!$C:$C,'Expenses Analysis'!$A36,'Data Repository Table'!$G:$G,'Expenses Analysis'!$C36,'Data Repository Table'!$H:$H,'Expenses Analysis'!$D36,'Data Repository Table'!$D:$D,'Expenses Analysis'!I$12)</f>
        <v>811393.74381779996</v>
      </c>
      <c r="J36" s="19">
        <f>SUMIFS('Data Repository Table'!$J:$J,'Data Repository Table'!$A:$A,"Financial Actual",'Data Repository Table'!$B:$B,"Expenses",'Data Repository Table'!$C:$C,'Expenses Analysis'!$A36,'Data Repository Table'!$G:$G,'Expenses Analysis'!$C36,'Data Repository Table'!$H:$H,'Expenses Analysis'!$D36,'Data Repository Table'!$D:$D,'Expenses Analysis'!J$12)</f>
        <v>689988.02642055007</v>
      </c>
      <c r="K36" s="19">
        <f>SUMIFS('Data Repository Table'!$J:$J,'Data Repository Table'!$A:$A,"Financial Actual",'Data Repository Table'!$B:$B,"Expenses",'Data Repository Table'!$C:$C,'Expenses Analysis'!$A36,'Data Repository Table'!$G:$G,'Expenses Analysis'!$C36,'Data Repository Table'!$H:$H,'Expenses Analysis'!$D36,'Data Repository Table'!$D:$D,'Expenses Analysis'!K$12)</f>
        <v>775165.96316250006</v>
      </c>
      <c r="L36" s="19">
        <f>SUMIFS('Data Repository Table'!$J:$J,'Data Repository Table'!$A:$A,"Financial Actual",'Data Repository Table'!$B:$B,"Expenses",'Data Repository Table'!$C:$C,'Expenses Analysis'!$A36,'Data Repository Table'!$G:$G,'Expenses Analysis'!$C36,'Data Repository Table'!$H:$H,'Expenses Analysis'!$D36,'Data Repository Table'!$D:$D,'Expenses Analysis'!L$12)</f>
        <v>1034512.9923375</v>
      </c>
      <c r="M36" s="19">
        <f>SUMIFS('Data Repository Table'!$J:$J,'Data Repository Table'!$A:$A,"Financial Actual",'Data Repository Table'!$B:$B,"Expenses",'Data Repository Table'!$C:$C,'Expenses Analysis'!$A36,'Data Repository Table'!$G:$G,'Expenses Analysis'!$C36,'Data Repository Table'!$H:$H,'Expenses Analysis'!$D36,'Data Repository Table'!$D:$D,'Expenses Analysis'!M$12)</f>
        <v>888365.66788124992</v>
      </c>
      <c r="N36" s="19">
        <f>SUMIFS('Data Repository Table'!$J:$J,'Data Repository Table'!$A:$A,"Financial Actual",'Data Repository Table'!$B:$B,"Expenses",'Data Repository Table'!$C:$C,'Expenses Analysis'!$A36,'Data Repository Table'!$G:$G,'Expenses Analysis'!$C36,'Data Repository Table'!$H:$H,'Expenses Analysis'!$D36,'Data Repository Table'!$D:$D,'Expenses Analysis'!N$12)</f>
        <v>1248956.7417843752</v>
      </c>
      <c r="O36" s="19">
        <f>SUMIFS('Data Repository Table'!$J:$J,'Data Repository Table'!$A:$A,"Financial Actual",'Data Repository Table'!$B:$B,"Expenses",'Data Repository Table'!$C:$C,'Expenses Analysis'!$A36,'Data Repository Table'!$G:$G,'Expenses Analysis'!$C36,'Data Repository Table'!$H:$H,'Expenses Analysis'!$D36,'Data Repository Table'!$D:$D,'Expenses Analysis'!O$12)</f>
        <v>680069.70427499991</v>
      </c>
      <c r="P36" s="19">
        <f>SUMIFS('Data Repository Table'!$J:$J,'Data Repository Table'!$A:$A,"Financial Actual",'Data Repository Table'!$B:$B,"Expenses",'Data Repository Table'!$C:$C,'Expenses Analysis'!$A36,'Data Repository Table'!$G:$G,'Expenses Analysis'!$C36,'Data Repository Table'!$H:$H,'Expenses Analysis'!$D36,'Data Repository Table'!$D:$D,'Expenses Analysis'!P$12)</f>
        <v>878169.84401249979</v>
      </c>
      <c r="Q36" s="19">
        <f>SUMIFS('Data Repository Table'!$J:$J,'Data Repository Table'!$A:$A,"Financial Actual",'Data Repository Table'!$B:$B,"Expenses",'Data Repository Table'!$C:$C,'Expenses Analysis'!$A36,'Data Repository Table'!$G:$G,'Expenses Analysis'!$C36,'Data Repository Table'!$H:$H,'Expenses Analysis'!$D36,'Data Repository Table'!$D:$D,'Expenses Analysis'!Q$12)</f>
        <v>1253465.5146975003</v>
      </c>
      <c r="R36" s="142">
        <f t="shared" ref="R36:R42" si="6">SUM(F36:Q36)</f>
        <v>10834063.805491872</v>
      </c>
      <c r="S36" s="79"/>
      <c r="T36" s="79"/>
      <c r="U36" s="79"/>
      <c r="V36" s="79"/>
      <c r="W36" s="79"/>
    </row>
    <row r="37" spans="1:23" x14ac:dyDescent="0.35">
      <c r="A37" s="80" t="s">
        <v>63</v>
      </c>
      <c r="B37" s="80" t="s">
        <v>136</v>
      </c>
      <c r="C37" s="80" t="s">
        <v>127</v>
      </c>
      <c r="D37" s="80" t="s">
        <v>129</v>
      </c>
      <c r="E37" s="103"/>
      <c r="F37" s="19">
        <f>SUMIFS('Data Repository Table'!$J:$J,'Data Repository Table'!$A:$A,"Financial Actual",'Data Repository Table'!$B:$B,"Expenses",'Data Repository Table'!$C:$C,'Expenses Analysis'!$A37,'Data Repository Table'!$G:$G,'Expenses Analysis'!$C37,'Data Repository Table'!$H:$H,'Expenses Analysis'!$D37,'Data Repository Table'!$D:$D,'Expenses Analysis'!F$12)</f>
        <v>829385.88554250007</v>
      </c>
      <c r="G37" s="19">
        <f>SUMIFS('Data Repository Table'!$J:$J,'Data Repository Table'!$A:$A,"Financial Actual",'Data Repository Table'!$B:$B,"Expenses",'Data Repository Table'!$C:$C,'Expenses Analysis'!$A37,'Data Repository Table'!$G:$G,'Expenses Analysis'!$C37,'Data Repository Table'!$H:$H,'Expenses Analysis'!$D37,'Data Repository Table'!$D:$D,'Expenses Analysis'!G$12)</f>
        <v>660748.90166999993</v>
      </c>
      <c r="H37" s="19">
        <f>SUMIFS('Data Repository Table'!$J:$J,'Data Repository Table'!$A:$A,"Financial Actual",'Data Repository Table'!$B:$B,"Expenses",'Data Repository Table'!$C:$C,'Expenses Analysis'!$A37,'Data Repository Table'!$G:$G,'Expenses Analysis'!$C37,'Data Repository Table'!$H:$H,'Expenses Analysis'!$D37,'Data Repository Table'!$D:$D,'Expenses Analysis'!H$12)</f>
        <v>893175.96010499995</v>
      </c>
      <c r="I37" s="19">
        <f>SUMIFS('Data Repository Table'!$J:$J,'Data Repository Table'!$A:$A,"Financial Actual",'Data Repository Table'!$B:$B,"Expenses",'Data Repository Table'!$C:$C,'Expenses Analysis'!$A37,'Data Repository Table'!$G:$G,'Expenses Analysis'!$C37,'Data Repository Table'!$H:$H,'Expenses Analysis'!$D37,'Data Repository Table'!$D:$D,'Expenses Analysis'!I$12)</f>
        <v>751290.50353499991</v>
      </c>
      <c r="J37" s="19">
        <f>SUMIFS('Data Repository Table'!$J:$J,'Data Repository Table'!$A:$A,"Financial Actual",'Data Repository Table'!$B:$B,"Expenses",'Data Repository Table'!$C:$C,'Expenses Analysis'!$A37,'Data Repository Table'!$G:$G,'Expenses Analysis'!$C37,'Data Repository Table'!$H:$H,'Expenses Analysis'!$D37,'Data Repository Table'!$D:$D,'Expenses Analysis'!J$12)</f>
        <v>638877.80224125006</v>
      </c>
      <c r="K37" s="19">
        <f>SUMIFS('Data Repository Table'!$J:$J,'Data Repository Table'!$A:$A,"Financial Actual",'Data Repository Table'!$B:$B,"Expenses",'Data Repository Table'!$C:$C,'Expenses Analysis'!$A37,'Data Repository Table'!$G:$G,'Expenses Analysis'!$C37,'Data Repository Table'!$H:$H,'Expenses Analysis'!$D37,'Data Repository Table'!$D:$D,'Expenses Analysis'!K$12)</f>
        <v>717746.26218750002</v>
      </c>
      <c r="L37" s="19">
        <f>SUMIFS('Data Repository Table'!$J:$J,'Data Repository Table'!$A:$A,"Financial Actual",'Data Repository Table'!$B:$B,"Expenses",'Data Repository Table'!$C:$C,'Expenses Analysis'!$A37,'Data Repository Table'!$G:$G,'Expenses Analysis'!$C37,'Data Repository Table'!$H:$H,'Expenses Analysis'!$D37,'Data Repository Table'!$D:$D,'Expenses Analysis'!L$12)</f>
        <v>957882.40031249996</v>
      </c>
      <c r="M37" s="19">
        <f>SUMIFS('Data Repository Table'!$J:$J,'Data Repository Table'!$A:$A,"Financial Actual",'Data Repository Table'!$B:$B,"Expenses",'Data Repository Table'!$C:$C,'Expenses Analysis'!$A37,'Data Repository Table'!$G:$G,'Expenses Analysis'!$C37,'Data Repository Table'!$H:$H,'Expenses Analysis'!$D37,'Data Repository Table'!$D:$D,'Expenses Analysis'!M$12)</f>
        <v>822560.80359374988</v>
      </c>
      <c r="N37" s="19">
        <f>SUMIFS('Data Repository Table'!$J:$J,'Data Repository Table'!$A:$A,"Financial Actual",'Data Repository Table'!$B:$B,"Expenses",'Data Repository Table'!$C:$C,'Expenses Analysis'!$A37,'Data Repository Table'!$G:$G,'Expenses Analysis'!$C37,'Data Repository Table'!$H:$H,'Expenses Analysis'!$D37,'Data Repository Table'!$D:$D,'Expenses Analysis'!N$12)</f>
        <v>1156441.4275781249</v>
      </c>
      <c r="O37" s="19">
        <f>SUMIFS('Data Repository Table'!$J:$J,'Data Repository Table'!$A:$A,"Financial Actual",'Data Repository Table'!$B:$B,"Expenses",'Data Repository Table'!$C:$C,'Expenses Analysis'!$A37,'Data Repository Table'!$G:$G,'Expenses Analysis'!$C37,'Data Repository Table'!$H:$H,'Expenses Analysis'!$D37,'Data Repository Table'!$D:$D,'Expenses Analysis'!O$12)</f>
        <v>629694.17062500003</v>
      </c>
      <c r="P37" s="19">
        <f>SUMIFS('Data Repository Table'!$J:$J,'Data Repository Table'!$A:$A,"Financial Actual",'Data Repository Table'!$B:$B,"Expenses",'Data Repository Table'!$C:$C,'Expenses Analysis'!$A37,'Data Repository Table'!$G:$G,'Expenses Analysis'!$C37,'Data Repository Table'!$H:$H,'Expenses Analysis'!$D37,'Data Repository Table'!$D:$D,'Expenses Analysis'!P$12)</f>
        <v>813120.22593749978</v>
      </c>
      <c r="Q37" s="19">
        <f>SUMIFS('Data Repository Table'!$J:$J,'Data Repository Table'!$A:$A,"Financial Actual",'Data Repository Table'!$B:$B,"Expenses",'Data Repository Table'!$C:$C,'Expenses Analysis'!$A37,'Data Repository Table'!$G:$G,'Expenses Analysis'!$C37,'Data Repository Table'!$H:$H,'Expenses Analysis'!$D37,'Data Repository Table'!$D:$D,'Expenses Analysis'!Q$12)</f>
        <v>1160616.2173125001</v>
      </c>
      <c r="R37" s="142">
        <f t="shared" si="6"/>
        <v>10031540.560640626</v>
      </c>
      <c r="S37" s="79"/>
      <c r="T37" s="79"/>
      <c r="U37" s="79"/>
      <c r="V37" s="79"/>
      <c r="W37" s="79"/>
    </row>
    <row r="38" spans="1:23" x14ac:dyDescent="0.35">
      <c r="A38" s="80" t="s">
        <v>63</v>
      </c>
      <c r="B38" s="80" t="s">
        <v>136</v>
      </c>
      <c r="C38" s="80" t="s">
        <v>146</v>
      </c>
      <c r="D38" s="80" t="s">
        <v>130</v>
      </c>
      <c r="E38" s="103"/>
      <c r="F38" s="19">
        <f>SUMIFS('Data Repository Table'!$J:$J,'Data Repository Table'!$A:$A,"Financial Actual",'Data Repository Table'!$B:$B,"Expenses",'Data Repository Table'!$C:$C,'Expenses Analysis'!$A38,'Data Repository Table'!$G:$G,'Expenses Analysis'!$C38,'Data Repository Table'!$H:$H,'Expenses Analysis'!$D38,'Data Repository Table'!$D:$D,'Expenses Analysis'!F$12)</f>
        <v>716589.40510871995</v>
      </c>
      <c r="G38" s="19">
        <f>SUMIFS('Data Repository Table'!$J:$J,'Data Repository Table'!$A:$A,"Financial Actual",'Data Repository Table'!$B:$B,"Expenses",'Data Repository Table'!$C:$C,'Expenses Analysis'!$A38,'Data Repository Table'!$G:$G,'Expenses Analysis'!$C38,'Data Repository Table'!$H:$H,'Expenses Analysis'!$D38,'Data Repository Table'!$D:$D,'Expenses Analysis'!G$12)</f>
        <v>570887.05104287993</v>
      </c>
      <c r="H38" s="19">
        <f>SUMIFS('Data Repository Table'!$J:$J,'Data Repository Table'!$A:$A,"Financial Actual",'Data Repository Table'!$B:$B,"Expenses",'Data Repository Table'!$C:$C,'Expenses Analysis'!$A38,'Data Repository Table'!$G:$G,'Expenses Analysis'!$C38,'Data Repository Table'!$H:$H,'Expenses Analysis'!$D38,'Data Repository Table'!$D:$D,'Expenses Analysis'!H$12)</f>
        <v>771704.02953071985</v>
      </c>
      <c r="I38" s="19">
        <f>SUMIFS('Data Repository Table'!$J:$J,'Data Repository Table'!$A:$A,"Financial Actual",'Data Repository Table'!$B:$B,"Expenses",'Data Repository Table'!$C:$C,'Expenses Analysis'!$A38,'Data Repository Table'!$G:$G,'Expenses Analysis'!$C38,'Data Repository Table'!$H:$H,'Expenses Analysis'!$D38,'Data Repository Table'!$D:$D,'Expenses Analysis'!I$12)</f>
        <v>649114.99505423987</v>
      </c>
      <c r="J38" s="19">
        <f>SUMIFS('Data Repository Table'!$J:$J,'Data Repository Table'!$A:$A,"Financial Actual",'Data Repository Table'!$B:$B,"Expenses",'Data Repository Table'!$C:$C,'Expenses Analysis'!$A38,'Data Repository Table'!$G:$G,'Expenses Analysis'!$C38,'Data Repository Table'!$H:$H,'Expenses Analysis'!$D38,'Data Repository Table'!$D:$D,'Expenses Analysis'!J$12)</f>
        <v>551990.42113644001</v>
      </c>
      <c r="K38" s="19">
        <f>SUMIFS('Data Repository Table'!$J:$J,'Data Repository Table'!$A:$A,"Financial Actual",'Data Repository Table'!$B:$B,"Expenses",'Data Repository Table'!$C:$C,'Expenses Analysis'!$A38,'Data Repository Table'!$G:$G,'Expenses Analysis'!$C38,'Data Repository Table'!$H:$H,'Expenses Analysis'!$D38,'Data Repository Table'!$D:$D,'Expenses Analysis'!K$12)</f>
        <v>620132.77052999998</v>
      </c>
      <c r="L38" s="19">
        <f>SUMIFS('Data Repository Table'!$J:$J,'Data Repository Table'!$A:$A,"Financial Actual",'Data Repository Table'!$B:$B,"Expenses",'Data Repository Table'!$C:$C,'Expenses Analysis'!$A38,'Data Repository Table'!$G:$G,'Expenses Analysis'!$C38,'Data Repository Table'!$H:$H,'Expenses Analysis'!$D38,'Data Repository Table'!$D:$D,'Expenses Analysis'!L$12)</f>
        <v>827610.39387000003</v>
      </c>
      <c r="M38" s="19">
        <f>SUMIFS('Data Repository Table'!$J:$J,'Data Repository Table'!$A:$A,"Financial Actual",'Data Repository Table'!$B:$B,"Expenses",'Data Repository Table'!$C:$C,'Expenses Analysis'!$A38,'Data Repository Table'!$G:$G,'Expenses Analysis'!$C38,'Data Repository Table'!$H:$H,'Expenses Analysis'!$D38,'Data Repository Table'!$D:$D,'Expenses Analysis'!M$12)</f>
        <v>710692.53430499986</v>
      </c>
      <c r="N38" s="19">
        <f>SUMIFS('Data Repository Table'!$J:$J,'Data Repository Table'!$A:$A,"Financial Actual",'Data Repository Table'!$B:$B,"Expenses",'Data Repository Table'!$C:$C,'Expenses Analysis'!$A38,'Data Repository Table'!$G:$G,'Expenses Analysis'!$C38,'Data Repository Table'!$H:$H,'Expenses Analysis'!$D38,'Data Repository Table'!$D:$D,'Expenses Analysis'!N$12)</f>
        <v>999165.39342749992</v>
      </c>
      <c r="O38" s="19">
        <f>SUMIFS('Data Repository Table'!$J:$J,'Data Repository Table'!$A:$A,"Financial Actual",'Data Repository Table'!$B:$B,"Expenses",'Data Repository Table'!$C:$C,'Expenses Analysis'!$A38,'Data Repository Table'!$G:$G,'Expenses Analysis'!$C38,'Data Repository Table'!$H:$H,'Expenses Analysis'!$D38,'Data Repository Table'!$D:$D,'Expenses Analysis'!O$12)</f>
        <v>544055.76341999997</v>
      </c>
      <c r="P38" s="19">
        <f>SUMIFS('Data Repository Table'!$J:$J,'Data Repository Table'!$A:$A,"Financial Actual",'Data Repository Table'!$B:$B,"Expenses",'Data Repository Table'!$C:$C,'Expenses Analysis'!$A38,'Data Repository Table'!$G:$G,'Expenses Analysis'!$C38,'Data Repository Table'!$H:$H,'Expenses Analysis'!$D38,'Data Repository Table'!$D:$D,'Expenses Analysis'!P$12)</f>
        <v>702535.87520999974</v>
      </c>
      <c r="Q38" s="19">
        <f>SUMIFS('Data Repository Table'!$J:$J,'Data Repository Table'!$A:$A,"Financial Actual",'Data Repository Table'!$B:$B,"Expenses",'Data Repository Table'!$C:$C,'Expenses Analysis'!$A38,'Data Repository Table'!$G:$G,'Expenses Analysis'!$C38,'Data Repository Table'!$H:$H,'Expenses Analysis'!$D38,'Data Repository Table'!$D:$D,'Expenses Analysis'!Q$12)</f>
        <v>1002772.411758</v>
      </c>
      <c r="R38" s="142">
        <f t="shared" si="6"/>
        <v>8667251.0443934985</v>
      </c>
      <c r="S38" s="79"/>
      <c r="T38" s="79"/>
      <c r="U38" s="79"/>
      <c r="V38" s="79"/>
      <c r="W38" s="79"/>
    </row>
    <row r="39" spans="1:23" x14ac:dyDescent="0.35">
      <c r="A39" s="80" t="s">
        <v>63</v>
      </c>
      <c r="B39" s="80" t="s">
        <v>136</v>
      </c>
      <c r="C39" s="80" t="s">
        <v>146</v>
      </c>
      <c r="D39" s="80" t="s">
        <v>131</v>
      </c>
      <c r="E39" s="103"/>
      <c r="F39" s="19">
        <f>SUMIFS('Data Repository Table'!$J:$J,'Data Repository Table'!$A:$A,"Financial Actual",'Data Repository Table'!$B:$B,"Expenses",'Data Repository Table'!$C:$C,'Expenses Analysis'!$A39,'Data Repository Table'!$G:$G,'Expenses Analysis'!$C39,'Data Repository Table'!$H:$H,'Expenses Analysis'!$D39,'Data Repository Table'!$D:$D,'Expenses Analysis'!F$12)</f>
        <v>251329.05622500001</v>
      </c>
      <c r="G39" s="19">
        <f>SUMIFS('Data Repository Table'!$J:$J,'Data Repository Table'!$A:$A,"Financial Actual",'Data Repository Table'!$B:$B,"Expenses",'Data Repository Table'!$C:$C,'Expenses Analysis'!$A39,'Data Repository Table'!$G:$G,'Expenses Analysis'!$C39,'Data Repository Table'!$H:$H,'Expenses Analysis'!$D39,'Data Repository Table'!$D:$D,'Expenses Analysis'!G$12)</f>
        <v>200226.9399</v>
      </c>
      <c r="H39" s="19">
        <f>SUMIFS('Data Repository Table'!$J:$J,'Data Repository Table'!$A:$A,"Financial Actual",'Data Repository Table'!$B:$B,"Expenses",'Data Repository Table'!$C:$C,'Expenses Analysis'!$A39,'Data Repository Table'!$G:$G,'Expenses Analysis'!$C39,'Data Repository Table'!$H:$H,'Expenses Analysis'!$D39,'Data Repository Table'!$D:$D,'Expenses Analysis'!H$12)</f>
        <v>270659.38184999995</v>
      </c>
      <c r="I39" s="19">
        <f>SUMIFS('Data Repository Table'!$J:$J,'Data Repository Table'!$A:$A,"Financial Actual",'Data Repository Table'!$B:$B,"Expenses",'Data Repository Table'!$C:$C,'Expenses Analysis'!$A39,'Data Repository Table'!$G:$G,'Expenses Analysis'!$C39,'Data Repository Table'!$H:$H,'Expenses Analysis'!$D39,'Data Repository Table'!$D:$D,'Expenses Analysis'!I$12)</f>
        <v>227663.78894999996</v>
      </c>
      <c r="J39" s="19">
        <f>SUMIFS('Data Repository Table'!$J:$J,'Data Repository Table'!$A:$A,"Financial Actual",'Data Repository Table'!$B:$B,"Expenses",'Data Repository Table'!$C:$C,'Expenses Analysis'!$A39,'Data Repository Table'!$G:$G,'Expenses Analysis'!$C39,'Data Repository Table'!$H:$H,'Expenses Analysis'!$D39,'Data Repository Table'!$D:$D,'Expenses Analysis'!J$12)</f>
        <v>193599.33401250001</v>
      </c>
      <c r="K39" s="19">
        <f>SUMIFS('Data Repository Table'!$J:$J,'Data Repository Table'!$A:$A,"Financial Actual",'Data Repository Table'!$B:$B,"Expenses",'Data Repository Table'!$C:$C,'Expenses Analysis'!$A39,'Data Repository Table'!$G:$G,'Expenses Analysis'!$C39,'Data Repository Table'!$H:$H,'Expenses Analysis'!$D39,'Data Repository Table'!$D:$D,'Expenses Analysis'!K$12)</f>
        <v>143549.25243750002</v>
      </c>
      <c r="L39" s="19">
        <f>SUMIFS('Data Repository Table'!$J:$J,'Data Repository Table'!$A:$A,"Financial Actual",'Data Repository Table'!$B:$B,"Expenses",'Data Repository Table'!$C:$C,'Expenses Analysis'!$A39,'Data Repository Table'!$G:$G,'Expenses Analysis'!$C39,'Data Repository Table'!$H:$H,'Expenses Analysis'!$D39,'Data Repository Table'!$D:$D,'Expenses Analysis'!L$12)</f>
        <v>153261.18405000001</v>
      </c>
      <c r="M39" s="19">
        <f>SUMIFS('Data Repository Table'!$J:$J,'Data Repository Table'!$A:$A,"Financial Actual",'Data Repository Table'!$B:$B,"Expenses",'Data Repository Table'!$C:$C,'Expenses Analysis'!$A39,'Data Repository Table'!$G:$G,'Expenses Analysis'!$C39,'Data Repository Table'!$H:$H,'Expenses Analysis'!$D39,'Data Repository Table'!$D:$D,'Expenses Analysis'!M$12)</f>
        <v>131609.72857499999</v>
      </c>
      <c r="N39" s="19">
        <f>SUMIFS('Data Repository Table'!$J:$J,'Data Repository Table'!$A:$A,"Financial Actual",'Data Repository Table'!$B:$B,"Expenses",'Data Repository Table'!$C:$C,'Expenses Analysis'!$A39,'Data Repository Table'!$G:$G,'Expenses Analysis'!$C39,'Data Repository Table'!$H:$H,'Expenses Analysis'!$D39,'Data Repository Table'!$D:$D,'Expenses Analysis'!N$12)</f>
        <v>185030.62841250002</v>
      </c>
      <c r="O39" s="19">
        <f>SUMIFS('Data Repository Table'!$J:$J,'Data Repository Table'!$A:$A,"Financial Actual",'Data Repository Table'!$B:$B,"Expenses",'Data Repository Table'!$C:$C,'Expenses Analysis'!$A39,'Data Repository Table'!$G:$G,'Expenses Analysis'!$C39,'Data Repository Table'!$H:$H,'Expenses Analysis'!$D39,'Data Repository Table'!$D:$D,'Expenses Analysis'!O$12)</f>
        <v>100751.0673</v>
      </c>
      <c r="P39" s="19">
        <f>SUMIFS('Data Repository Table'!$J:$J,'Data Repository Table'!$A:$A,"Financial Actual",'Data Repository Table'!$B:$B,"Expenses",'Data Repository Table'!$C:$C,'Expenses Analysis'!$A39,'Data Repository Table'!$G:$G,'Expenses Analysis'!$C39,'Data Repository Table'!$H:$H,'Expenses Analysis'!$D39,'Data Repository Table'!$D:$D,'Expenses Analysis'!P$12)</f>
        <v>130099.23614999997</v>
      </c>
      <c r="Q39" s="19">
        <f>SUMIFS('Data Repository Table'!$J:$J,'Data Repository Table'!$A:$A,"Financial Actual",'Data Repository Table'!$B:$B,"Expenses",'Data Repository Table'!$C:$C,'Expenses Analysis'!$A39,'Data Repository Table'!$G:$G,'Expenses Analysis'!$C39,'Data Repository Table'!$H:$H,'Expenses Analysis'!$D39,'Data Repository Table'!$D:$D,'Expenses Analysis'!Q$12)</f>
        <v>232123.24346250005</v>
      </c>
      <c r="R39" s="142">
        <f t="shared" si="6"/>
        <v>2219902.8413250004</v>
      </c>
      <c r="S39" s="79"/>
      <c r="T39" s="79"/>
      <c r="U39" s="79"/>
      <c r="V39" s="79"/>
      <c r="W39" s="79"/>
    </row>
    <row r="40" spans="1:23" x14ac:dyDescent="0.35">
      <c r="A40" s="80" t="s">
        <v>63</v>
      </c>
      <c r="B40" s="80" t="s">
        <v>136</v>
      </c>
      <c r="C40" s="80" t="s">
        <v>146</v>
      </c>
      <c r="D40" s="80" t="s">
        <v>132</v>
      </c>
      <c r="E40" s="103"/>
      <c r="F40" s="19">
        <f>SUMIFS('Data Repository Table'!$J:$J,'Data Repository Table'!$A:$A,"Financial Actual",'Data Repository Table'!$B:$B,"Expenses",'Data Repository Table'!$C:$C,'Expenses Analysis'!$A40,'Data Repository Table'!$G:$G,'Expenses Analysis'!$C40,'Data Repository Table'!$H:$H,'Expenses Analysis'!$D40,'Data Repository Table'!$D:$D,'Expenses Analysis'!F$12)</f>
        <v>623296.05943799997</v>
      </c>
      <c r="G40" s="19">
        <f>SUMIFS('Data Repository Table'!$J:$J,'Data Repository Table'!$A:$A,"Financial Actual",'Data Repository Table'!$B:$B,"Expenses",'Data Repository Table'!$C:$C,'Expenses Analysis'!$A40,'Data Repository Table'!$G:$G,'Expenses Analysis'!$C40,'Data Repository Table'!$H:$H,'Expenses Analysis'!$D40,'Data Repository Table'!$D:$D,'Expenses Analysis'!G$12)</f>
        <v>496562.81095199991</v>
      </c>
      <c r="H40" s="19">
        <f>SUMIFS('Data Repository Table'!$J:$J,'Data Repository Table'!$A:$A,"Financial Actual",'Data Repository Table'!$B:$B,"Expenses",'Data Repository Table'!$C:$C,'Expenses Analysis'!$A40,'Data Repository Table'!$G:$G,'Expenses Analysis'!$C40,'Data Repository Table'!$H:$H,'Expenses Analysis'!$D40,'Data Repository Table'!$D:$D,'Expenses Analysis'!H$12)</f>
        <v>671235.2669879999</v>
      </c>
      <c r="I40" s="19">
        <f>SUMIFS('Data Repository Table'!$J:$J,'Data Repository Table'!$A:$A,"Financial Actual",'Data Repository Table'!$B:$B,"Expenses",'Data Repository Table'!$C:$C,'Expenses Analysis'!$A40,'Data Repository Table'!$G:$G,'Expenses Analysis'!$C40,'Data Repository Table'!$H:$H,'Expenses Analysis'!$D40,'Data Repository Table'!$D:$D,'Expenses Analysis'!I$12)</f>
        <v>564606.19659599988</v>
      </c>
      <c r="J40" s="19">
        <f>SUMIFS('Data Repository Table'!$J:$J,'Data Repository Table'!$A:$A,"Financial Actual",'Data Repository Table'!$B:$B,"Expenses",'Data Repository Table'!$C:$C,'Expenses Analysis'!$A40,'Data Repository Table'!$G:$G,'Expenses Analysis'!$C40,'Data Repository Table'!$H:$H,'Expenses Analysis'!$D40,'Data Repository Table'!$D:$D,'Expenses Analysis'!J$12)</f>
        <v>480126.34835100005</v>
      </c>
      <c r="K40" s="19">
        <f>SUMIFS('Data Repository Table'!$J:$J,'Data Repository Table'!$A:$A,"Financial Actual",'Data Repository Table'!$B:$B,"Expenses",'Data Repository Table'!$C:$C,'Expenses Analysis'!$A40,'Data Repository Table'!$G:$G,'Expenses Analysis'!$C40,'Data Repository Table'!$H:$H,'Expenses Analysis'!$D40,'Data Repository Table'!$D:$D,'Expenses Analysis'!K$12)</f>
        <v>356002.146045</v>
      </c>
      <c r="L40" s="19">
        <f>SUMIFS('Data Repository Table'!$J:$J,'Data Repository Table'!$A:$A,"Financial Actual",'Data Repository Table'!$B:$B,"Expenses",'Data Repository Table'!$C:$C,'Expenses Analysis'!$A40,'Data Repository Table'!$G:$G,'Expenses Analysis'!$C40,'Data Repository Table'!$H:$H,'Expenses Analysis'!$D40,'Data Repository Table'!$D:$D,'Expenses Analysis'!L$12)</f>
        <v>380087.73644399998</v>
      </c>
      <c r="M40" s="19">
        <f>SUMIFS('Data Repository Table'!$J:$J,'Data Repository Table'!$A:$A,"Financial Actual",'Data Repository Table'!$B:$B,"Expenses",'Data Repository Table'!$C:$C,'Expenses Analysis'!$A40,'Data Repository Table'!$G:$G,'Expenses Analysis'!$C40,'Data Repository Table'!$H:$H,'Expenses Analysis'!$D40,'Data Repository Table'!$D:$D,'Expenses Analysis'!M$12)</f>
        <v>326392.12686599995</v>
      </c>
      <c r="N40" s="19">
        <f>SUMIFS('Data Repository Table'!$J:$J,'Data Repository Table'!$A:$A,"Financial Actual",'Data Repository Table'!$B:$B,"Expenses",'Data Repository Table'!$C:$C,'Expenses Analysis'!$A40,'Data Repository Table'!$G:$G,'Expenses Analysis'!$C40,'Data Repository Table'!$H:$H,'Expenses Analysis'!$D40,'Data Repository Table'!$D:$D,'Expenses Analysis'!N$12)</f>
        <v>458875.95846300002</v>
      </c>
      <c r="O40" s="19">
        <f>SUMIFS('Data Repository Table'!$J:$J,'Data Repository Table'!$A:$A,"Financial Actual",'Data Repository Table'!$B:$B,"Expenses",'Data Repository Table'!$C:$C,'Expenses Analysis'!$A40,'Data Repository Table'!$G:$G,'Expenses Analysis'!$C40,'Data Repository Table'!$H:$H,'Expenses Analysis'!$D40,'Data Repository Table'!$D:$D,'Expenses Analysis'!O$12)</f>
        <v>249862.64690399999</v>
      </c>
      <c r="P40" s="19">
        <f>SUMIFS('Data Repository Table'!$J:$J,'Data Repository Table'!$A:$A,"Financial Actual",'Data Repository Table'!$B:$B,"Expenses",'Data Repository Table'!$C:$C,'Expenses Analysis'!$A40,'Data Repository Table'!$G:$G,'Expenses Analysis'!$C40,'Data Repository Table'!$H:$H,'Expenses Analysis'!$D40,'Data Repository Table'!$D:$D,'Expenses Analysis'!P$12)</f>
        <v>322646.10565199988</v>
      </c>
      <c r="Q40" s="19">
        <f>SUMIFS('Data Repository Table'!$J:$J,'Data Repository Table'!$A:$A,"Financial Actual",'Data Repository Table'!$B:$B,"Expenses",'Data Repository Table'!$C:$C,'Expenses Analysis'!$A40,'Data Repository Table'!$G:$G,'Expenses Analysis'!$C40,'Data Repository Table'!$H:$H,'Expenses Analysis'!$D40,'Data Repository Table'!$D:$D,'Expenses Analysis'!Q$12)</f>
        <v>575665.6437870001</v>
      </c>
      <c r="R40" s="142">
        <f t="shared" si="6"/>
        <v>5505359.0464859996</v>
      </c>
      <c r="S40" s="79"/>
      <c r="T40" s="79"/>
      <c r="U40" s="79"/>
      <c r="V40" s="79"/>
      <c r="W40" s="79"/>
    </row>
    <row r="41" spans="1:23" x14ac:dyDescent="0.35">
      <c r="A41" s="80" t="s">
        <v>63</v>
      </c>
      <c r="B41" s="80" t="s">
        <v>136</v>
      </c>
      <c r="C41" s="80" t="s">
        <v>146</v>
      </c>
      <c r="D41" s="80" t="s">
        <v>133</v>
      </c>
      <c r="E41" s="103"/>
      <c r="F41" s="19">
        <f>SUMIFS('Data Repository Table'!$J:$J,'Data Repository Table'!$A:$A,"Financial Actual",'Data Repository Table'!$B:$B,"Expenses",'Data Repository Table'!$C:$C,'Expenses Analysis'!$A41,'Data Repository Table'!$G:$G,'Expenses Analysis'!$C41,'Data Repository Table'!$H:$H,'Expenses Analysis'!$D41,'Data Repository Table'!$D:$D,'Expenses Analysis'!F$12)</f>
        <v>211116.407229</v>
      </c>
      <c r="G41" s="19">
        <f>SUMIFS('Data Repository Table'!$J:$J,'Data Repository Table'!$A:$A,"Financial Actual",'Data Repository Table'!$B:$B,"Expenses",'Data Repository Table'!$C:$C,'Expenses Analysis'!$A41,'Data Repository Table'!$G:$G,'Expenses Analysis'!$C41,'Data Repository Table'!$H:$H,'Expenses Analysis'!$D41,'Data Repository Table'!$D:$D,'Expenses Analysis'!G$12)</f>
        <v>168190.62951599999</v>
      </c>
      <c r="H41" s="19">
        <f>SUMIFS('Data Repository Table'!$J:$J,'Data Repository Table'!$A:$A,"Financial Actual",'Data Repository Table'!$B:$B,"Expenses",'Data Repository Table'!$C:$C,'Expenses Analysis'!$A41,'Data Repository Table'!$G:$G,'Expenses Analysis'!$C41,'Data Repository Table'!$H:$H,'Expenses Analysis'!$D41,'Data Repository Table'!$D:$D,'Expenses Analysis'!H$12)</f>
        <v>227353.88075399998</v>
      </c>
      <c r="I41" s="19">
        <f>SUMIFS('Data Repository Table'!$J:$J,'Data Repository Table'!$A:$A,"Financial Actual",'Data Repository Table'!$B:$B,"Expenses",'Data Repository Table'!$C:$C,'Expenses Analysis'!$A41,'Data Repository Table'!$G:$G,'Expenses Analysis'!$C41,'Data Repository Table'!$H:$H,'Expenses Analysis'!$D41,'Data Repository Table'!$D:$D,'Expenses Analysis'!I$12)</f>
        <v>191237.58271799999</v>
      </c>
      <c r="J41" s="19">
        <f>SUMIFS('Data Repository Table'!$J:$J,'Data Repository Table'!$A:$A,"Financial Actual",'Data Repository Table'!$B:$B,"Expenses",'Data Repository Table'!$C:$C,'Expenses Analysis'!$A41,'Data Repository Table'!$G:$G,'Expenses Analysis'!$C41,'Data Repository Table'!$H:$H,'Expenses Analysis'!$D41,'Data Repository Table'!$D:$D,'Expenses Analysis'!J$12)</f>
        <v>162623.44057050001</v>
      </c>
      <c r="K41" s="19">
        <f>SUMIFS('Data Repository Table'!$J:$J,'Data Repository Table'!$A:$A,"Financial Actual",'Data Repository Table'!$B:$B,"Expenses",'Data Repository Table'!$C:$C,'Expenses Analysis'!$A41,'Data Repository Table'!$G:$G,'Expenses Analysis'!$C41,'Data Repository Table'!$H:$H,'Expenses Analysis'!$D41,'Data Repository Table'!$D:$D,'Expenses Analysis'!K$12)</f>
        <v>120581.37204750002</v>
      </c>
      <c r="L41" s="19">
        <f>SUMIFS('Data Repository Table'!$J:$J,'Data Repository Table'!$A:$A,"Financial Actual",'Data Repository Table'!$B:$B,"Expenses",'Data Repository Table'!$C:$C,'Expenses Analysis'!$A41,'Data Repository Table'!$G:$G,'Expenses Analysis'!$C41,'Data Repository Table'!$H:$H,'Expenses Analysis'!$D41,'Data Repository Table'!$D:$D,'Expenses Analysis'!L$12)</f>
        <v>128739.394602</v>
      </c>
      <c r="M41" s="19">
        <f>SUMIFS('Data Repository Table'!$J:$J,'Data Repository Table'!$A:$A,"Financial Actual",'Data Repository Table'!$B:$B,"Expenses",'Data Repository Table'!$C:$C,'Expenses Analysis'!$A41,'Data Repository Table'!$G:$G,'Expenses Analysis'!$C41,'Data Repository Table'!$H:$H,'Expenses Analysis'!$D41,'Data Repository Table'!$D:$D,'Expenses Analysis'!M$12)</f>
        <v>110552.17200299999</v>
      </c>
      <c r="N41" s="19">
        <f>SUMIFS('Data Repository Table'!$J:$J,'Data Repository Table'!$A:$A,"Financial Actual",'Data Repository Table'!$B:$B,"Expenses",'Data Repository Table'!$C:$C,'Expenses Analysis'!$A41,'Data Repository Table'!$G:$G,'Expenses Analysis'!$C41,'Data Repository Table'!$H:$H,'Expenses Analysis'!$D41,'Data Repository Table'!$D:$D,'Expenses Analysis'!N$12)</f>
        <v>155425.7278665</v>
      </c>
      <c r="O41" s="19">
        <f>SUMIFS('Data Repository Table'!$J:$J,'Data Repository Table'!$A:$A,"Financial Actual",'Data Repository Table'!$B:$B,"Expenses",'Data Repository Table'!$C:$C,'Expenses Analysis'!$A41,'Data Repository Table'!$G:$G,'Expenses Analysis'!$C41,'Data Repository Table'!$H:$H,'Expenses Analysis'!$D41,'Data Repository Table'!$D:$D,'Expenses Analysis'!O$12)</f>
        <v>84630.896531999999</v>
      </c>
      <c r="P41" s="19">
        <f>SUMIFS('Data Repository Table'!$J:$J,'Data Repository Table'!$A:$A,"Financial Actual",'Data Repository Table'!$B:$B,"Expenses",'Data Repository Table'!$C:$C,'Expenses Analysis'!$A41,'Data Repository Table'!$G:$G,'Expenses Analysis'!$C41,'Data Repository Table'!$H:$H,'Expenses Analysis'!$D41,'Data Repository Table'!$D:$D,'Expenses Analysis'!P$12)</f>
        <v>109283.35836599997</v>
      </c>
      <c r="Q41" s="19">
        <f>SUMIFS('Data Repository Table'!$J:$J,'Data Repository Table'!$A:$A,"Financial Actual",'Data Repository Table'!$B:$B,"Expenses",'Data Repository Table'!$C:$C,'Expenses Analysis'!$A41,'Data Repository Table'!$G:$G,'Expenses Analysis'!$C41,'Data Repository Table'!$H:$H,'Expenses Analysis'!$D41,'Data Repository Table'!$D:$D,'Expenses Analysis'!Q$12)</f>
        <v>194983.52450850004</v>
      </c>
      <c r="R41" s="142">
        <f t="shared" si="6"/>
        <v>1864718.386713</v>
      </c>
      <c r="S41" s="79"/>
      <c r="T41" s="79"/>
      <c r="U41" s="79"/>
      <c r="V41" s="79"/>
      <c r="W41" s="79"/>
    </row>
    <row r="42" spans="1:23" ht="15" thickBot="1" x14ac:dyDescent="0.4">
      <c r="A42" s="80" t="s">
        <v>63</v>
      </c>
      <c r="B42" s="80" t="s">
        <v>136</v>
      </c>
      <c r="C42" s="80" t="s">
        <v>134</v>
      </c>
      <c r="D42" s="80" t="s">
        <v>135</v>
      </c>
      <c r="E42" s="104"/>
      <c r="F42" s="19">
        <f>SUMIFS('Data Repository Table'!$J:$J,'Data Repository Table'!$A:$A,"Financial Actual",'Data Repository Table'!$B:$B,"Expenses",'Data Repository Table'!$C:$C,'Expenses Analysis'!$A42,'Data Repository Table'!$G:$G,'Expenses Analysis'!$C42,'Data Repository Table'!$H:$H,'Expenses Analysis'!$D42,'Data Repository Table'!$D:$D,'Expenses Analysis'!F$12)</f>
        <v>3015948.6746999999</v>
      </c>
      <c r="G42" s="19">
        <f>SUMIFS('Data Repository Table'!$J:$J,'Data Repository Table'!$A:$A,"Financial Actual",'Data Repository Table'!$B:$B,"Expenses",'Data Repository Table'!$C:$C,'Expenses Analysis'!$A42,'Data Repository Table'!$G:$G,'Expenses Analysis'!$C42,'Data Repository Table'!$H:$H,'Expenses Analysis'!$D42,'Data Repository Table'!$D:$D,'Expenses Analysis'!G$12)</f>
        <v>2402723.2787999995</v>
      </c>
      <c r="H42" s="19">
        <f>SUMIFS('Data Repository Table'!$J:$J,'Data Repository Table'!$A:$A,"Financial Actual",'Data Repository Table'!$B:$B,"Expenses",'Data Repository Table'!$C:$C,'Expenses Analysis'!$A42,'Data Repository Table'!$G:$G,'Expenses Analysis'!$C42,'Data Repository Table'!$H:$H,'Expenses Analysis'!$D42,'Data Repository Table'!$D:$D,'Expenses Analysis'!H$12)</f>
        <v>3247912.5821999996</v>
      </c>
      <c r="I42" s="19">
        <f>SUMIFS('Data Repository Table'!$J:$J,'Data Repository Table'!$A:$A,"Financial Actual",'Data Repository Table'!$B:$B,"Expenses",'Data Repository Table'!$C:$C,'Expenses Analysis'!$A42,'Data Repository Table'!$G:$G,'Expenses Analysis'!$C42,'Data Repository Table'!$H:$H,'Expenses Analysis'!$D42,'Data Repository Table'!$D:$D,'Expenses Analysis'!I$12)</f>
        <v>2731965.4673999995</v>
      </c>
      <c r="J42" s="19">
        <f>SUMIFS('Data Repository Table'!$J:$J,'Data Repository Table'!$A:$A,"Financial Actual",'Data Repository Table'!$B:$B,"Expenses",'Data Repository Table'!$C:$C,'Expenses Analysis'!$A42,'Data Repository Table'!$G:$G,'Expenses Analysis'!$C42,'Data Repository Table'!$H:$H,'Expenses Analysis'!$D42,'Data Repository Table'!$D:$D,'Expenses Analysis'!J$12)</f>
        <v>2323192.0081500001</v>
      </c>
      <c r="K42" s="19">
        <f>SUMIFS('Data Repository Table'!$J:$J,'Data Repository Table'!$A:$A,"Financial Actual",'Data Repository Table'!$B:$B,"Expenses",'Data Repository Table'!$C:$C,'Expenses Analysis'!$A42,'Data Repository Table'!$G:$G,'Expenses Analysis'!$C42,'Data Repository Table'!$H:$H,'Expenses Analysis'!$D42,'Data Repository Table'!$D:$D,'Expenses Analysis'!K$12)</f>
        <v>1722591.0292499999</v>
      </c>
      <c r="L42" s="19">
        <f>SUMIFS('Data Repository Table'!$J:$J,'Data Repository Table'!$A:$A,"Financial Actual",'Data Repository Table'!$B:$B,"Expenses",'Data Repository Table'!$C:$C,'Expenses Analysis'!$A42,'Data Repository Table'!$G:$G,'Expenses Analysis'!$C42,'Data Repository Table'!$H:$H,'Expenses Analysis'!$D42,'Data Repository Table'!$D:$D,'Expenses Analysis'!L$12)</f>
        <v>1839134.2085999998</v>
      </c>
      <c r="M42" s="19">
        <f>SUMIFS('Data Repository Table'!$J:$J,'Data Repository Table'!$A:$A,"Financial Actual",'Data Repository Table'!$B:$B,"Expenses",'Data Repository Table'!$C:$C,'Expenses Analysis'!$A42,'Data Repository Table'!$G:$G,'Expenses Analysis'!$C42,'Data Repository Table'!$H:$H,'Expenses Analysis'!$D42,'Data Repository Table'!$D:$D,'Expenses Analysis'!M$12)</f>
        <v>2579316.7429</v>
      </c>
      <c r="N42" s="19">
        <f>SUMIFS('Data Repository Table'!$J:$J,'Data Repository Table'!$A:$A,"Financial Actual",'Data Repository Table'!$B:$B,"Expenses",'Data Repository Table'!$C:$C,'Expenses Analysis'!$A42,'Data Repository Table'!$G:$G,'Expenses Analysis'!$C42,'Data Repository Table'!$H:$H,'Expenses Analysis'!$D42,'Data Repository Table'!$D:$D,'Expenses Analysis'!N$12)</f>
        <v>2220367.5409499998</v>
      </c>
      <c r="O42" s="19">
        <f>SUMIFS('Data Repository Table'!$J:$J,'Data Repository Table'!$A:$A,"Financial Actual",'Data Repository Table'!$B:$B,"Expenses",'Data Repository Table'!$C:$C,'Expenses Analysis'!$A42,'Data Repository Table'!$G:$G,'Expenses Analysis'!$C42,'Data Repository Table'!$H:$H,'Expenses Analysis'!$D42,'Data Repository Table'!$D:$D,'Expenses Analysis'!O$12)</f>
        <v>2209012.8075999999</v>
      </c>
      <c r="P42" s="19">
        <f>SUMIFS('Data Repository Table'!$J:$J,'Data Repository Table'!$A:$A,"Financial Actual",'Data Repository Table'!$B:$B,"Expenses",'Data Repository Table'!$C:$C,'Expenses Analysis'!$A42,'Data Repository Table'!$G:$G,'Expenses Analysis'!$C42,'Data Repository Table'!$H:$H,'Expenses Analysis'!$D42,'Data Repository Table'!$D:$D,'Expenses Analysis'!P$12)</f>
        <v>2561190.8338000001</v>
      </c>
      <c r="Q42" s="19">
        <f>SUMIFS('Data Repository Table'!$J:$J,'Data Repository Table'!$A:$A,"Financial Actual",'Data Repository Table'!$B:$B,"Expenses",'Data Repository Table'!$C:$C,'Expenses Analysis'!$A42,'Data Repository Table'!$G:$G,'Expenses Analysis'!$C42,'Data Repository Table'!$H:$H,'Expenses Analysis'!$D42,'Data Repository Table'!$D:$D,'Expenses Analysis'!Q$12)</f>
        <v>2785478.9215500001</v>
      </c>
      <c r="R42" s="142">
        <f t="shared" si="6"/>
        <v>29638834.095899999</v>
      </c>
      <c r="S42" s="79"/>
      <c r="T42" s="79"/>
      <c r="U42" s="79"/>
      <c r="V42" s="79"/>
      <c r="W42" s="79"/>
    </row>
    <row r="43" spans="1:23" s="118" customFormat="1" ht="16.5" thickTop="1" thickBot="1" x14ac:dyDescent="0.4">
      <c r="A43" s="117"/>
      <c r="B43" s="117"/>
      <c r="C43" s="117"/>
      <c r="D43" s="116" t="s">
        <v>21</v>
      </c>
      <c r="E43" s="117"/>
      <c r="F43" s="141">
        <f>SUM(F35:F42)</f>
        <v>8168998.5802924205</v>
      </c>
      <c r="G43" s="141">
        <f t="shared" ref="G43:Q43" si="7">SUM(G35:G42)</f>
        <v>6508016.2729576789</v>
      </c>
      <c r="H43" s="141">
        <f t="shared" si="7"/>
        <v>8797296.0201469176</v>
      </c>
      <c r="I43" s="141">
        <f t="shared" si="7"/>
        <v>7399801.6649996387</v>
      </c>
      <c r="J43" s="141">
        <f t="shared" si="7"/>
        <v>6292597.87327509</v>
      </c>
      <c r="K43" s="141">
        <f t="shared" si="7"/>
        <v>5862551.4695474999</v>
      </c>
      <c r="L43" s="141">
        <f t="shared" si="7"/>
        <v>7198677.8148285002</v>
      </c>
      <c r="M43" s="141">
        <f t="shared" si="7"/>
        <v>7481708.9511677492</v>
      </c>
      <c r="N43" s="141">
        <f t="shared" si="7"/>
        <v>8690888.6165351253</v>
      </c>
      <c r="O43" s="141">
        <f t="shared" si="7"/>
        <v>6732277.631081</v>
      </c>
      <c r="P43" s="141">
        <f t="shared" si="7"/>
        <v>8110761.1219654996</v>
      </c>
      <c r="Q43" s="141">
        <f t="shared" si="7"/>
        <v>9479913.2630085014</v>
      </c>
      <c r="R43" s="140">
        <f t="shared" ref="R43" si="8">SUM(R35:R42)</f>
        <v>90723489.279805601</v>
      </c>
      <c r="S43" s="117"/>
      <c r="T43" s="117"/>
      <c r="U43" s="117"/>
      <c r="V43" s="117"/>
      <c r="W43" s="117"/>
    </row>
    <row r="44" spans="1:23" ht="45" customHeight="1" thickTop="1" x14ac:dyDescent="0.35">
      <c r="A44" s="150" t="s">
        <v>145</v>
      </c>
      <c r="B44" s="151"/>
      <c r="C44" s="151"/>
      <c r="D44" s="151"/>
      <c r="E44" s="151"/>
      <c r="F44" s="151"/>
      <c r="G44" s="151"/>
      <c r="H44" s="151"/>
      <c r="I44" s="151"/>
      <c r="J44" s="151"/>
      <c r="K44" s="151"/>
      <c r="L44" s="151"/>
      <c r="M44" s="151"/>
      <c r="N44" s="151"/>
      <c r="O44" s="151"/>
      <c r="P44" s="151"/>
      <c r="Q44" s="151"/>
      <c r="R44" s="151"/>
      <c r="S44" s="151"/>
      <c r="T44" s="151"/>
      <c r="U44" s="151"/>
      <c r="V44" s="151"/>
      <c r="W44" s="83"/>
    </row>
    <row r="45" spans="1:23" ht="18.5" customHeight="1" x14ac:dyDescent="0.35">
      <c r="A45" s="150" t="s">
        <v>160</v>
      </c>
      <c r="B45" s="152"/>
      <c r="C45" s="152"/>
      <c r="D45" s="152"/>
      <c r="E45" s="152"/>
      <c r="F45" s="152"/>
      <c r="G45" s="152"/>
      <c r="H45" s="152"/>
      <c r="I45" s="152"/>
      <c r="J45" s="152"/>
      <c r="K45" s="152"/>
      <c r="L45" s="152"/>
      <c r="M45" s="152"/>
      <c r="N45" s="152"/>
      <c r="O45" s="152"/>
      <c r="P45" s="152"/>
      <c r="Q45" s="152"/>
      <c r="R45" s="152"/>
      <c r="S45" s="152"/>
      <c r="T45" s="152"/>
      <c r="U45" s="152"/>
      <c r="V45" s="152"/>
      <c r="W45" s="152"/>
    </row>
    <row r="46" spans="1:23" ht="38" customHeight="1" x14ac:dyDescent="0.35">
      <c r="A46" s="156" t="s">
        <v>147</v>
      </c>
      <c r="B46" s="154"/>
      <c r="C46" s="154"/>
      <c r="D46" s="154"/>
      <c r="E46" s="154"/>
      <c r="F46" s="154"/>
      <c r="G46" s="154"/>
      <c r="H46" s="154"/>
      <c r="I46" s="154"/>
      <c r="J46" s="154"/>
      <c r="K46" s="154"/>
      <c r="L46" s="154"/>
      <c r="M46" s="154"/>
      <c r="N46" s="113"/>
      <c r="O46" s="113"/>
      <c r="P46" s="113"/>
      <c r="Q46" s="113"/>
      <c r="R46" s="113"/>
      <c r="S46" s="113"/>
      <c r="T46" s="113"/>
      <c r="U46" s="113"/>
      <c r="V46" s="113"/>
      <c r="W46" s="113"/>
    </row>
    <row r="47" spans="1:23" x14ac:dyDescent="0.35">
      <c r="A47" s="85" t="s">
        <v>46</v>
      </c>
      <c r="B47" s="85" t="s">
        <v>99</v>
      </c>
      <c r="C47" s="85" t="s">
        <v>19</v>
      </c>
      <c r="D47" s="85" t="s">
        <v>20</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35">
      <c r="A48" s="85"/>
      <c r="B48" s="85"/>
      <c r="C48" s="85"/>
      <c r="D48" s="84"/>
      <c r="E48" s="84"/>
      <c r="F48" s="99"/>
      <c r="G48" s="99"/>
      <c r="H48" s="99"/>
      <c r="I48" s="99"/>
      <c r="J48" s="99"/>
      <c r="K48" s="99"/>
      <c r="L48" s="99"/>
      <c r="M48" s="99"/>
      <c r="N48" s="99"/>
      <c r="O48" s="99"/>
      <c r="P48" s="99"/>
      <c r="Q48" s="99"/>
      <c r="R48" s="101" t="s">
        <v>21</v>
      </c>
      <c r="S48" s="84"/>
      <c r="T48" s="84"/>
      <c r="U48" s="84"/>
      <c r="V48" s="84"/>
      <c r="W48" s="84"/>
    </row>
    <row r="49" spans="1:23" x14ac:dyDescent="0.35">
      <c r="A49" s="80" t="s">
        <v>81</v>
      </c>
      <c r="B49" s="80" t="s">
        <v>136</v>
      </c>
      <c r="C49" s="80" t="s">
        <v>123</v>
      </c>
      <c r="D49" s="80" t="s">
        <v>126</v>
      </c>
      <c r="E49" s="79"/>
      <c r="F49" s="19">
        <f>SUMIFS('Data Repository Table'!$J:$J,'Data Repository Table'!$A:$A,"Financial Actual",'Data Repository Table'!$B:$B,"Expenses",'Data Repository Table'!$G:$G,'Expenses Analysis'!$C49,'Data Repository Table'!$H:$H,'Expenses Analysis'!$D49,'Data Repository Table'!$D:$D,'Expenses Analysis'!F$47)</f>
        <v>4752382.6895514736</v>
      </c>
      <c r="G49" s="19">
        <f>SUMIFS('Data Repository Table'!$J:$J,'Data Repository Table'!$A:$A,"Financial Actual",'Data Repository Table'!$B:$B,"Expenses",'Data Repository Table'!$G:$G,'Expenses Analysis'!$C49,'Data Repository Table'!$H:$H,'Expenses Analysis'!$D49,'Data Repository Table'!$D:$D,'Expenses Analysis'!G$47)</f>
        <v>5167035.0438473243</v>
      </c>
      <c r="H49" s="19">
        <f>SUMIFS('Data Repository Table'!$J:$J,'Data Repository Table'!$A:$A,"Financial Actual",'Data Repository Table'!$B:$B,"Expenses",'Data Repository Table'!$G:$G,'Expenses Analysis'!$C49,'Data Repository Table'!$H:$H,'Expenses Analysis'!$D49,'Data Repository Table'!$D:$D,'Expenses Analysis'!H$47)</f>
        <v>5477119.2220016234</v>
      </c>
      <c r="I49" s="19">
        <f>SUMIFS('Data Repository Table'!$J:$J,'Data Repository Table'!$A:$A,"Financial Actual",'Data Repository Table'!$B:$B,"Expenses",'Data Repository Table'!$G:$G,'Expenses Analysis'!$C49,'Data Repository Table'!$H:$H,'Expenses Analysis'!$D49,'Data Repository Table'!$D:$D,'Expenses Analysis'!I$47)</f>
        <v>6217372.1257881755</v>
      </c>
      <c r="J49" s="19">
        <f>SUMIFS('Data Repository Table'!$J:$J,'Data Repository Table'!$A:$A,"Financial Actual",'Data Repository Table'!$B:$B,"Expenses",'Data Repository Table'!$G:$G,'Expenses Analysis'!$C49,'Data Repository Table'!$H:$H,'Expenses Analysis'!$D49,'Data Repository Table'!$D:$D,'Expenses Analysis'!J$47)</f>
        <v>6351549.5562056992</v>
      </c>
      <c r="K49" s="19">
        <f>SUMIFS('Data Repository Table'!$J:$J,'Data Repository Table'!$A:$A,"Financial Actual",'Data Repository Table'!$B:$B,"Expenses",'Data Repository Table'!$G:$G,'Expenses Analysis'!$C49,'Data Repository Table'!$H:$H,'Expenses Analysis'!$D49,'Data Repository Table'!$D:$D,'Expenses Analysis'!K$47)</f>
        <v>5473893.9778650012</v>
      </c>
      <c r="L49" s="19">
        <f>SUMIFS('Data Repository Table'!$J:$J,'Data Repository Table'!$A:$A,"Financial Actual",'Data Repository Table'!$B:$B,"Expenses",'Data Repository Table'!$G:$G,'Expenses Analysis'!$C49,'Data Repository Table'!$H:$H,'Expenses Analysis'!$D49,'Data Repository Table'!$D:$D,'Expenses Analysis'!L$47)</f>
        <v>7073236.3159125</v>
      </c>
      <c r="M49" s="19">
        <f>SUMIFS('Data Repository Table'!$J:$J,'Data Repository Table'!$A:$A,"Financial Actual",'Data Repository Table'!$B:$B,"Expenses",'Data Repository Table'!$G:$G,'Expenses Analysis'!$C49,'Data Repository Table'!$H:$H,'Expenses Analysis'!$D49,'Data Repository Table'!$D:$D,'Expenses Analysis'!M$47)</f>
        <v>7645099.2339562494</v>
      </c>
      <c r="N49" s="19">
        <f>SUMIFS('Data Repository Table'!$J:$J,'Data Repository Table'!$A:$A,"Financial Actual",'Data Repository Table'!$B:$B,"Expenses",'Data Repository Table'!$G:$G,'Expenses Analysis'!$C49,'Data Repository Table'!$H:$H,'Expenses Analysis'!$D49,'Data Repository Table'!$D:$D,'Expenses Analysis'!N$47)</f>
        <v>7576081.9643531246</v>
      </c>
      <c r="O49" s="19">
        <f>SUMIFS('Data Repository Table'!$J:$J,'Data Repository Table'!$A:$A,"Financial Actual",'Data Repository Table'!$B:$B,"Expenses",'Data Repository Table'!$G:$G,'Expenses Analysis'!$C49,'Data Repository Table'!$H:$H,'Expenses Analysis'!$D49,'Data Repository Table'!$D:$D,'Expenses Analysis'!O$47)</f>
        <v>7870566.9194312505</v>
      </c>
      <c r="P49" s="19">
        <f>SUMIFS('Data Repository Table'!$J:$J,'Data Repository Table'!$A:$A,"Financial Actual",'Data Repository Table'!$B:$B,"Expenses",'Data Repository Table'!$G:$G,'Expenses Analysis'!$C49,'Data Repository Table'!$H:$H,'Expenses Analysis'!$D49,'Data Repository Table'!$D:$D,'Expenses Analysis'!P$47)</f>
        <v>9096355.030431252</v>
      </c>
      <c r="Q49" s="19">
        <f>SUMIFS('Data Repository Table'!$J:$J,'Data Repository Table'!$A:$A,"Financial Actual",'Data Repository Table'!$B:$B,"Expenses",'Data Repository Table'!$G:$G,'Expenses Analysis'!$C49,'Data Repository Table'!$H:$H,'Expenses Analysis'!$D49,'Data Repository Table'!$D:$D,'Expenses Analysis'!Q$47)</f>
        <v>5712658.1783212498</v>
      </c>
      <c r="R49" s="142">
        <f>SUM(F49:Q49)</f>
        <v>78413350.257664919</v>
      </c>
      <c r="S49" s="79"/>
      <c r="T49" s="79"/>
      <c r="U49" s="79"/>
      <c r="V49" s="79"/>
      <c r="W49" s="79"/>
    </row>
    <row r="50" spans="1:23" x14ac:dyDescent="0.35">
      <c r="A50" s="80" t="s">
        <v>81</v>
      </c>
      <c r="B50" s="80" t="s">
        <v>136</v>
      </c>
      <c r="C50" s="80" t="s">
        <v>127</v>
      </c>
      <c r="D50" s="80" t="s">
        <v>128</v>
      </c>
      <c r="E50" s="79"/>
      <c r="F50" s="19">
        <f>SUMIFS('Data Repository Table'!$J:$J,'Data Repository Table'!$A:$A,"Financial Actual",'Data Repository Table'!$B:$B,"Expenses",'Data Repository Table'!$G:$G,'Expenses Analysis'!$C50,'Data Repository Table'!$H:$H,'Expenses Analysis'!$D50,'Data Repository Table'!$D:$D,'Expenses Analysis'!F$47)</f>
        <v>2439061.3979192991</v>
      </c>
      <c r="G50" s="19">
        <f>SUMIFS('Data Repository Table'!$J:$J,'Data Repository Table'!$A:$A,"Financial Actual",'Data Repository Table'!$B:$B,"Expenses",'Data Repository Table'!$G:$G,'Expenses Analysis'!$C50,'Data Repository Table'!$H:$H,'Expenses Analysis'!$D50,'Data Repository Table'!$D:$D,'Expenses Analysis'!G$47)</f>
        <v>2621863.5100085996</v>
      </c>
      <c r="H50" s="19">
        <f>SUMIFS('Data Repository Table'!$J:$J,'Data Repository Table'!$A:$A,"Financial Actual",'Data Repository Table'!$B:$B,"Expenses",'Data Repository Table'!$G:$G,'Expenses Analysis'!$C50,'Data Repository Table'!$H:$H,'Expenses Analysis'!$D50,'Data Repository Table'!$D:$D,'Expenses Analysis'!H$47)</f>
        <v>2806168.0509719998</v>
      </c>
      <c r="I50" s="19">
        <f>SUMIFS('Data Repository Table'!$J:$J,'Data Repository Table'!$A:$A,"Financial Actual",'Data Repository Table'!$B:$B,"Expenses",'Data Repository Table'!$G:$G,'Expenses Analysis'!$C50,'Data Repository Table'!$H:$H,'Expenses Analysis'!$D50,'Data Repository Table'!$D:$D,'Expenses Analysis'!I$47)</f>
        <v>3163209.5663784007</v>
      </c>
      <c r="J50" s="19">
        <f>SUMIFS('Data Repository Table'!$J:$J,'Data Repository Table'!$A:$A,"Financial Actual",'Data Repository Table'!$B:$B,"Expenses",'Data Repository Table'!$G:$G,'Expenses Analysis'!$C50,'Data Repository Table'!$H:$H,'Expenses Analysis'!$D50,'Data Repository Table'!$D:$D,'Expenses Analysis'!J$47)</f>
        <v>3218501.5770913498</v>
      </c>
      <c r="K50" s="19">
        <f>SUMIFS('Data Repository Table'!$J:$J,'Data Repository Table'!$A:$A,"Financial Actual",'Data Repository Table'!$B:$B,"Expenses",'Data Repository Table'!$G:$G,'Expenses Analysis'!$C50,'Data Repository Table'!$H:$H,'Expenses Analysis'!$D50,'Data Repository Table'!$D:$D,'Expenses Analysis'!K$47)</f>
        <v>2788369.1117025004</v>
      </c>
      <c r="L50" s="19">
        <f>SUMIFS('Data Repository Table'!$J:$J,'Data Repository Table'!$A:$A,"Financial Actual",'Data Repository Table'!$B:$B,"Expenses",'Data Repository Table'!$G:$G,'Expenses Analysis'!$C50,'Data Repository Table'!$H:$H,'Expenses Analysis'!$D50,'Data Repository Table'!$D:$D,'Expenses Analysis'!L$47)</f>
        <v>3593667.2656375002</v>
      </c>
      <c r="M50" s="19">
        <f>SUMIFS('Data Repository Table'!$J:$J,'Data Repository Table'!$A:$A,"Financial Actual",'Data Repository Table'!$B:$B,"Expenses",'Data Repository Table'!$G:$G,'Expenses Analysis'!$C50,'Data Repository Table'!$H:$H,'Expenses Analysis'!$D50,'Data Repository Table'!$D:$D,'Expenses Analysis'!M$47)</f>
        <v>3722191.4510812499</v>
      </c>
      <c r="N50" s="19">
        <f>SUMIFS('Data Repository Table'!$J:$J,'Data Repository Table'!$A:$A,"Financial Actual",'Data Repository Table'!$B:$B,"Expenses",'Data Repository Table'!$G:$G,'Expenses Analysis'!$C50,'Data Repository Table'!$H:$H,'Expenses Analysis'!$D50,'Data Repository Table'!$D:$D,'Expenses Analysis'!N$47)</f>
        <v>3871145.1659843749</v>
      </c>
      <c r="O50" s="19">
        <f>SUMIFS('Data Repository Table'!$J:$J,'Data Repository Table'!$A:$A,"Financial Actual",'Data Repository Table'!$B:$B,"Expenses",'Data Repository Table'!$G:$G,'Expenses Analysis'!$C50,'Data Repository Table'!$H:$H,'Expenses Analysis'!$D50,'Data Repository Table'!$D:$D,'Expenses Analysis'!O$47)</f>
        <v>3465642.2342250003</v>
      </c>
      <c r="P50" s="19">
        <f>SUMIFS('Data Repository Table'!$J:$J,'Data Repository Table'!$A:$A,"Financial Actual",'Data Repository Table'!$B:$B,"Expenses",'Data Repository Table'!$G:$G,'Expenses Analysis'!$C50,'Data Repository Table'!$H:$H,'Expenses Analysis'!$D50,'Data Repository Table'!$D:$D,'Expenses Analysis'!P$47)</f>
        <v>4094860.7397625004</v>
      </c>
      <c r="Q50" s="19">
        <f>SUMIFS('Data Repository Table'!$J:$J,'Data Repository Table'!$A:$A,"Financial Actual",'Data Repository Table'!$B:$B,"Expenses",'Data Repository Table'!$G:$G,'Expenses Analysis'!$C50,'Data Repository Table'!$H:$H,'Expenses Analysis'!$D50,'Data Repository Table'!$D:$D,'Expenses Analysis'!Q$47)</f>
        <v>2932911.3268075003</v>
      </c>
      <c r="R50" s="142">
        <f t="shared" ref="R50:R56" si="9">SUM(F50:Q50)</f>
        <v>38717591.397570275</v>
      </c>
      <c r="S50" s="79"/>
      <c r="T50" s="137"/>
      <c r="U50" s="79"/>
      <c r="V50" s="79"/>
      <c r="W50" s="79"/>
    </row>
    <row r="51" spans="1:23" x14ac:dyDescent="0.35">
      <c r="A51" s="80" t="s">
        <v>81</v>
      </c>
      <c r="B51" s="80" t="s">
        <v>136</v>
      </c>
      <c r="C51" s="80" t="s">
        <v>127</v>
      </c>
      <c r="D51" s="80" t="s">
        <v>129</v>
      </c>
      <c r="E51" s="79"/>
      <c r="F51" s="19">
        <f>SUMIFS('Data Repository Table'!$J:$J,'Data Repository Table'!$A:$A,"Financial Actual",'Data Repository Table'!$B:$B,"Expenses",'Data Repository Table'!$G:$G,'Expenses Analysis'!$C51,'Data Repository Table'!$H:$H,'Expenses Analysis'!$D51,'Data Repository Table'!$D:$D,'Expenses Analysis'!F$47)</f>
        <v>2300028.0101369992</v>
      </c>
      <c r="G51" s="19">
        <f>SUMIFS('Data Repository Table'!$J:$J,'Data Repository Table'!$A:$A,"Financial Actual",'Data Repository Table'!$B:$B,"Expenses",'Data Repository Table'!$G:$G,'Expenses Analysis'!$C51,'Data Repository Table'!$H:$H,'Expenses Analysis'!$D51,'Data Repository Table'!$D:$D,'Expenses Analysis'!G$47)</f>
        <v>2505939.5584575003</v>
      </c>
      <c r="H51" s="19">
        <f>SUMIFS('Data Repository Table'!$J:$J,'Data Repository Table'!$A:$A,"Financial Actual",'Data Repository Table'!$B:$B,"Expenses",'Data Repository Table'!$G:$G,'Expenses Analysis'!$C51,'Data Repository Table'!$H:$H,'Expenses Analysis'!$D51,'Data Repository Table'!$D:$D,'Expenses Analysis'!H$47)</f>
        <v>2627415.3951704986</v>
      </c>
      <c r="I51" s="19">
        <f>SUMIFS('Data Repository Table'!$J:$J,'Data Repository Table'!$A:$A,"Financial Actual",'Data Repository Table'!$B:$B,"Expenses",'Data Repository Table'!$G:$G,'Expenses Analysis'!$C51,'Data Repository Table'!$H:$H,'Expenses Analysis'!$D51,'Data Repository Table'!$D:$D,'Expenses Analysis'!I$47)</f>
        <v>2900613.3153855</v>
      </c>
      <c r="J51" s="19">
        <f>SUMIFS('Data Repository Table'!$J:$J,'Data Repository Table'!$A:$A,"Financial Actual",'Data Repository Table'!$B:$B,"Expenses",'Data Repository Table'!$G:$G,'Expenses Analysis'!$C51,'Data Repository Table'!$H:$H,'Expenses Analysis'!$D51,'Data Repository Table'!$D:$D,'Expenses Analysis'!J$47)</f>
        <v>2940556.1633002497</v>
      </c>
      <c r="K51" s="19">
        <f>SUMIFS('Data Repository Table'!$J:$J,'Data Repository Table'!$A:$A,"Financial Actual",'Data Repository Table'!$B:$B,"Expenses",'Data Repository Table'!$G:$G,'Expenses Analysis'!$C51,'Data Repository Table'!$H:$H,'Expenses Analysis'!$D51,'Data Repository Table'!$D:$D,'Expenses Analysis'!K$47)</f>
        <v>2582565.0096375002</v>
      </c>
      <c r="L51" s="19">
        <f>SUMIFS('Data Repository Table'!$J:$J,'Data Repository Table'!$A:$A,"Financial Actual",'Data Repository Table'!$B:$B,"Expenses",'Data Repository Table'!$G:$G,'Expenses Analysis'!$C51,'Data Repository Table'!$H:$H,'Expenses Analysis'!$D51,'Data Repository Table'!$D:$D,'Expenses Analysis'!L$47)</f>
        <v>3446732.8680624999</v>
      </c>
      <c r="M51" s="19">
        <f>SUMIFS('Data Repository Table'!$J:$J,'Data Repository Table'!$A:$A,"Financial Actual",'Data Repository Table'!$B:$B,"Expenses",'Data Repository Table'!$G:$G,'Expenses Analysis'!$C51,'Data Repository Table'!$H:$H,'Expenses Analysis'!$D51,'Data Repository Table'!$D:$D,'Expenses Analysis'!M$47)</f>
        <v>3483983.4045937499</v>
      </c>
      <c r="N51" s="19">
        <f>SUMIFS('Data Repository Table'!$J:$J,'Data Repository Table'!$A:$A,"Financial Actual",'Data Repository Table'!$B:$B,"Expenses",'Data Repository Table'!$G:$G,'Expenses Analysis'!$C51,'Data Repository Table'!$H:$H,'Expenses Analysis'!$D51,'Data Repository Table'!$D:$D,'Expenses Analysis'!N$47)</f>
        <v>3640816.4610781251</v>
      </c>
      <c r="O51" s="19">
        <f>SUMIFS('Data Repository Table'!$J:$J,'Data Repository Table'!$A:$A,"Financial Actual",'Data Repository Table'!$B:$B,"Expenses",'Data Repository Table'!$G:$G,'Expenses Analysis'!$C51,'Data Repository Table'!$H:$H,'Expenses Analysis'!$D51,'Data Repository Table'!$D:$D,'Expenses Analysis'!O$47)</f>
        <v>3250872.5897500003</v>
      </c>
      <c r="P51" s="19">
        <f>SUMIFS('Data Repository Table'!$J:$J,'Data Repository Table'!$A:$A,"Financial Actual",'Data Repository Table'!$B:$B,"Expenses",'Data Repository Table'!$G:$G,'Expenses Analysis'!$C51,'Data Repository Table'!$H:$H,'Expenses Analysis'!$D51,'Data Repository Table'!$D:$D,'Expenses Analysis'!P$47)</f>
        <v>3812121.7015625001</v>
      </c>
      <c r="Q51" s="19">
        <f>SUMIFS('Data Repository Table'!$J:$J,'Data Repository Table'!$A:$A,"Financial Actual",'Data Repository Table'!$B:$B,"Expenses",'Data Repository Table'!$G:$G,'Expenses Analysis'!$C51,'Data Repository Table'!$H:$H,'Expenses Analysis'!$D51,'Data Repository Table'!$D:$D,'Expenses Analysis'!Q$47)</f>
        <v>2923183.2132374998</v>
      </c>
      <c r="R51" s="142">
        <f t="shared" si="9"/>
        <v>36414827.690372624</v>
      </c>
      <c r="S51" s="79">
        <f>R33/R57</f>
        <v>0.55816323185987904</v>
      </c>
      <c r="T51" s="88"/>
      <c r="U51" s="79"/>
      <c r="V51" s="79"/>
      <c r="W51" s="79"/>
    </row>
    <row r="52" spans="1:23" x14ac:dyDescent="0.35">
      <c r="A52" s="80" t="s">
        <v>81</v>
      </c>
      <c r="B52" s="80" t="s">
        <v>136</v>
      </c>
      <c r="C52" s="80" t="s">
        <v>146</v>
      </c>
      <c r="D52" s="80" t="s">
        <v>130</v>
      </c>
      <c r="E52" s="79"/>
      <c r="F52" s="19">
        <f>SUMIFS('Data Repository Table'!$J:$J,'Data Repository Table'!$A:$A,"Financial Actual",'Data Repository Table'!$B:$B,"Expenses",'Data Repository Table'!$G:$G,'Expenses Analysis'!$C52,'Data Repository Table'!$H:$H,'Expenses Analysis'!$D52,'Data Repository Table'!$D:$D,'Expenses Analysis'!F$47)</f>
        <v>2073604.724326327</v>
      </c>
      <c r="G52" s="19">
        <f>SUMIFS('Data Repository Table'!$J:$J,'Data Repository Table'!$A:$A,"Financial Actual",'Data Repository Table'!$B:$B,"Expenses",'Data Repository Table'!$G:$G,'Expenses Analysis'!$C52,'Data Repository Table'!$H:$H,'Expenses Analysis'!$D52,'Data Repository Table'!$D:$D,'Expenses Analysis'!G$47)</f>
        <v>2269539.7804914797</v>
      </c>
      <c r="H52" s="19">
        <f>SUMIFS('Data Repository Table'!$J:$J,'Data Repository Table'!$A:$A,"Financial Actual",'Data Repository Table'!$B:$B,"Expenses",'Data Repository Table'!$G:$G,'Expenses Analysis'!$C52,'Data Repository Table'!$H:$H,'Expenses Analysis'!$D52,'Data Repository Table'!$D:$D,'Expenses Analysis'!H$47)</f>
        <v>2374998.790312151</v>
      </c>
      <c r="I52" s="19">
        <f>SUMIFS('Data Repository Table'!$J:$J,'Data Repository Table'!$A:$A,"Financial Actual",'Data Repository Table'!$B:$B,"Expenses",'Data Repository Table'!$G:$G,'Expenses Analysis'!$C52,'Data Repository Table'!$H:$H,'Expenses Analysis'!$D52,'Data Repository Table'!$D:$D,'Expenses Analysis'!I$47)</f>
        <v>2645968.110327912</v>
      </c>
      <c r="J52" s="19">
        <f>SUMIFS('Data Repository Table'!$J:$J,'Data Repository Table'!$A:$A,"Financial Actual",'Data Repository Table'!$B:$B,"Expenses",'Data Repository Table'!$G:$G,'Expenses Analysis'!$C52,'Data Repository Table'!$H:$H,'Expenses Analysis'!$D52,'Data Repository Table'!$D:$D,'Expenses Analysis'!J$47)</f>
        <v>2691801.6955241356</v>
      </c>
      <c r="K52" s="19">
        <f>SUMIFS('Data Repository Table'!$J:$J,'Data Repository Table'!$A:$A,"Financial Actual",'Data Repository Table'!$B:$B,"Expenses",'Data Repository Table'!$G:$G,'Expenses Analysis'!$C52,'Data Repository Table'!$H:$H,'Expenses Analysis'!$D52,'Data Repository Table'!$D:$D,'Expenses Analysis'!K$47)</f>
        <v>2348808.3419548003</v>
      </c>
      <c r="L52" s="19">
        <f>SUMIFS('Data Repository Table'!$J:$J,'Data Repository Table'!$A:$A,"Financial Actual",'Data Repository Table'!$B:$B,"Expenses",'Data Repository Table'!$G:$G,'Expenses Analysis'!$C52,'Data Repository Table'!$H:$H,'Expenses Analysis'!$D52,'Data Repository Table'!$D:$D,'Expenses Analysis'!L$47)</f>
        <v>2879996.1652659997</v>
      </c>
      <c r="M52" s="19">
        <f>SUMIFS('Data Repository Table'!$J:$J,'Data Repository Table'!$A:$A,"Financial Actual",'Data Repository Table'!$B:$B,"Expenses",'Data Repository Table'!$G:$G,'Expenses Analysis'!$C52,'Data Repository Table'!$H:$H,'Expenses Analysis'!$D52,'Data Repository Table'!$D:$D,'Expenses Analysis'!M$47)</f>
        <v>2972957.9397390001</v>
      </c>
      <c r="N52" s="19">
        <f>SUMIFS('Data Repository Table'!$J:$J,'Data Repository Table'!$A:$A,"Financial Actual",'Data Repository Table'!$B:$B,"Expenses",'Data Repository Table'!$G:$G,'Expenses Analysis'!$C52,'Data Repository Table'!$H:$H,'Expenses Analysis'!$D52,'Data Repository Table'!$D:$D,'Expenses Analysis'!N$47)</f>
        <v>3094867.6019314998</v>
      </c>
      <c r="O52" s="19">
        <f>SUMIFS('Data Repository Table'!$J:$J,'Data Repository Table'!$A:$A,"Financial Actual",'Data Repository Table'!$B:$B,"Expenses",'Data Repository Table'!$G:$G,'Expenses Analysis'!$C52,'Data Repository Table'!$H:$H,'Expenses Analysis'!$D52,'Data Repository Table'!$D:$D,'Expenses Analysis'!O$47)</f>
        <v>2768358.2978389999</v>
      </c>
      <c r="P52" s="19">
        <f>SUMIFS('Data Repository Table'!$J:$J,'Data Repository Table'!$A:$A,"Financial Actual",'Data Repository Table'!$B:$B,"Expenses",'Data Repository Table'!$G:$G,'Expenses Analysis'!$C52,'Data Repository Table'!$H:$H,'Expenses Analysis'!$D52,'Data Repository Table'!$D:$D,'Expenses Analysis'!P$47)</f>
        <v>3268026.2100749998</v>
      </c>
      <c r="Q52" s="19">
        <f>SUMIFS('Data Repository Table'!$J:$J,'Data Repository Table'!$A:$A,"Financial Actual",'Data Repository Table'!$B:$B,"Expenses",'Data Repository Table'!$G:$G,'Expenses Analysis'!$C52,'Data Repository Table'!$H:$H,'Expenses Analysis'!$D52,'Data Repository Table'!$D:$D,'Expenses Analysis'!Q$47)</f>
        <v>2363869.6207261998</v>
      </c>
      <c r="R52" s="142">
        <f t="shared" si="9"/>
        <v>31752797.278513506</v>
      </c>
      <c r="S52" s="79"/>
      <c r="T52" s="88"/>
      <c r="U52" s="79"/>
      <c r="V52" s="79"/>
      <c r="W52" s="79"/>
    </row>
    <row r="53" spans="1:23" x14ac:dyDescent="0.35">
      <c r="A53" s="80" t="s">
        <v>81</v>
      </c>
      <c r="B53" s="80" t="s">
        <v>136</v>
      </c>
      <c r="C53" s="80" t="s">
        <v>146</v>
      </c>
      <c r="D53" s="80" t="s">
        <v>131</v>
      </c>
      <c r="E53" s="79"/>
      <c r="F53" s="19">
        <f>SUMIFS('Data Repository Table'!$J:$J,'Data Repository Table'!$A:$A,"Financial Actual",'Data Repository Table'!$B:$B,"Expenses",'Data Repository Table'!$G:$G,'Expenses Analysis'!$C53,'Data Repository Table'!$H:$H,'Expenses Analysis'!$D53,'Data Repository Table'!$D:$D,'Expenses Analysis'!F$47)</f>
        <v>1347738.8706587995</v>
      </c>
      <c r="G53" s="19">
        <f>SUMIFS('Data Repository Table'!$J:$J,'Data Repository Table'!$A:$A,"Financial Actual",'Data Repository Table'!$B:$B,"Expenses",'Data Repository Table'!$G:$G,'Expenses Analysis'!$C53,'Data Repository Table'!$H:$H,'Expenses Analysis'!$D53,'Data Repository Table'!$D:$D,'Expenses Analysis'!G$47)</f>
        <v>1561170.3574350001</v>
      </c>
      <c r="H53" s="19">
        <f>SUMIFS('Data Repository Table'!$J:$J,'Data Repository Table'!$A:$A,"Financial Actual",'Data Repository Table'!$B:$B,"Expenses",'Data Repository Table'!$G:$G,'Expenses Analysis'!$C53,'Data Repository Table'!$H:$H,'Expenses Analysis'!$D53,'Data Repository Table'!$D:$D,'Expenses Analysis'!H$47)</f>
        <v>1574874.1415601994</v>
      </c>
      <c r="I53" s="19">
        <f>SUMIFS('Data Repository Table'!$J:$J,'Data Repository Table'!$A:$A,"Financial Actual",'Data Repository Table'!$B:$B,"Expenses",'Data Repository Table'!$G:$G,'Expenses Analysis'!$C53,'Data Repository Table'!$H:$H,'Expenses Analysis'!$D53,'Data Repository Table'!$D:$D,'Expenses Analysis'!I$47)</f>
        <v>1880373.5227742002</v>
      </c>
      <c r="J53" s="19">
        <f>SUMIFS('Data Repository Table'!$J:$J,'Data Repository Table'!$A:$A,"Financial Actual",'Data Repository Table'!$B:$B,"Expenses",'Data Repository Table'!$G:$G,'Expenses Analysis'!$C53,'Data Repository Table'!$H:$H,'Expenses Analysis'!$D53,'Data Repository Table'!$D:$D,'Expenses Analysis'!J$47)</f>
        <v>1968683.2157081</v>
      </c>
      <c r="K53" s="19">
        <f>SUMIFS('Data Repository Table'!$J:$J,'Data Repository Table'!$A:$A,"Financial Actual",'Data Repository Table'!$B:$B,"Expenses",'Data Repository Table'!$G:$G,'Expenses Analysis'!$C53,'Data Repository Table'!$H:$H,'Expenses Analysis'!$D53,'Data Repository Table'!$D:$D,'Expenses Analysis'!K$47)</f>
        <v>1158623.1401823002</v>
      </c>
      <c r="L53" s="19">
        <f>SUMIFS('Data Repository Table'!$J:$J,'Data Repository Table'!$A:$A,"Financial Actual",'Data Repository Table'!$B:$B,"Expenses",'Data Repository Table'!$G:$G,'Expenses Analysis'!$C53,'Data Repository Table'!$H:$H,'Expenses Analysis'!$D53,'Data Repository Table'!$D:$D,'Expenses Analysis'!L$47)</f>
        <v>1176136.1610068001</v>
      </c>
      <c r="M53" s="19">
        <f>SUMIFS('Data Repository Table'!$J:$J,'Data Repository Table'!$A:$A,"Financial Actual",'Data Repository Table'!$B:$B,"Expenses",'Data Repository Table'!$G:$G,'Expenses Analysis'!$C53,'Data Repository Table'!$H:$H,'Expenses Analysis'!$D53,'Data Repository Table'!$D:$D,'Expenses Analysis'!M$47)</f>
        <v>1239117.5758722001</v>
      </c>
      <c r="N53" s="19">
        <f>SUMIFS('Data Repository Table'!$J:$J,'Data Repository Table'!$A:$A,"Financial Actual",'Data Repository Table'!$B:$B,"Expenses",'Data Repository Table'!$G:$G,'Expenses Analysis'!$C53,'Data Repository Table'!$H:$H,'Expenses Analysis'!$D53,'Data Repository Table'!$D:$D,'Expenses Analysis'!N$47)</f>
        <v>1215602.9551357001</v>
      </c>
      <c r="O53" s="19">
        <f>SUMIFS('Data Repository Table'!$J:$J,'Data Repository Table'!$A:$A,"Financial Actual",'Data Repository Table'!$B:$B,"Expenses",'Data Repository Table'!$G:$G,'Expenses Analysis'!$C53,'Data Repository Table'!$H:$H,'Expenses Analysis'!$D53,'Data Repository Table'!$D:$D,'Expenses Analysis'!O$47)</f>
        <v>1190750.2535102002</v>
      </c>
      <c r="P53" s="19">
        <f>SUMIFS('Data Repository Table'!$J:$J,'Data Repository Table'!$A:$A,"Financial Actual",'Data Repository Table'!$B:$B,"Expenses",'Data Repository Table'!$G:$G,'Expenses Analysis'!$C53,'Data Repository Table'!$H:$H,'Expenses Analysis'!$D53,'Data Repository Table'!$D:$D,'Expenses Analysis'!P$47)</f>
        <v>1381387.0449670001</v>
      </c>
      <c r="Q53" s="19">
        <f>SUMIFS('Data Repository Table'!$J:$J,'Data Repository Table'!$A:$A,"Financial Actual",'Data Repository Table'!$B:$B,"Expenses",'Data Repository Table'!$G:$G,'Expenses Analysis'!$C53,'Data Repository Table'!$H:$H,'Expenses Analysis'!$D53,'Data Repository Table'!$D:$D,'Expenses Analysis'!Q$47)</f>
        <v>1040665.7581107001</v>
      </c>
      <c r="R53" s="142">
        <f t="shared" si="9"/>
        <v>16735122.996921198</v>
      </c>
      <c r="S53" s="79"/>
      <c r="T53" s="79"/>
      <c r="U53" s="79"/>
      <c r="V53" s="79"/>
      <c r="W53" s="79"/>
    </row>
    <row r="54" spans="1:23" x14ac:dyDescent="0.35">
      <c r="A54" s="80" t="s">
        <v>81</v>
      </c>
      <c r="B54" s="80" t="s">
        <v>136</v>
      </c>
      <c r="C54" s="80" t="s">
        <v>146</v>
      </c>
      <c r="D54" s="80" t="s">
        <v>132</v>
      </c>
      <c r="E54" s="79"/>
      <c r="F54" s="19">
        <f>SUMIFS('Data Repository Table'!$J:$J,'Data Repository Table'!$A:$A,"Financial Actual",'Data Repository Table'!$B:$B,"Expenses",'Data Repository Table'!$G:$G,'Expenses Analysis'!$C54,'Data Repository Table'!$H:$H,'Expenses Analysis'!$D54,'Data Repository Table'!$D:$D,'Expenses Analysis'!F$47)</f>
        <v>1800236.6472906992</v>
      </c>
      <c r="G54" s="19">
        <f>SUMIFS('Data Repository Table'!$J:$J,'Data Repository Table'!$A:$A,"Financial Actual",'Data Repository Table'!$B:$B,"Expenses",'Data Repository Table'!$G:$G,'Expenses Analysis'!$C54,'Data Repository Table'!$H:$H,'Expenses Analysis'!$D54,'Data Repository Table'!$D:$D,'Expenses Analysis'!G$47)</f>
        <v>1959718.9384044998</v>
      </c>
      <c r="H54" s="19">
        <f>SUMIFS('Data Repository Table'!$J:$J,'Data Repository Table'!$A:$A,"Financial Actual",'Data Repository Table'!$B:$B,"Expenses",'Data Repository Table'!$G:$G,'Expenses Analysis'!$C54,'Data Repository Table'!$H:$H,'Expenses Analysis'!$D54,'Data Repository Table'!$D:$D,'Expenses Analysis'!H$47)</f>
        <v>2069515.5841112991</v>
      </c>
      <c r="I54" s="19">
        <f>SUMIFS('Data Repository Table'!$J:$J,'Data Repository Table'!$A:$A,"Financial Actual",'Data Repository Table'!$B:$B,"Expenses",'Data Repository Table'!$G:$G,'Expenses Analysis'!$C54,'Data Repository Table'!$H:$H,'Expenses Analysis'!$D54,'Data Repository Table'!$D:$D,'Expenses Analysis'!I$47)</f>
        <v>2330999.3359503001</v>
      </c>
      <c r="J54" s="19">
        <f>SUMIFS('Data Repository Table'!$J:$J,'Data Repository Table'!$A:$A,"Financial Actual",'Data Repository Table'!$B:$B,"Expenses",'Data Repository Table'!$G:$G,'Expenses Analysis'!$C54,'Data Repository Table'!$H:$H,'Expenses Analysis'!$D54,'Data Repository Table'!$D:$D,'Expenses Analysis'!J$47)</f>
        <v>2376535.9434183999</v>
      </c>
      <c r="K54" s="19">
        <f>SUMIFS('Data Repository Table'!$J:$J,'Data Repository Table'!$A:$A,"Financial Actual",'Data Repository Table'!$B:$B,"Expenses",'Data Repository Table'!$G:$G,'Expenses Analysis'!$C54,'Data Repository Table'!$H:$H,'Expenses Analysis'!$D54,'Data Repository Table'!$D:$D,'Expenses Analysis'!K$47)</f>
        <v>1447049.2500542002</v>
      </c>
      <c r="L54" s="19">
        <f>SUMIFS('Data Repository Table'!$J:$J,'Data Repository Table'!$A:$A,"Financial Actual",'Data Repository Table'!$B:$B,"Expenses",'Data Repository Table'!$G:$G,'Expenses Analysis'!$C54,'Data Repository Table'!$H:$H,'Expenses Analysis'!$D54,'Data Repository Table'!$D:$D,'Expenses Analysis'!L$47)</f>
        <v>1483562.2037511999</v>
      </c>
      <c r="M54" s="19">
        <f>SUMIFS('Data Repository Table'!$J:$J,'Data Repository Table'!$A:$A,"Financial Actual",'Data Repository Table'!$B:$B,"Expenses",'Data Repository Table'!$G:$G,'Expenses Analysis'!$C54,'Data Repository Table'!$H:$H,'Expenses Analysis'!$D54,'Data Repository Table'!$D:$D,'Expenses Analysis'!M$47)</f>
        <v>1516247.7055998</v>
      </c>
      <c r="N54" s="19">
        <f>SUMIFS('Data Repository Table'!$J:$J,'Data Repository Table'!$A:$A,"Financial Actual",'Data Repository Table'!$B:$B,"Expenses",'Data Repository Table'!$G:$G,'Expenses Analysis'!$C54,'Data Repository Table'!$H:$H,'Expenses Analysis'!$D54,'Data Repository Table'!$D:$D,'Expenses Analysis'!N$47)</f>
        <v>1567231.2198758</v>
      </c>
      <c r="O54" s="19">
        <f>SUMIFS('Data Repository Table'!$J:$J,'Data Repository Table'!$A:$A,"Financial Actual",'Data Repository Table'!$B:$B,"Expenses",'Data Repository Table'!$G:$G,'Expenses Analysis'!$C54,'Data Repository Table'!$H:$H,'Expenses Analysis'!$D54,'Data Repository Table'!$D:$D,'Expenses Analysis'!O$47)</f>
        <v>1421177.7427773001</v>
      </c>
      <c r="P54" s="19">
        <f>SUMIFS('Data Repository Table'!$J:$J,'Data Repository Table'!$A:$A,"Financial Actual",'Data Repository Table'!$B:$B,"Expenses",'Data Repository Table'!$G:$G,'Expenses Analysis'!$C54,'Data Repository Table'!$H:$H,'Expenses Analysis'!$D54,'Data Repository Table'!$D:$D,'Expenses Analysis'!P$47)</f>
        <v>1665801.7318074999</v>
      </c>
      <c r="Q54" s="19">
        <f>SUMIFS('Data Repository Table'!$J:$J,'Data Repository Table'!$A:$A,"Financial Actual",'Data Repository Table'!$B:$B,"Expenses",'Data Repository Table'!$G:$G,'Expenses Analysis'!$C54,'Data Repository Table'!$H:$H,'Expenses Analysis'!$D54,'Data Repository Table'!$D:$D,'Expenses Analysis'!Q$47)</f>
        <v>1452590.2533372999</v>
      </c>
      <c r="R54" s="142">
        <f t="shared" si="9"/>
        <v>21090666.556378298</v>
      </c>
      <c r="S54" s="79"/>
      <c r="T54" s="79"/>
      <c r="U54" s="79"/>
      <c r="V54" s="79"/>
      <c r="W54" s="79"/>
    </row>
    <row r="55" spans="1:23" x14ac:dyDescent="0.35">
      <c r="A55" s="80" t="s">
        <v>81</v>
      </c>
      <c r="B55" s="80" t="s">
        <v>136</v>
      </c>
      <c r="C55" s="80" t="s">
        <v>146</v>
      </c>
      <c r="D55" s="80" t="s">
        <v>133</v>
      </c>
      <c r="E55" s="79"/>
      <c r="F55" s="19">
        <f>SUMIFS('Data Repository Table'!$J:$J,'Data Repository Table'!$A:$A,"Financial Actual",'Data Repository Table'!$B:$B,"Expenses",'Data Repository Table'!$G:$G,'Expenses Analysis'!$C55,'Data Repository Table'!$H:$H,'Expenses Analysis'!$D55,'Data Repository Table'!$D:$D,'Expenses Analysis'!F$47)</f>
        <v>886197.60176639946</v>
      </c>
      <c r="G55" s="19">
        <f>SUMIFS('Data Repository Table'!$J:$J,'Data Repository Table'!$A:$A,"Financial Actual",'Data Repository Table'!$B:$B,"Expenses",'Data Repository Table'!$G:$G,'Expenses Analysis'!$C55,'Data Repository Table'!$H:$H,'Expenses Analysis'!$D55,'Data Repository Table'!$D:$D,'Expenses Analysis'!G$47)</f>
        <v>1012646.749821</v>
      </c>
      <c r="H55" s="19">
        <f>SUMIFS('Data Repository Table'!$J:$J,'Data Repository Table'!$A:$A,"Financial Actual",'Data Repository Table'!$B:$B,"Expenses",'Data Repository Table'!$G:$G,'Expenses Analysis'!$C55,'Data Repository Table'!$H:$H,'Expenses Analysis'!$D55,'Data Repository Table'!$D:$D,'Expenses Analysis'!H$47)</f>
        <v>1025398.9493285995</v>
      </c>
      <c r="I55" s="19">
        <f>SUMIFS('Data Repository Table'!$J:$J,'Data Repository Table'!$A:$A,"Financial Actual",'Data Repository Table'!$B:$B,"Expenses",'Data Repository Table'!$G:$G,'Expenses Analysis'!$C55,'Data Repository Table'!$H:$H,'Expenses Analysis'!$D55,'Data Repository Table'!$D:$D,'Expenses Analysis'!I$47)</f>
        <v>1186610.9527146001</v>
      </c>
      <c r="J55" s="19">
        <f>SUMIFS('Data Repository Table'!$J:$J,'Data Repository Table'!$A:$A,"Financial Actual",'Data Repository Table'!$B:$B,"Expenses",'Data Repository Table'!$G:$G,'Expenses Analysis'!$C55,'Data Repository Table'!$H:$H,'Expenses Analysis'!$D55,'Data Repository Table'!$D:$D,'Expenses Analysis'!J$47)</f>
        <v>1229462.2582892999</v>
      </c>
      <c r="K55" s="19">
        <f>SUMIFS('Data Repository Table'!$J:$J,'Data Repository Table'!$A:$A,"Financial Actual",'Data Repository Table'!$B:$B,"Expenses",'Data Repository Table'!$G:$G,'Expenses Analysis'!$C55,'Data Repository Table'!$H:$H,'Expenses Analysis'!$D55,'Data Repository Table'!$D:$D,'Expenses Analysis'!K$47)</f>
        <v>749668.56593790022</v>
      </c>
      <c r="L55" s="19">
        <f>SUMIFS('Data Repository Table'!$J:$J,'Data Repository Table'!$A:$A,"Financial Actual",'Data Repository Table'!$B:$B,"Expenses",'Data Repository Table'!$G:$G,'Expenses Analysis'!$C55,'Data Repository Table'!$H:$H,'Expenses Analysis'!$D55,'Data Repository Table'!$D:$D,'Expenses Analysis'!L$47)</f>
        <v>774322.04976840003</v>
      </c>
      <c r="M55" s="19">
        <f>SUMIFS('Data Repository Table'!$J:$J,'Data Repository Table'!$A:$A,"Financial Actual",'Data Repository Table'!$B:$B,"Expenses",'Data Repository Table'!$G:$G,'Expenses Analysis'!$C55,'Data Repository Table'!$H:$H,'Expenses Analysis'!$D55,'Data Repository Table'!$D:$D,'Expenses Analysis'!M$47)</f>
        <v>795356.48947859998</v>
      </c>
      <c r="N55" s="19">
        <f>SUMIFS('Data Repository Table'!$J:$J,'Data Repository Table'!$A:$A,"Financial Actual",'Data Repository Table'!$B:$B,"Expenses",'Data Repository Table'!$G:$G,'Expenses Analysis'!$C55,'Data Repository Table'!$H:$H,'Expenses Analysis'!$D55,'Data Repository Table'!$D:$D,'Expenses Analysis'!N$47)</f>
        <v>795992.24834010005</v>
      </c>
      <c r="O55" s="19">
        <f>SUMIFS('Data Repository Table'!$J:$J,'Data Repository Table'!$A:$A,"Financial Actual",'Data Repository Table'!$B:$B,"Expenses",'Data Repository Table'!$G:$G,'Expenses Analysis'!$C55,'Data Repository Table'!$H:$H,'Expenses Analysis'!$D55,'Data Repository Table'!$D:$D,'Expenses Analysis'!O$47)</f>
        <v>759387.99960660015</v>
      </c>
      <c r="P55" s="19">
        <f>SUMIFS('Data Repository Table'!$J:$J,'Data Repository Table'!$A:$A,"Financial Actual",'Data Repository Table'!$B:$B,"Expenses",'Data Repository Table'!$G:$G,'Expenses Analysis'!$C55,'Data Repository Table'!$H:$H,'Expenses Analysis'!$D55,'Data Repository Table'!$D:$D,'Expenses Analysis'!P$47)</f>
        <v>879614.44655700005</v>
      </c>
      <c r="Q55" s="19">
        <f>SUMIFS('Data Repository Table'!$J:$J,'Data Repository Table'!$A:$A,"Financial Actual",'Data Repository Table'!$B:$B,"Expenses",'Data Repository Table'!$G:$G,'Expenses Analysis'!$C55,'Data Repository Table'!$H:$H,'Expenses Analysis'!$D55,'Data Repository Table'!$D:$D,'Expenses Analysis'!Q$47)</f>
        <v>718766.35225710005</v>
      </c>
      <c r="R55" s="142">
        <f t="shared" si="9"/>
        <v>10813424.6638656</v>
      </c>
      <c r="S55" s="79"/>
      <c r="T55" s="79"/>
      <c r="U55" s="79"/>
      <c r="V55" s="79"/>
      <c r="W55" s="79"/>
    </row>
    <row r="56" spans="1:23" ht="15" thickBot="1" x14ac:dyDescent="0.4">
      <c r="A56" s="80" t="s">
        <v>81</v>
      </c>
      <c r="B56" s="80" t="s">
        <v>136</v>
      </c>
      <c r="C56" s="80" t="s">
        <v>134</v>
      </c>
      <c r="D56" s="80" t="s">
        <v>135</v>
      </c>
      <c r="E56" s="79"/>
      <c r="F56" s="19">
        <f>SUMIFS('Data Repository Table'!$J:$J,'Data Repository Table'!$A:$A,"Financial Actual",'Data Repository Table'!$B:$B,"Expenses",'Data Repository Table'!$G:$G,'Expenses Analysis'!$C56,'Data Repository Table'!$H:$H,'Expenses Analysis'!$D56,'Data Repository Table'!$D:$D,'Expenses Analysis'!F$47)</f>
        <v>7367588.6791624967</v>
      </c>
      <c r="G56" s="19">
        <f>SUMIFS('Data Repository Table'!$J:$J,'Data Repository Table'!$A:$A,"Financial Actual",'Data Repository Table'!$B:$B,"Expenses",'Data Repository Table'!$G:$G,'Expenses Analysis'!$C56,'Data Repository Table'!$H:$H,'Expenses Analysis'!$D56,'Data Repository Table'!$D:$D,'Expenses Analysis'!G$47)</f>
        <v>7849336.0209874995</v>
      </c>
      <c r="H56" s="19">
        <f>SUMIFS('Data Repository Table'!$J:$J,'Data Repository Table'!$A:$A,"Financial Actual",'Data Repository Table'!$B:$B,"Expenses",'Data Repository Table'!$G:$G,'Expenses Analysis'!$C56,'Data Repository Table'!$H:$H,'Expenses Analysis'!$D56,'Data Repository Table'!$D:$D,'Expenses Analysis'!H$47)</f>
        <v>8389760.6297374964</v>
      </c>
      <c r="I56" s="19">
        <f>SUMIFS('Data Repository Table'!$J:$J,'Data Repository Table'!$A:$A,"Financial Actual",'Data Repository Table'!$B:$B,"Expenses",'Data Repository Table'!$G:$G,'Expenses Analysis'!$C56,'Data Repository Table'!$H:$H,'Expenses Analysis'!$D56,'Data Repository Table'!$D:$D,'Expenses Analysis'!I$47)</f>
        <v>9137407.9125625007</v>
      </c>
      <c r="J56" s="19">
        <f>SUMIFS('Data Repository Table'!$J:$J,'Data Repository Table'!$A:$A,"Financial Actual",'Data Repository Table'!$B:$B,"Expenses",'Data Repository Table'!$G:$G,'Expenses Analysis'!$C56,'Data Repository Table'!$H:$H,'Expenses Analysis'!$D56,'Data Repository Table'!$D:$D,'Expenses Analysis'!J$47)</f>
        <v>9187415.9798249993</v>
      </c>
      <c r="K56" s="19">
        <f>SUMIFS('Data Repository Table'!$J:$J,'Data Repository Table'!$A:$A,"Financial Actual",'Data Repository Table'!$B:$B,"Expenses",'Data Repository Table'!$G:$G,'Expenses Analysis'!$C56,'Data Repository Table'!$H:$H,'Expenses Analysis'!$D56,'Data Repository Table'!$D:$D,'Expenses Analysis'!K$47)</f>
        <v>5779740.0739000011</v>
      </c>
      <c r="L56" s="19">
        <f>SUMIFS('Data Repository Table'!$J:$J,'Data Repository Table'!$A:$A,"Financial Actual",'Data Repository Table'!$B:$B,"Expenses",'Data Repository Table'!$G:$G,'Expenses Analysis'!$C56,'Data Repository Table'!$H:$H,'Expenses Analysis'!$D56,'Data Repository Table'!$D:$D,'Expenses Analysis'!L$47)</f>
        <v>6008311.4579999996</v>
      </c>
      <c r="M56" s="19">
        <f>SUMIFS('Data Repository Table'!$J:$J,'Data Repository Table'!$A:$A,"Financial Actual",'Data Repository Table'!$B:$B,"Expenses",'Data Repository Table'!$G:$G,'Expenses Analysis'!$C56,'Data Repository Table'!$H:$H,'Expenses Analysis'!$D56,'Data Repository Table'!$D:$D,'Expenses Analysis'!M$47)</f>
        <v>6995040.989875</v>
      </c>
      <c r="N56" s="19">
        <f>SUMIFS('Data Repository Table'!$J:$J,'Data Repository Table'!$A:$A,"Financial Actual",'Data Repository Table'!$B:$B,"Expenses",'Data Repository Table'!$G:$G,'Expenses Analysis'!$C56,'Data Repository Table'!$H:$H,'Expenses Analysis'!$D56,'Data Repository Table'!$D:$D,'Expenses Analysis'!N$47)</f>
        <v>6352457.05155</v>
      </c>
      <c r="O56" s="19">
        <f>SUMIFS('Data Repository Table'!$J:$J,'Data Repository Table'!$A:$A,"Financial Actual",'Data Repository Table'!$B:$B,"Expenses",'Data Repository Table'!$G:$G,'Expenses Analysis'!$C56,'Data Repository Table'!$H:$H,'Expenses Analysis'!$D56,'Data Repository Table'!$D:$D,'Expenses Analysis'!O$47)</f>
        <v>6560328.9663875001</v>
      </c>
      <c r="P56" s="19">
        <f>SUMIFS('Data Repository Table'!$J:$J,'Data Repository Table'!$A:$A,"Financial Actual",'Data Repository Table'!$B:$B,"Expenses",'Data Repository Table'!$G:$G,'Expenses Analysis'!$C56,'Data Repository Table'!$H:$H,'Expenses Analysis'!$D56,'Data Repository Table'!$D:$D,'Expenses Analysis'!P$47)</f>
        <v>7526766.7026125006</v>
      </c>
      <c r="Q56" s="19">
        <f>SUMIFS('Data Repository Table'!$J:$J,'Data Repository Table'!$A:$A,"Financial Actual",'Data Repository Table'!$B:$B,"Expenses",'Data Repository Table'!$G:$G,'Expenses Analysis'!$C56,'Data Repository Table'!$H:$H,'Expenses Analysis'!$D56,'Data Repository Table'!$D:$D,'Expenses Analysis'!Q$47)</f>
        <v>6174477.1062125005</v>
      </c>
      <c r="R56" s="142">
        <f t="shared" si="9"/>
        <v>87328631.570812494</v>
      </c>
      <c r="S56" s="79"/>
      <c r="T56" s="79"/>
      <c r="U56" s="79"/>
      <c r="V56" s="79"/>
      <c r="W56" s="79"/>
    </row>
    <row r="57" spans="1:23" s="118" customFormat="1" ht="16.5" thickTop="1" thickBot="1" x14ac:dyDescent="0.4">
      <c r="A57" s="116" t="s">
        <v>21</v>
      </c>
      <c r="B57" s="116" t="s">
        <v>21</v>
      </c>
      <c r="C57" s="116" t="s">
        <v>21</v>
      </c>
      <c r="D57" s="116" t="s">
        <v>21</v>
      </c>
      <c r="E57" s="117"/>
      <c r="F57" s="141">
        <f>SUM(F49:F56)</f>
        <v>22966838.620812498</v>
      </c>
      <c r="G57" s="141">
        <f t="shared" ref="G57:Q57" si="10">SUM(G49:G56)</f>
        <v>24947249.959452901</v>
      </c>
      <c r="H57" s="141">
        <f t="shared" si="10"/>
        <v>26345250.763193868</v>
      </c>
      <c r="I57" s="141">
        <f t="shared" si="10"/>
        <v>29462554.841881588</v>
      </c>
      <c r="J57" s="141">
        <f t="shared" si="10"/>
        <v>29964506.389362231</v>
      </c>
      <c r="K57" s="141">
        <f t="shared" si="10"/>
        <v>22328717.471234206</v>
      </c>
      <c r="L57" s="141">
        <f t="shared" si="10"/>
        <v>26435964.487404898</v>
      </c>
      <c r="M57" s="141">
        <f t="shared" si="10"/>
        <v>28369994.790195849</v>
      </c>
      <c r="N57" s="141">
        <f t="shared" si="10"/>
        <v>28114194.668248728</v>
      </c>
      <c r="O57" s="141">
        <f t="shared" si="10"/>
        <v>27287085.003526852</v>
      </c>
      <c r="P57" s="141">
        <f t="shared" si="10"/>
        <v>31724933.607775252</v>
      </c>
      <c r="Q57" s="141">
        <f t="shared" si="10"/>
        <v>23319121.809010051</v>
      </c>
      <c r="R57" s="140">
        <f>SUM(R49:R56)</f>
        <v>321266412.41209888</v>
      </c>
      <c r="S57" s="117"/>
      <c r="T57" s="117"/>
      <c r="U57" s="117"/>
      <c r="V57" s="117"/>
      <c r="W57" s="117"/>
    </row>
    <row r="58" spans="1:23" ht="25" customHeight="1" thickTop="1" x14ac:dyDescent="0.35">
      <c r="A58" s="153"/>
      <c r="B58" s="154"/>
      <c r="C58" s="154"/>
      <c r="D58" s="154"/>
      <c r="E58" s="154"/>
      <c r="F58" s="154"/>
      <c r="G58" s="154"/>
      <c r="H58" s="154"/>
      <c r="I58" s="154"/>
      <c r="J58" s="154"/>
      <c r="K58" s="154"/>
      <c r="L58" s="154"/>
      <c r="M58" s="154"/>
      <c r="N58" s="154"/>
      <c r="O58" s="154"/>
      <c r="P58" s="154"/>
      <c r="Q58" s="154"/>
      <c r="R58" s="154"/>
      <c r="S58" s="154"/>
      <c r="T58" s="93"/>
      <c r="U58" s="93"/>
      <c r="V58" s="93"/>
      <c r="W58" s="93"/>
    </row>
    <row r="59" spans="1:23" x14ac:dyDescent="0.35">
      <c r="A59" s="119"/>
      <c r="F59"/>
      <c r="G59"/>
      <c r="H59"/>
      <c r="I59"/>
      <c r="J59"/>
      <c r="K59"/>
      <c r="L59"/>
      <c r="M59"/>
      <c r="N59"/>
      <c r="O59"/>
      <c r="P59"/>
      <c r="Q59"/>
      <c r="R59"/>
      <c r="T59" s="93"/>
      <c r="U59" s="93"/>
      <c r="V59" s="93"/>
      <c r="W59" s="93"/>
    </row>
    <row r="60" spans="1:23" x14ac:dyDescent="0.35">
      <c r="A60" s="119"/>
      <c r="F60"/>
      <c r="G60"/>
      <c r="H60"/>
      <c r="I60"/>
      <c r="J60"/>
      <c r="K60"/>
      <c r="L60"/>
      <c r="M60"/>
      <c r="N60"/>
      <c r="O60"/>
      <c r="P60"/>
      <c r="Q60"/>
      <c r="R60"/>
      <c r="T60" s="93"/>
      <c r="U60" s="93"/>
      <c r="V60" s="93"/>
      <c r="W60" s="93"/>
    </row>
    <row r="61" spans="1:23" x14ac:dyDescent="0.35">
      <c r="A61" s="119"/>
      <c r="F61"/>
      <c r="G61"/>
      <c r="H61"/>
      <c r="I61"/>
      <c r="J61"/>
      <c r="K61"/>
      <c r="L61"/>
      <c r="M61"/>
      <c r="N61"/>
      <c r="O61"/>
      <c r="P61"/>
      <c r="Q61"/>
      <c r="R61"/>
      <c r="T61" s="93"/>
      <c r="U61" s="93"/>
      <c r="V61" s="93"/>
      <c r="W61" s="93"/>
    </row>
    <row r="62" spans="1:23" x14ac:dyDescent="0.35">
      <c r="A62" s="119"/>
      <c r="F62"/>
      <c r="G62"/>
      <c r="H62"/>
      <c r="I62"/>
      <c r="J62"/>
      <c r="K62"/>
      <c r="L62"/>
      <c r="M62"/>
      <c r="N62"/>
      <c r="O62"/>
      <c r="P62"/>
      <c r="Q62"/>
      <c r="R62"/>
      <c r="T62" s="93"/>
      <c r="U62" s="93"/>
      <c r="V62" s="93"/>
      <c r="W62" s="93"/>
    </row>
    <row r="63" spans="1:23" x14ac:dyDescent="0.35">
      <c r="A63" s="119"/>
      <c r="F63"/>
      <c r="G63"/>
      <c r="H63"/>
      <c r="I63"/>
      <c r="J63"/>
      <c r="K63"/>
      <c r="L63"/>
      <c r="M63"/>
      <c r="N63"/>
      <c r="O63"/>
      <c r="P63"/>
      <c r="Q63"/>
      <c r="R63"/>
      <c r="T63" s="93"/>
      <c r="U63" s="93"/>
      <c r="V63" s="93"/>
      <c r="W63" s="93"/>
    </row>
    <row r="64" spans="1:23" x14ac:dyDescent="0.35">
      <c r="A64" s="79"/>
      <c r="B64" s="79"/>
      <c r="C64" s="79"/>
      <c r="D64" s="79"/>
      <c r="E64" s="79"/>
      <c r="S64" s="79"/>
      <c r="T64" s="79"/>
      <c r="U64" s="79"/>
      <c r="V64" s="79"/>
      <c r="W64" s="79"/>
    </row>
    <row r="65" spans="1:23" x14ac:dyDescent="0.35">
      <c r="A65" s="79"/>
      <c r="B65" s="79"/>
      <c r="C65" s="79"/>
      <c r="D65" s="79"/>
      <c r="E65" s="79"/>
      <c r="S65" s="79"/>
      <c r="T65" s="79"/>
      <c r="U65" s="79"/>
      <c r="V65" s="79"/>
      <c r="W65" s="79"/>
    </row>
    <row r="66" spans="1:23" x14ac:dyDescent="0.35">
      <c r="A66" s="79"/>
      <c r="B66" s="79"/>
      <c r="C66" s="79"/>
      <c r="D66" s="79"/>
      <c r="E66" s="79"/>
      <c r="S66" s="79"/>
      <c r="T66" s="79"/>
      <c r="U66" s="79"/>
      <c r="V66" s="79"/>
      <c r="W66" s="79"/>
    </row>
    <row r="67" spans="1:23" x14ac:dyDescent="0.35">
      <c r="A67" s="79"/>
      <c r="B67" s="79"/>
      <c r="C67" s="79"/>
      <c r="D67" s="79"/>
      <c r="E67" s="79"/>
      <c r="S67" s="79"/>
      <c r="T67" s="79"/>
      <c r="U67" s="79"/>
      <c r="V67" s="79"/>
      <c r="W67" s="79"/>
    </row>
    <row r="68" spans="1:23" x14ac:dyDescent="0.35">
      <c r="A68" s="79"/>
      <c r="B68" s="79"/>
      <c r="C68" s="79"/>
      <c r="D68" s="79"/>
      <c r="E68" s="79"/>
      <c r="S68" s="79"/>
      <c r="T68" s="79"/>
      <c r="U68" s="79"/>
      <c r="V68" s="79"/>
      <c r="W68" s="79"/>
    </row>
    <row r="69" spans="1:23" x14ac:dyDescent="0.35">
      <c r="A69" s="79"/>
      <c r="B69" s="79"/>
      <c r="C69" s="79"/>
      <c r="D69" s="79"/>
      <c r="E69" s="79"/>
      <c r="S69" s="79"/>
      <c r="T69" s="79"/>
      <c r="U69" s="79"/>
      <c r="V69" s="79"/>
      <c r="W69" s="79"/>
    </row>
    <row r="70" spans="1:23" x14ac:dyDescent="0.35">
      <c r="A70" s="79"/>
      <c r="B70" s="79"/>
      <c r="C70" s="79"/>
      <c r="D70" s="79"/>
      <c r="E70" s="79"/>
      <c r="S70" s="79"/>
      <c r="T70" s="79"/>
      <c r="U70" s="79"/>
      <c r="V70" s="79"/>
      <c r="W70" s="79"/>
    </row>
    <row r="71" spans="1:23" x14ac:dyDescent="0.35">
      <c r="A71" s="79"/>
      <c r="B71" s="79"/>
      <c r="C71" s="79"/>
      <c r="D71" s="79"/>
      <c r="E71" s="79"/>
      <c r="S71" s="79"/>
      <c r="T71" s="79"/>
      <c r="U71" s="79"/>
      <c r="V71" s="79"/>
      <c r="W71" s="79"/>
    </row>
    <row r="72" spans="1:23" x14ac:dyDescent="0.35">
      <c r="A72" s="79"/>
      <c r="B72" s="79"/>
      <c r="C72" s="79"/>
      <c r="D72" s="79"/>
      <c r="E72" s="79"/>
      <c r="S72" s="79"/>
      <c r="T72" s="79"/>
      <c r="U72" s="79"/>
      <c r="V72" s="79"/>
      <c r="W72" s="79"/>
    </row>
    <row r="73" spans="1:23" x14ac:dyDescent="0.35">
      <c r="A73" s="79"/>
      <c r="B73" s="79"/>
      <c r="C73" s="79"/>
      <c r="D73" s="79"/>
      <c r="E73" s="79"/>
      <c r="S73" s="79"/>
      <c r="T73" s="79"/>
      <c r="U73" s="79"/>
      <c r="V73" s="79"/>
      <c r="W73" s="79"/>
    </row>
    <row r="74" spans="1:23" x14ac:dyDescent="0.35">
      <c r="A74" s="79"/>
      <c r="B74" s="79"/>
      <c r="C74" s="79"/>
      <c r="D74" s="79"/>
      <c r="E74" s="79"/>
      <c r="S74" s="79"/>
      <c r="T74" s="79"/>
      <c r="U74" s="79"/>
      <c r="V74" s="79"/>
      <c r="W74" s="79"/>
    </row>
    <row r="75" spans="1:23" x14ac:dyDescent="0.35">
      <c r="A75" s="79"/>
      <c r="B75" s="79"/>
      <c r="C75" s="79"/>
      <c r="D75" s="79"/>
      <c r="E75" s="79"/>
      <c r="S75" s="79"/>
      <c r="T75" s="79"/>
      <c r="U75" s="79"/>
      <c r="V75" s="79"/>
      <c r="W75" s="79"/>
    </row>
    <row r="76" spans="1:23" x14ac:dyDescent="0.35">
      <c r="A76" s="79"/>
      <c r="B76" s="79"/>
      <c r="C76" s="79"/>
      <c r="D76" s="79"/>
      <c r="E76" s="79"/>
      <c r="S76" s="79"/>
      <c r="T76" s="79"/>
      <c r="U76" s="79"/>
      <c r="V76" s="79"/>
      <c r="W76" s="79"/>
    </row>
    <row r="77" spans="1:23" ht="83.5" customHeight="1" x14ac:dyDescent="0.35">
      <c r="A77" s="150" t="s">
        <v>161</v>
      </c>
      <c r="B77" s="151"/>
      <c r="C77" s="151"/>
      <c r="D77" s="151"/>
      <c r="E77" s="151"/>
      <c r="F77" s="151"/>
      <c r="G77" s="151"/>
      <c r="H77" s="151"/>
      <c r="I77" s="151"/>
      <c r="J77" s="151"/>
      <c r="K77" s="151"/>
      <c r="L77" s="151"/>
      <c r="M77" s="151"/>
      <c r="N77" s="151"/>
      <c r="O77" s="151"/>
      <c r="P77" s="151"/>
      <c r="Q77" s="151"/>
      <c r="R77" s="151"/>
      <c r="S77" s="151"/>
      <c r="T77" s="151"/>
      <c r="U77" s="151"/>
      <c r="V77" s="151"/>
      <c r="W77" s="83"/>
    </row>
    <row r="78" spans="1:23" x14ac:dyDescent="0.35">
      <c r="A78" s="79"/>
      <c r="B78" s="79"/>
      <c r="C78" s="79"/>
      <c r="D78" s="79"/>
      <c r="E78" s="79"/>
      <c r="S78" s="79"/>
      <c r="T78" s="79"/>
      <c r="U78" s="79"/>
      <c r="V78" s="79"/>
      <c r="W78" s="79"/>
    </row>
    <row r="79" spans="1:23" x14ac:dyDescent="0.35">
      <c r="A79" s="79"/>
      <c r="B79" s="79"/>
      <c r="C79" s="79"/>
      <c r="D79" s="79"/>
      <c r="E79" s="79"/>
      <c r="S79" s="79"/>
      <c r="T79" s="79"/>
      <c r="U79" s="79"/>
      <c r="V79" s="79"/>
      <c r="W79" s="79"/>
    </row>
    <row r="80" spans="1:23" x14ac:dyDescent="0.35">
      <c r="A80" s="79"/>
      <c r="B80" s="79"/>
      <c r="C80" s="79"/>
      <c r="D80" s="79"/>
      <c r="E80" s="79"/>
      <c r="S80" s="79"/>
      <c r="T80" s="79"/>
      <c r="U80" s="79"/>
      <c r="V80" s="79"/>
      <c r="W80" s="79"/>
    </row>
    <row r="81" spans="1:23" x14ac:dyDescent="0.35">
      <c r="A81" s="79"/>
      <c r="B81" s="79"/>
      <c r="C81" s="79"/>
      <c r="D81" s="79"/>
      <c r="E81" s="79"/>
      <c r="S81" s="79"/>
      <c r="T81" s="79"/>
      <c r="U81" s="79"/>
      <c r="V81" s="79"/>
      <c r="W81" s="79"/>
    </row>
    <row r="82" spans="1:23" x14ac:dyDescent="0.35">
      <c r="A82" s="79"/>
      <c r="B82" s="79"/>
      <c r="C82" s="79"/>
      <c r="D82" s="79"/>
      <c r="E82" s="79"/>
      <c r="S82" s="79"/>
      <c r="T82" s="79"/>
      <c r="U82" s="79"/>
      <c r="V82" s="79"/>
      <c r="W82" s="79"/>
    </row>
    <row r="83" spans="1:23" x14ac:dyDescent="0.35">
      <c r="A83" s="79"/>
      <c r="B83" s="79"/>
      <c r="C83" s="79"/>
      <c r="D83" s="79"/>
      <c r="E83" s="79"/>
      <c r="S83" s="79"/>
      <c r="T83" s="79"/>
      <c r="U83" s="79"/>
      <c r="V83" s="79"/>
      <c r="W83" s="79"/>
    </row>
    <row r="84" spans="1:23" x14ac:dyDescent="0.35">
      <c r="A84" s="79"/>
      <c r="B84" s="79"/>
      <c r="C84" s="79"/>
      <c r="D84" s="79"/>
      <c r="E84" s="79"/>
      <c r="S84" s="79"/>
      <c r="T84" s="79"/>
      <c r="U84" s="79"/>
      <c r="V84" s="79"/>
      <c r="W84" s="79"/>
    </row>
    <row r="85" spans="1:23" x14ac:dyDescent="0.35">
      <c r="A85" s="79"/>
      <c r="B85" s="79"/>
      <c r="C85" s="79"/>
      <c r="D85" s="79"/>
      <c r="E85" s="79"/>
      <c r="S85" s="79"/>
      <c r="T85" s="79"/>
      <c r="U85" s="79"/>
      <c r="V85" s="79"/>
      <c r="W85" s="79"/>
    </row>
    <row r="86" spans="1:23" x14ac:dyDescent="0.35">
      <c r="A86" s="79"/>
      <c r="B86" s="79"/>
      <c r="C86" s="79"/>
      <c r="D86" s="79"/>
      <c r="E86" s="79"/>
      <c r="S86" s="79"/>
      <c r="T86" s="79"/>
      <c r="U86" s="79"/>
      <c r="V86" s="79"/>
      <c r="W86" s="79"/>
    </row>
    <row r="87" spans="1:23" x14ac:dyDescent="0.35">
      <c r="A87" s="79"/>
      <c r="B87" s="79"/>
      <c r="C87" s="79"/>
      <c r="D87" s="79"/>
      <c r="E87" s="79"/>
      <c r="S87" s="79"/>
      <c r="T87" s="79"/>
      <c r="U87" s="79"/>
      <c r="V87" s="79"/>
      <c r="W87" s="79"/>
    </row>
    <row r="88" spans="1:23" x14ac:dyDescent="0.35">
      <c r="A88" s="79"/>
      <c r="B88" s="79"/>
      <c r="C88" s="79"/>
      <c r="D88" s="79"/>
      <c r="E88" s="79"/>
      <c r="S88" s="79"/>
      <c r="T88" s="79"/>
      <c r="U88" s="79"/>
      <c r="V88" s="79"/>
      <c r="W88" s="79"/>
    </row>
    <row r="89" spans="1:23" x14ac:dyDescent="0.35">
      <c r="A89" s="79"/>
      <c r="B89" s="79"/>
      <c r="C89" s="79"/>
      <c r="D89" s="79"/>
      <c r="E89" s="79"/>
      <c r="S89" s="79"/>
      <c r="T89" s="79"/>
      <c r="U89" s="79"/>
      <c r="V89" s="79"/>
      <c r="W89" s="79"/>
    </row>
    <row r="90" spans="1:23" x14ac:dyDescent="0.35">
      <c r="A90" s="79"/>
      <c r="B90" s="79"/>
      <c r="C90" s="79"/>
      <c r="D90" s="79"/>
      <c r="E90" s="79"/>
      <c r="S90" s="79"/>
      <c r="T90" s="79"/>
      <c r="U90" s="79"/>
      <c r="V90" s="79"/>
      <c r="W90" s="79"/>
    </row>
    <row r="91" spans="1:23" x14ac:dyDescent="0.35">
      <c r="A91" s="79"/>
      <c r="B91" s="79"/>
      <c r="C91" s="79"/>
      <c r="D91" s="79"/>
      <c r="E91" s="79"/>
      <c r="S91" s="79"/>
      <c r="T91" s="79"/>
      <c r="U91" s="79"/>
      <c r="V91" s="79"/>
      <c r="W91" s="79"/>
    </row>
    <row r="92" spans="1:23" x14ac:dyDescent="0.35">
      <c r="A92" s="79"/>
      <c r="B92" s="79"/>
      <c r="C92" s="79"/>
      <c r="D92" s="79"/>
      <c r="E92" s="79"/>
      <c r="S92" s="79"/>
      <c r="T92" s="79"/>
      <c r="U92" s="79"/>
      <c r="V92" s="79"/>
      <c r="W92" s="79"/>
    </row>
    <row r="93" spans="1:23" x14ac:dyDescent="0.35">
      <c r="A93" s="79"/>
      <c r="B93" s="79"/>
      <c r="C93" s="79"/>
      <c r="D93" s="79"/>
      <c r="E93" s="79"/>
      <c r="S93" s="79"/>
      <c r="T93" s="79"/>
      <c r="U93" s="79"/>
      <c r="V93" s="79"/>
      <c r="W93" s="79"/>
    </row>
    <row r="94" spans="1:23" x14ac:dyDescent="0.35">
      <c r="A94" s="79"/>
      <c r="B94" s="79"/>
      <c r="C94" s="79"/>
      <c r="D94" s="79"/>
      <c r="E94" s="79"/>
      <c r="S94" s="79"/>
      <c r="T94" s="79"/>
      <c r="U94" s="79"/>
      <c r="V94" s="79"/>
      <c r="W94" s="79"/>
    </row>
    <row r="95" spans="1:23" ht="26.5" customHeight="1" x14ac:dyDescent="0.35">
      <c r="A95" s="150" t="s">
        <v>149</v>
      </c>
      <c r="B95" s="151"/>
      <c r="C95" s="151"/>
      <c r="D95" s="151"/>
      <c r="E95" s="151"/>
      <c r="F95" s="151"/>
      <c r="G95" s="151"/>
      <c r="H95" s="151"/>
      <c r="I95" s="151"/>
      <c r="J95" s="151"/>
      <c r="K95" s="151"/>
      <c r="L95" s="151"/>
      <c r="M95" s="151"/>
      <c r="N95" s="151"/>
      <c r="O95" s="151"/>
      <c r="P95" s="151"/>
      <c r="Q95" s="151"/>
      <c r="R95" s="151"/>
      <c r="S95" s="151"/>
      <c r="T95" s="151"/>
      <c r="U95" s="151"/>
      <c r="V95" s="151"/>
      <c r="W95" s="83"/>
    </row>
    <row r="96" spans="1:23" ht="21" customHeight="1" x14ac:dyDescent="0.35">
      <c r="A96" s="150" t="s">
        <v>150</v>
      </c>
      <c r="B96" s="151"/>
      <c r="C96" s="151"/>
      <c r="D96" s="151"/>
      <c r="E96" s="151"/>
      <c r="F96" s="151"/>
      <c r="G96" s="151"/>
      <c r="H96" s="151"/>
      <c r="I96" s="151"/>
      <c r="J96" s="151"/>
      <c r="K96" s="151"/>
      <c r="L96" s="151"/>
      <c r="M96" s="151"/>
      <c r="N96" s="151"/>
      <c r="O96" s="151"/>
      <c r="P96" s="151"/>
      <c r="Q96" s="151"/>
      <c r="R96" s="151"/>
      <c r="S96" s="151"/>
      <c r="T96" s="151"/>
      <c r="U96" s="151"/>
      <c r="V96" s="151"/>
      <c r="W96" s="83"/>
    </row>
    <row r="97" spans="1:23" ht="22" customHeight="1" x14ac:dyDescent="0.35">
      <c r="A97" s="150" t="s">
        <v>154</v>
      </c>
      <c r="B97" s="151"/>
      <c r="C97" s="151"/>
      <c r="D97" s="151"/>
      <c r="E97" s="151"/>
      <c r="F97" s="151"/>
      <c r="G97" s="151"/>
      <c r="H97" s="151"/>
      <c r="I97" s="151"/>
      <c r="J97" s="151"/>
      <c r="K97" s="151"/>
      <c r="L97" s="151"/>
      <c r="M97" s="151"/>
      <c r="N97" s="151"/>
      <c r="O97" s="151"/>
      <c r="P97" s="151"/>
      <c r="Q97" s="151"/>
      <c r="R97" s="151"/>
      <c r="S97" s="151"/>
      <c r="T97" s="151"/>
      <c r="U97" s="151"/>
      <c r="V97" s="151"/>
      <c r="W97" s="83"/>
    </row>
    <row r="98" spans="1:23" ht="19" customHeight="1" x14ac:dyDescent="0.35">
      <c r="A98" s="150" t="s">
        <v>151</v>
      </c>
      <c r="B98" s="151"/>
      <c r="C98" s="151"/>
      <c r="D98" s="151"/>
      <c r="E98" s="151"/>
      <c r="F98" s="151"/>
      <c r="G98" s="151"/>
      <c r="H98" s="151"/>
      <c r="I98" s="151"/>
      <c r="J98" s="151"/>
      <c r="K98" s="151"/>
      <c r="L98" s="151"/>
      <c r="M98" s="151"/>
      <c r="N98" s="151"/>
      <c r="O98" s="151"/>
      <c r="P98" s="151"/>
      <c r="Q98" s="151"/>
      <c r="R98" s="151"/>
      <c r="S98" s="151"/>
      <c r="T98" s="151"/>
      <c r="U98" s="151"/>
      <c r="V98" s="151"/>
      <c r="W98" s="83"/>
    </row>
    <row r="99" spans="1:23" ht="18.5" customHeight="1" x14ac:dyDescent="0.35">
      <c r="A99" s="150" t="s">
        <v>152</v>
      </c>
      <c r="B99" s="151"/>
      <c r="C99" s="151"/>
      <c r="D99" s="151"/>
      <c r="E99" s="151"/>
      <c r="F99" s="151"/>
      <c r="G99" s="151"/>
      <c r="H99" s="151"/>
      <c r="I99" s="151"/>
      <c r="J99" s="151"/>
      <c r="K99" s="151"/>
      <c r="L99" s="151"/>
      <c r="M99" s="151"/>
      <c r="N99" s="151"/>
      <c r="O99" s="151"/>
      <c r="P99" s="151"/>
      <c r="Q99" s="151"/>
      <c r="R99" s="151"/>
      <c r="S99" s="151"/>
      <c r="T99" s="151"/>
      <c r="U99" s="151"/>
      <c r="V99" s="151"/>
      <c r="W99" s="83"/>
    </row>
    <row r="100" spans="1:23" ht="18.5" customHeight="1" x14ac:dyDescent="0.35">
      <c r="A100" s="150" t="s">
        <v>153</v>
      </c>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83"/>
    </row>
    <row r="101" spans="1:23" s="120" customFormat="1" ht="54" customHeight="1" x14ac:dyDescent="0.35">
      <c r="A101" s="150" t="s">
        <v>162</v>
      </c>
      <c r="B101" s="151"/>
      <c r="C101" s="151"/>
      <c r="D101" s="151"/>
      <c r="E101" s="151"/>
      <c r="F101" s="151"/>
      <c r="G101" s="151"/>
      <c r="H101" s="151"/>
      <c r="I101" s="151"/>
      <c r="J101" s="151"/>
      <c r="K101" s="151"/>
      <c r="L101" s="151"/>
      <c r="M101" s="151"/>
      <c r="N101" s="151"/>
      <c r="O101" s="151"/>
      <c r="P101" s="83"/>
      <c r="Q101" s="83"/>
      <c r="R101" s="83"/>
    </row>
    <row r="102" spans="1:23" x14ac:dyDescent="0.35">
      <c r="A102" s="2"/>
      <c r="B102" s="2"/>
      <c r="C102" s="2"/>
      <c r="D102" s="2"/>
      <c r="E102" s="2"/>
    </row>
    <row r="103" spans="1:23" s="115" customFormat="1" x14ac:dyDescent="0.35">
      <c r="A103" s="85" t="s">
        <v>137</v>
      </c>
      <c r="B103" s="85" t="s">
        <v>46</v>
      </c>
      <c r="C103" s="85" t="s">
        <v>99</v>
      </c>
      <c r="D103" s="85" t="s">
        <v>19</v>
      </c>
      <c r="E103" s="85" t="s">
        <v>20</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x14ac:dyDescent="0.35">
      <c r="A104" s="85"/>
      <c r="B104" s="85"/>
      <c r="C104" s="85"/>
      <c r="D104" s="84"/>
      <c r="E104" s="99"/>
      <c r="F104" s="99"/>
      <c r="G104" s="99"/>
      <c r="H104" s="99"/>
      <c r="I104" s="99"/>
      <c r="J104" s="99"/>
      <c r="K104" s="99"/>
      <c r="L104" s="99"/>
      <c r="M104" s="99"/>
      <c r="N104" s="99"/>
      <c r="O104" s="99"/>
      <c r="P104" s="99"/>
      <c r="Q104" s="99"/>
      <c r="R104" s="99"/>
    </row>
    <row r="105" spans="1:23" x14ac:dyDescent="0.35">
      <c r="A105" s="80" t="s">
        <v>138</v>
      </c>
      <c r="B105" s="80" t="s">
        <v>51</v>
      </c>
      <c r="C105" s="80" t="s">
        <v>136</v>
      </c>
      <c r="D105" s="80" t="s">
        <v>123</v>
      </c>
      <c r="E105" s="80" t="s">
        <v>126</v>
      </c>
      <c r="F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Analysis'!F$103)</f>
        <v>593751.84077137313</v>
      </c>
      <c r="G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Analysis'!G$103)</f>
        <v>820393.03401412489</v>
      </c>
      <c r="H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Analysis'!H$103)</f>
        <v>642291.58212862327</v>
      </c>
      <c r="I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Analysis'!I$103)</f>
        <v>609639.97288837493</v>
      </c>
      <c r="J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Analysis'!J$103)</f>
        <v>626073.16897124995</v>
      </c>
      <c r="K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Analysis'!K$103)</f>
        <v>602153.37789750006</v>
      </c>
      <c r="L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Analysis'!L$103)</f>
        <v>1146143.9846999997</v>
      </c>
      <c r="M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Analysis'!M$103)</f>
        <v>964931.83751249989</v>
      </c>
      <c r="N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Analysis'!N$103)</f>
        <v>962733.95790000004</v>
      </c>
      <c r="O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Analysis'!O$103)</f>
        <v>964825.21760624985</v>
      </c>
      <c r="P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Analysis'!P$103)</f>
        <v>1024534.78359375</v>
      </c>
      <c r="Q105" s="19">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Analysis'!Q$103)</f>
        <v>1168045.22566875</v>
      </c>
    </row>
    <row r="106" spans="1:23" x14ac:dyDescent="0.35">
      <c r="A106" s="80" t="s">
        <v>138</v>
      </c>
      <c r="B106" s="80" t="s">
        <v>64</v>
      </c>
      <c r="C106" s="80" t="s">
        <v>136</v>
      </c>
      <c r="D106" s="80" t="s">
        <v>123</v>
      </c>
      <c r="E106" s="80" t="s">
        <v>126</v>
      </c>
      <c r="F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Analysis'!F$103)</f>
        <v>2533034.5131168002</v>
      </c>
      <c r="G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Analysis'!G$103)</f>
        <v>3051574.1625600001</v>
      </c>
      <c r="H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Analysis'!H$103)</f>
        <v>3084202.7580672004</v>
      </c>
      <c r="I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Analysis'!I$103)</f>
        <v>4135202.765971201</v>
      </c>
      <c r="J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Analysis'!J$103)</f>
        <v>4473275.8948415993</v>
      </c>
      <c r="K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Analysis'!K$103)</f>
        <v>3464957.9260800011</v>
      </c>
      <c r="L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Analysis'!L$103)</f>
        <v>4049642.8266000003</v>
      </c>
      <c r="M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Analysis'!M$103)</f>
        <v>4767948.2214000002</v>
      </c>
      <c r="N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Analysis'!N$103)</f>
        <v>4346722.8083999995</v>
      </c>
      <c r="O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Analysis'!O$103)</f>
        <v>4671541.1274000006</v>
      </c>
      <c r="P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Analysis'!P$103)</f>
        <v>5478104.6040000012</v>
      </c>
      <c r="Q106" s="19">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Analysis'!Q$103)</f>
        <v>2269805.1667200001</v>
      </c>
    </row>
    <row r="107" spans="1:23" x14ac:dyDescent="0.35">
      <c r="A107" s="80" t="s">
        <v>138</v>
      </c>
      <c r="B107" s="80" t="s">
        <v>63</v>
      </c>
      <c r="C107" s="80" t="s">
        <v>136</v>
      </c>
      <c r="D107" s="80" t="s">
        <v>123</v>
      </c>
      <c r="E107" s="80" t="s">
        <v>126</v>
      </c>
      <c r="F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Analysis'!F$103)</f>
        <v>1625596.3356633</v>
      </c>
      <c r="G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Analysis'!G$103)</f>
        <v>1295067.8472731998</v>
      </c>
      <c r="H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Analysis'!H$103)</f>
        <v>1750624.8818057997</v>
      </c>
      <c r="I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Analysis'!I$103)</f>
        <v>1472529.3869285996</v>
      </c>
      <c r="J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Analysis'!J$103)</f>
        <v>1252200.4923928501</v>
      </c>
      <c r="K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Analysis'!K$103)</f>
        <v>1406782.6738875001</v>
      </c>
      <c r="L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Analysis'!L$103)</f>
        <v>1877449.5046125001</v>
      </c>
      <c r="M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Analysis'!M$103)</f>
        <v>1912219.1750437501</v>
      </c>
      <c r="N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Analysis'!N$103)</f>
        <v>2266625.1980531253</v>
      </c>
      <c r="O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Analysis'!O$103)</f>
        <v>2234200.5744250002</v>
      </c>
      <c r="P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Analysis'!P$103)</f>
        <v>2593715.6428375002</v>
      </c>
      <c r="Q107" s="19">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Analysis'!Q$103)</f>
        <v>2274807.7859325004</v>
      </c>
    </row>
    <row r="108" spans="1:23" x14ac:dyDescent="0.35">
      <c r="A108" s="80" t="s">
        <v>140</v>
      </c>
      <c r="B108" s="80" t="s">
        <v>51</v>
      </c>
      <c r="C108" s="80" t="s">
        <v>141</v>
      </c>
      <c r="D108" s="80" t="s">
        <v>141</v>
      </c>
      <c r="E108" s="80" t="s">
        <v>141</v>
      </c>
      <c r="F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Analysis'!F$103)</f>
        <v>181.933291</v>
      </c>
      <c r="G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Analysis'!G$103)</f>
        <v>187.44394299999999</v>
      </c>
      <c r="H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Analysis'!H$103)</f>
        <v>184.77365699999999</v>
      </c>
      <c r="I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Analysis'!I$103)</f>
        <v>191.54109299999999</v>
      </c>
      <c r="J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Analysis'!J$103)</f>
        <v>98.096062000000003</v>
      </c>
      <c r="K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Analysis'!K$103)</f>
        <v>185.30685299999999</v>
      </c>
      <c r="L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Analysis'!L$103)</f>
        <v>186.90143900000001</v>
      </c>
      <c r="M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Analysis'!M$103)</f>
        <v>158.58676500000001</v>
      </c>
      <c r="N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Analysis'!N$103)</f>
        <v>191.40367599999999</v>
      </c>
      <c r="O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Analysis'!O$103)</f>
        <v>171.057864</v>
      </c>
      <c r="P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Analysis'!P$103)</f>
        <v>169.28699900000001</v>
      </c>
      <c r="Q108" s="2">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Analysis'!Q$103)</f>
        <v>142.50871699999999</v>
      </c>
    </row>
    <row r="109" spans="1:23" x14ac:dyDescent="0.35">
      <c r="A109" s="80" t="s">
        <v>140</v>
      </c>
      <c r="B109" s="80" t="s">
        <v>64</v>
      </c>
      <c r="C109" s="80" t="s">
        <v>141</v>
      </c>
      <c r="D109" s="80" t="s">
        <v>141</v>
      </c>
      <c r="E109" s="80" t="s">
        <v>141</v>
      </c>
      <c r="F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Analysis'!F$103)</f>
        <v>214.968999</v>
      </c>
      <c r="G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Analysis'!G$103)</f>
        <v>228.199051</v>
      </c>
      <c r="H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Analysis'!H$103)</f>
        <v>216.53646700000002</v>
      </c>
      <c r="I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Analysis'!I$103)</f>
        <v>236.760276</v>
      </c>
      <c r="J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Analysis'!J$103)</f>
        <v>232.052864</v>
      </c>
      <c r="K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Analysis'!K$103)</f>
        <v>240.21016</v>
      </c>
      <c r="L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Analysis'!L$103)</f>
        <v>288.160549</v>
      </c>
      <c r="M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Analysis'!M$103)</f>
        <v>306.884524</v>
      </c>
      <c r="N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Analysis'!N$103)</f>
        <v>367.65100600000005</v>
      </c>
      <c r="O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Analysis'!O$103)</f>
        <v>351.99016599999999</v>
      </c>
      <c r="P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Analysis'!P$103)</f>
        <v>362.822</v>
      </c>
      <c r="Q109" s="2">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Analysis'!Q$103)</f>
        <v>260.31229999999999</v>
      </c>
    </row>
    <row r="110" spans="1:23" x14ac:dyDescent="0.35">
      <c r="A110" s="80" t="s">
        <v>140</v>
      </c>
      <c r="B110" s="80" t="s">
        <v>63</v>
      </c>
      <c r="C110" s="80" t="s">
        <v>141</v>
      </c>
      <c r="D110" s="80" t="s">
        <v>141</v>
      </c>
      <c r="E110" s="80" t="s">
        <v>141</v>
      </c>
      <c r="F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Analysis'!F$103)</f>
        <v>250.24199099999998</v>
      </c>
      <c r="G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Analysis'!G$103)</f>
        <v>206.740703</v>
      </c>
      <c r="H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Analysis'!H$103)</f>
        <v>201.23546099999996</v>
      </c>
      <c r="I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Analysis'!I$103)</f>
        <v>174.36956599999999</v>
      </c>
      <c r="J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Analysis'!J$103)</f>
        <v>204.09105</v>
      </c>
      <c r="K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Analysis'!K$103)</f>
        <v>146.35666599999999</v>
      </c>
      <c r="L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Analysis'!L$103)</f>
        <v>204.20249700000002</v>
      </c>
      <c r="M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Analysis'!M$103)</f>
        <v>217.43019900000002</v>
      </c>
      <c r="N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Analysis'!N$103)</f>
        <v>230.98220000000001</v>
      </c>
      <c r="O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Analysis'!O$103)</f>
        <v>236.441136</v>
      </c>
      <c r="P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Analysis'!P$103)</f>
        <v>241.40736899999999</v>
      </c>
      <c r="Q110" s="2">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Analysis'!Q$103)</f>
        <v>220.380334</v>
      </c>
    </row>
    <row r="111" spans="1:23" x14ac:dyDescent="0.35">
      <c r="A111" s="80" t="s">
        <v>138</v>
      </c>
      <c r="B111" s="80" t="s">
        <v>51</v>
      </c>
      <c r="C111" s="80" t="s">
        <v>136</v>
      </c>
      <c r="D111" s="80" t="s">
        <v>134</v>
      </c>
      <c r="E111" s="80" t="s">
        <v>135</v>
      </c>
      <c r="F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Analysis'!F$103)</f>
        <v>1153364.1040624965</v>
      </c>
      <c r="G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Analysis'!G$103)</f>
        <v>1593615.0621875001</v>
      </c>
      <c r="H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Analysis'!H$103)</f>
        <v>1247652.6459374966</v>
      </c>
      <c r="I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Analysis'!I$103)</f>
        <v>1184226.8315625</v>
      </c>
      <c r="J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Analysis'!J$103)</f>
        <v>1216148.346875</v>
      </c>
      <c r="K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Analysis'!K$103)</f>
        <v>1169684.1062500002</v>
      </c>
      <c r="L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Analysis'!L$103)</f>
        <v>1469415.3649999998</v>
      </c>
      <c r="M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Analysis'!M$103)</f>
        <v>1237092.099375</v>
      </c>
      <c r="N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Analysis'!N$103)</f>
        <v>1234274.3050000002</v>
      </c>
      <c r="O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Analysis'!O$103)</f>
        <v>1236955.4071875</v>
      </c>
      <c r="P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Analysis'!P$103)</f>
        <v>1313506.1328125</v>
      </c>
      <c r="Q111" s="19">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Analysis'!Q$103)</f>
        <v>1497493.8790625001</v>
      </c>
    </row>
    <row r="112" spans="1:23" x14ac:dyDescent="0.35">
      <c r="A112" s="80" t="s">
        <v>138</v>
      </c>
      <c r="B112" s="80" t="s">
        <v>64</v>
      </c>
      <c r="C112" s="80" t="s">
        <v>136</v>
      </c>
      <c r="D112" s="80" t="s">
        <v>134</v>
      </c>
      <c r="E112" s="80" t="s">
        <v>135</v>
      </c>
      <c r="F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Analysis'!F$103)</f>
        <v>3198275.9004000002</v>
      </c>
      <c r="G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Analysis'!G$103)</f>
        <v>3852997.68</v>
      </c>
      <c r="H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Analysis'!H$103)</f>
        <v>3894195.4016000004</v>
      </c>
      <c r="I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Analysis'!I$103)</f>
        <v>5221215.6136000007</v>
      </c>
      <c r="J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Analysis'!J$103)</f>
        <v>5648075.6247999994</v>
      </c>
      <c r="K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Analysis'!K$103)</f>
        <v>2887464.9384000008</v>
      </c>
      <c r="L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Analysis'!L$103)</f>
        <v>2699761.8844000003</v>
      </c>
      <c r="M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Analysis'!M$103)</f>
        <v>3178632.1476000003</v>
      </c>
      <c r="N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Analysis'!N$103)</f>
        <v>2897815.2056</v>
      </c>
      <c r="O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Analysis'!O$103)</f>
        <v>3114360.7516000005</v>
      </c>
      <c r="P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Analysis'!P$103)</f>
        <v>3652069.7360000005</v>
      </c>
      <c r="Q112" s="19">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Analysis'!Q$103)</f>
        <v>1891504.3056000001</v>
      </c>
    </row>
    <row r="113" spans="1:17" x14ac:dyDescent="0.35">
      <c r="A113" s="80" t="s">
        <v>138</v>
      </c>
      <c r="B113" s="80" t="s">
        <v>63</v>
      </c>
      <c r="C113" s="80" t="s">
        <v>136</v>
      </c>
      <c r="D113" s="80" t="s">
        <v>134</v>
      </c>
      <c r="E113" s="80" t="s">
        <v>135</v>
      </c>
      <c r="F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Analysis'!F$103)</f>
        <v>3015948.6746999999</v>
      </c>
      <c r="G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Analysis'!G$103)</f>
        <v>2402723.2787999995</v>
      </c>
      <c r="H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Analysis'!H$103)</f>
        <v>3247912.5821999996</v>
      </c>
      <c r="I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Analysis'!I$103)</f>
        <v>2731965.4673999995</v>
      </c>
      <c r="J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Analysis'!J$103)</f>
        <v>2323192.0081500001</v>
      </c>
      <c r="K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Analysis'!K$103)</f>
        <v>1722591.0292499999</v>
      </c>
      <c r="L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Analysis'!L$103)</f>
        <v>1839134.2085999998</v>
      </c>
      <c r="M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Analysis'!M$103)</f>
        <v>2579316.7429</v>
      </c>
      <c r="N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Analysis'!N$103)</f>
        <v>2220367.5409499998</v>
      </c>
      <c r="O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Analysis'!O$103)</f>
        <v>2209012.8075999999</v>
      </c>
      <c r="P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Analysis'!P$103)</f>
        <v>2561190.8338000001</v>
      </c>
      <c r="Q113" s="19">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Analysis'!Q$103)</f>
        <v>2785478.9215500001</v>
      </c>
    </row>
    <row r="133" spans="1:22" ht="27.5" customHeight="1" x14ac:dyDescent="0.35"/>
    <row r="134" spans="1:22" x14ac:dyDescent="0.35">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5">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1">
      <colorScale>
        <cfvo type="min"/>
        <cfvo type="percentile" val="50"/>
        <cfvo type="max"/>
        <color rgb="FF5A8AC6"/>
        <color rgb="FFFCFCFF"/>
        <color rgb="FFF8696B"/>
      </colorScale>
    </cfRule>
  </conditionalFormatting>
  <conditionalFormatting sqref="F49:Q56">
    <cfRule type="colorScale" priority="6">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AB59"/>
  <sheetViews>
    <sheetView showGridLines="0" tabSelected="1" topLeftCell="A47" zoomScale="85" zoomScaleNormal="85" workbookViewId="0">
      <selection activeCell="A75" sqref="A75"/>
    </sheetView>
  </sheetViews>
  <sheetFormatPr defaultRowHeight="14" x14ac:dyDescent="0.3"/>
  <cols>
    <col min="1" max="1" width="8.7265625" style="79"/>
    <col min="2" max="2" width="10.7265625" style="79" bestFit="1" customWidth="1"/>
    <col min="3" max="3" width="10.26953125" style="79" bestFit="1" customWidth="1"/>
    <col min="4" max="4" width="17.54296875" style="79" bestFit="1" customWidth="1"/>
    <col min="5" max="5" width="13.453125" style="79" bestFit="1" customWidth="1"/>
    <col min="6" max="16" width="10.90625" style="79" bestFit="1" customWidth="1"/>
    <col min="17" max="17" width="13.1796875" style="79" bestFit="1" customWidth="1"/>
    <col min="18" max="16384" width="8.7265625" style="79"/>
  </cols>
  <sheetData>
    <row r="1" spans="1:28" ht="18" x14ac:dyDescent="0.4">
      <c r="A1" s="81" t="s">
        <v>124</v>
      </c>
      <c r="B1" s="82"/>
    </row>
    <row r="2" spans="1:28" x14ac:dyDescent="0.3">
      <c r="A2" s="2" t="s">
        <v>125</v>
      </c>
      <c r="B2" s="2"/>
    </row>
    <row r="3" spans="1:28" x14ac:dyDescent="0.3">
      <c r="A3" s="2" t="s">
        <v>155</v>
      </c>
      <c r="B3" s="2"/>
    </row>
    <row r="4" spans="1:28" ht="55" customHeight="1" x14ac:dyDescent="0.3">
      <c r="A4" s="155" t="s">
        <v>148</v>
      </c>
      <c r="B4" s="158"/>
      <c r="C4" s="158"/>
      <c r="D4" s="158"/>
      <c r="E4" s="158"/>
      <c r="F4" s="158"/>
      <c r="G4" s="158"/>
      <c r="H4" s="158"/>
      <c r="I4" s="158"/>
      <c r="J4" s="158"/>
      <c r="K4" s="158"/>
      <c r="L4" s="158"/>
      <c r="M4" s="158"/>
      <c r="N4" s="158"/>
      <c r="O4" s="158"/>
      <c r="P4" s="158"/>
      <c r="Q4" s="158"/>
      <c r="R4" s="158"/>
    </row>
    <row r="5" spans="1:28" x14ac:dyDescent="0.3">
      <c r="A5" s="1"/>
      <c r="B5" s="2"/>
    </row>
    <row r="6" spans="1:28" x14ac:dyDescent="0.3">
      <c r="A6" s="1" t="s">
        <v>96</v>
      </c>
      <c r="B6" s="2"/>
    </row>
    <row r="7" spans="1:28" x14ac:dyDescent="0.3">
      <c r="A7" s="2"/>
      <c r="B7" s="2"/>
    </row>
    <row r="8" spans="1:28" x14ac:dyDescent="0.3">
      <c r="A8" s="79" t="s">
        <v>156</v>
      </c>
    </row>
    <row r="9" spans="1:28" x14ac:dyDescent="0.3">
      <c r="A9" s="79" t="s">
        <v>157</v>
      </c>
    </row>
    <row r="10" spans="1:28" x14ac:dyDescent="0.3">
      <c r="A10" s="79" t="s">
        <v>158</v>
      </c>
    </row>
    <row r="12" spans="1:28" customFormat="1" ht="69.5" customHeight="1" x14ac:dyDescent="0.35">
      <c r="A12" s="156" t="s">
        <v>163</v>
      </c>
      <c r="B12" s="157"/>
      <c r="C12" s="157"/>
      <c r="D12" s="157"/>
      <c r="E12" s="157"/>
      <c r="F12" s="157"/>
      <c r="G12" s="157"/>
      <c r="H12" s="157"/>
      <c r="I12" s="157"/>
      <c r="J12" s="157"/>
      <c r="K12" s="157"/>
      <c r="L12" s="157"/>
      <c r="M12" s="157"/>
      <c r="N12" s="157"/>
      <c r="O12" s="157"/>
      <c r="P12" s="157"/>
      <c r="Q12" s="157"/>
      <c r="R12" s="157"/>
      <c r="S12" s="157"/>
      <c r="T12" s="157"/>
      <c r="U12" s="157"/>
      <c r="V12" s="102"/>
    </row>
    <row r="13" spans="1:28" s="84" customFormat="1" x14ac:dyDescent="0.3">
      <c r="A13" s="85" t="s">
        <v>46</v>
      </c>
      <c r="B13" s="85" t="s">
        <v>99</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row>
    <row r="14" spans="1:28" s="84" customFormat="1" x14ac:dyDescent="0.3">
      <c r="A14" s="85"/>
      <c r="B14" s="85"/>
      <c r="C14" s="85"/>
      <c r="D14" s="85"/>
      <c r="E14" s="100"/>
      <c r="F14" s="100"/>
      <c r="G14" s="100"/>
      <c r="H14" s="100"/>
      <c r="I14" s="100"/>
      <c r="J14" s="100"/>
      <c r="K14" s="100"/>
      <c r="L14" s="100"/>
      <c r="M14" s="100"/>
      <c r="N14" s="100"/>
      <c r="O14" s="100"/>
      <c r="P14" s="100"/>
      <c r="Q14" s="101"/>
    </row>
    <row r="15" spans="1:28" s="80" customFormat="1" ht="11.5" x14ac:dyDescent="0.25">
      <c r="A15" s="80" t="s">
        <v>51</v>
      </c>
      <c r="B15" s="80" t="s">
        <v>22</v>
      </c>
      <c r="E15" s="121">
        <f>'Revenue Analysis'!E$17</f>
        <v>5914581.1976700742</v>
      </c>
      <c r="F15" s="121">
        <f>'Revenue Analysis'!F$17</f>
        <v>5696664.2399759311</v>
      </c>
      <c r="G15" s="121">
        <f>'Revenue Analysis'!G$17</f>
        <v>5260681.8298072498</v>
      </c>
      <c r="H15" s="121">
        <f>'Revenue Analysis'!H$17</f>
        <v>5221955.4924466992</v>
      </c>
      <c r="I15" s="121">
        <f>'Revenue Analysis'!I$17</f>
        <v>5514147.1707946751</v>
      </c>
      <c r="J15" s="121">
        <f>'Revenue Analysis'!J$17</f>
        <v>5380892.2001862573</v>
      </c>
      <c r="K15" s="121">
        <f>'Revenue Analysis'!K$17</f>
        <v>7822599.7200296307</v>
      </c>
      <c r="L15" s="121">
        <f>'Revenue Analysis'!L$17</f>
        <v>6924324.6322913244</v>
      </c>
      <c r="M15" s="121">
        <f>'Revenue Analysis'!M$17</f>
        <v>7297789.3913026378</v>
      </c>
      <c r="N15" s="121">
        <f>'Revenue Analysis'!N$17</f>
        <v>5332240.4186026063</v>
      </c>
      <c r="O15" s="121">
        <f>'Revenue Analysis'!O$17</f>
        <v>5394917.135688588</v>
      </c>
      <c r="P15" s="121">
        <f>'Revenue Analysis'!P$17</f>
        <v>5184163.8693572879</v>
      </c>
      <c r="Q15" s="121">
        <f>SUM(E15:P15)</f>
        <v>70944957.298152953</v>
      </c>
      <c r="R15" s="121"/>
      <c r="S15" s="121"/>
      <c r="T15" s="121"/>
      <c r="U15" s="121"/>
      <c r="V15" s="121"/>
      <c r="W15" s="121"/>
      <c r="X15" s="121"/>
      <c r="Y15" s="121"/>
      <c r="Z15" s="121"/>
      <c r="AA15" s="121"/>
      <c r="AB15" s="121"/>
    </row>
    <row r="16" spans="1:28" s="80" customFormat="1" ht="11.5" x14ac:dyDescent="0.25">
      <c r="A16" s="80" t="s">
        <v>64</v>
      </c>
      <c r="B16" s="80" t="s">
        <v>22</v>
      </c>
      <c r="E16" s="121">
        <f>'Revenue Analysis'!E$23</f>
        <v>17328050.972999997</v>
      </c>
      <c r="F16" s="121">
        <f>'Revenue Analysis'!F$23</f>
        <v>14604314.435999997</v>
      </c>
      <c r="G16" s="121">
        <f>'Revenue Analysis'!G$23</f>
        <v>16135900.118999999</v>
      </c>
      <c r="H16" s="121">
        <f>'Revenue Analysis'!H$23</f>
        <v>15151633.271999998</v>
      </c>
      <c r="I16" s="121">
        <f>'Revenue Analysis'!I$23</f>
        <v>13832900.801999997</v>
      </c>
      <c r="J16" s="121">
        <f>'Revenue Analysis'!J$23</f>
        <v>15562959.623999998</v>
      </c>
      <c r="K16" s="121">
        <f>'Revenue Analysis'!K$23</f>
        <v>22354057.620000001</v>
      </c>
      <c r="L16" s="121">
        <f>'Revenue Analysis'!L$23</f>
        <v>18580950.729999997</v>
      </c>
      <c r="M16" s="121">
        <f>'Revenue Analysis'!M$23</f>
        <v>19644680.780999999</v>
      </c>
      <c r="N16" s="121">
        <f>'Revenue Analysis'!N$23</f>
        <v>18268435.046</v>
      </c>
      <c r="O16" s="121">
        <f>'Revenue Analysis'!O$23</f>
        <v>14627298.491999999</v>
      </c>
      <c r="P16" s="121">
        <f>'Revenue Analysis'!P$23</f>
        <v>16164167.273999998</v>
      </c>
      <c r="Q16" s="121">
        <f t="shared" ref="Q16:Q17" si="0">SUM(E16:P16)</f>
        <v>202255349.16899997</v>
      </c>
    </row>
    <row r="17" spans="1:17" s="80" customFormat="1" ht="11.5" x14ac:dyDescent="0.25">
      <c r="A17" s="80" t="s">
        <v>63</v>
      </c>
      <c r="B17" s="80" t="s">
        <v>22</v>
      </c>
      <c r="E17" s="121">
        <f>'Revenue Analysis'!E29</f>
        <v>12716846.793</v>
      </c>
      <c r="F17" s="121">
        <f>'Revenue Analysis'!F29</f>
        <v>13050243.880999997</v>
      </c>
      <c r="G17" s="121">
        <f>'Revenue Analysis'!G29</f>
        <v>13235472.919</v>
      </c>
      <c r="H17" s="121">
        <f>'Revenue Analysis'!H29</f>
        <v>11815762.267000001</v>
      </c>
      <c r="I17" s="121">
        <f>'Revenue Analysis'!I29</f>
        <v>11881724.445</v>
      </c>
      <c r="J17" s="121">
        <f>'Revenue Analysis'!J29</f>
        <v>11127131.811999999</v>
      </c>
      <c r="K17" s="121">
        <f>'Revenue Analysis'!K29</f>
        <v>15491089.403999997</v>
      </c>
      <c r="L17" s="121">
        <f>'Revenue Analysis'!L29</f>
        <v>15776843.228999998</v>
      </c>
      <c r="M17" s="121">
        <f>'Revenue Analysis'!M29</f>
        <v>14151791.636999998</v>
      </c>
      <c r="N17" s="121">
        <f>'Revenue Analysis'!N29</f>
        <v>15011361.791999999</v>
      </c>
      <c r="O17" s="121">
        <f>'Revenue Analysis'!O29</f>
        <v>14286635.347000001</v>
      </c>
      <c r="P17" s="121">
        <f>'Revenue Analysis'!P29</f>
        <v>15120321.851</v>
      </c>
      <c r="Q17" s="121">
        <f t="shared" si="0"/>
        <v>163665225.377</v>
      </c>
    </row>
    <row r="18" spans="1:17" s="87" customFormat="1" ht="11.5" x14ac:dyDescent="0.25">
      <c r="E18" s="123"/>
      <c r="F18" s="123"/>
      <c r="G18" s="123"/>
      <c r="H18" s="123"/>
      <c r="I18" s="123"/>
      <c r="J18" s="123"/>
      <c r="K18" s="123"/>
      <c r="L18" s="123"/>
      <c r="M18" s="123"/>
      <c r="N18" s="123"/>
      <c r="O18" s="123"/>
      <c r="P18" s="123"/>
      <c r="Q18" s="123"/>
    </row>
    <row r="19" spans="1:17" x14ac:dyDescent="0.3">
      <c r="A19" s="80" t="s">
        <v>51</v>
      </c>
      <c r="B19" s="80" t="s">
        <v>136</v>
      </c>
      <c r="E19" s="121">
        <f>'Expenses Analysis'!F$23</f>
        <v>3458288.8701338647</v>
      </c>
      <c r="F19" s="121">
        <f>'Expenses Analysis'!G$23</f>
        <v>4778353.3521016249</v>
      </c>
      <c r="G19" s="121">
        <f>'Expenses Analysis'!H$23</f>
        <v>3741007.0627661142</v>
      </c>
      <c r="H19" s="121">
        <f>'Expenses Analysis'!I$23</f>
        <v>3550828.7945508747</v>
      </c>
      <c r="I19" s="121">
        <f>'Expenses Analysis'!J$23</f>
        <v>3646543.42684625</v>
      </c>
      <c r="J19" s="121">
        <f>'Expenses Analysis'!K$23</f>
        <v>3507223.3581475001</v>
      </c>
      <c r="K19" s="121">
        <f>'Expenses Analysis'!L$23</f>
        <v>5249820.3494999986</v>
      </c>
      <c r="L19" s="121">
        <f>'Expenses Analysis'!M$23</f>
        <v>4419792.6823125007</v>
      </c>
      <c r="M19" s="121">
        <f>'Expenses Analysis'!N$23</f>
        <v>4409725.4715</v>
      </c>
      <c r="N19" s="121">
        <f>'Expenses Analysis'!O$23</f>
        <v>4419304.3184062503</v>
      </c>
      <c r="O19" s="121">
        <f>'Expenses Analysis'!P$23</f>
        <v>4692799.18359375</v>
      </c>
      <c r="P19" s="121">
        <f>'Expenses Analysis'!Q$23</f>
        <v>5350137.2224687496</v>
      </c>
      <c r="Q19" s="121">
        <f>SUM(E19:P19)</f>
        <v>51223824.092327476</v>
      </c>
    </row>
    <row r="20" spans="1:17" x14ac:dyDescent="0.3">
      <c r="A20" s="80" t="s">
        <v>64</v>
      </c>
      <c r="B20" s="80" t="s">
        <v>136</v>
      </c>
      <c r="E20" s="121">
        <f>'Expenses Analysis'!F$33</f>
        <v>11339551.170386208</v>
      </c>
      <c r="F20" s="121">
        <f>'Expenses Analysis'!G$33</f>
        <v>13660880.3343936</v>
      </c>
      <c r="G20" s="121">
        <f>'Expenses Analysis'!H$33</f>
        <v>13806947.680280834</v>
      </c>
      <c r="H20" s="121">
        <f>'Expenses Analysis'!I$33</f>
        <v>18511924.382331077</v>
      </c>
      <c r="I20" s="121">
        <f>'Expenses Analysis'!J$33</f>
        <v>20025365.089240894</v>
      </c>
      <c r="J20" s="121">
        <f>'Expenses Analysis'!K$33</f>
        <v>12958942.643539203</v>
      </c>
      <c r="K20" s="121">
        <f>'Expenses Analysis'!L$33</f>
        <v>13987466.323076401</v>
      </c>
      <c r="L20" s="121">
        <f>'Expenses Analysis'!M$33</f>
        <v>16468493.156715602</v>
      </c>
      <c r="M20" s="121">
        <f>'Expenses Analysis'!N$33</f>
        <v>15013580.580213603</v>
      </c>
      <c r="N20" s="121">
        <f>'Expenses Analysis'!O$33</f>
        <v>16135503.054039603</v>
      </c>
      <c r="O20" s="121">
        <f>'Expenses Analysis'!P$33</f>
        <v>18921373.302216005</v>
      </c>
      <c r="P20" s="121">
        <f>'Expenses Analysis'!Q$33</f>
        <v>8489071.3235327993</v>
      </c>
      <c r="Q20" s="121">
        <f t="shared" ref="Q20:Q21" si="1">SUM(E20:P20)</f>
        <v>179319099.03996581</v>
      </c>
    </row>
    <row r="21" spans="1:17" x14ac:dyDescent="0.3">
      <c r="A21" s="80" t="s">
        <v>63</v>
      </c>
      <c r="B21" s="80" t="s">
        <v>136</v>
      </c>
      <c r="E21" s="121">
        <f>'Expenses Analysis'!F$43</f>
        <v>8168998.5802924205</v>
      </c>
      <c r="F21" s="121">
        <f>'Expenses Analysis'!G$43</f>
        <v>6508016.2729576789</v>
      </c>
      <c r="G21" s="121">
        <f>'Expenses Analysis'!H$43</f>
        <v>8797296.0201469176</v>
      </c>
      <c r="H21" s="121">
        <f>'Expenses Analysis'!I$43</f>
        <v>7399801.6649996387</v>
      </c>
      <c r="I21" s="121">
        <f>'Expenses Analysis'!J$43</f>
        <v>6292597.87327509</v>
      </c>
      <c r="J21" s="121">
        <f>'Expenses Analysis'!K$43</f>
        <v>5862551.4695474999</v>
      </c>
      <c r="K21" s="121">
        <f>'Expenses Analysis'!L$43</f>
        <v>7198677.8148285002</v>
      </c>
      <c r="L21" s="121">
        <f>'Expenses Analysis'!M$43</f>
        <v>7481708.9511677492</v>
      </c>
      <c r="M21" s="121">
        <f>'Expenses Analysis'!N$43</f>
        <v>8690888.6165351253</v>
      </c>
      <c r="N21" s="121">
        <f>'Expenses Analysis'!O$43</f>
        <v>6732277.631081</v>
      </c>
      <c r="O21" s="121">
        <f>'Expenses Analysis'!P$43</f>
        <v>8110761.1219654996</v>
      </c>
      <c r="P21" s="121">
        <f>'Expenses Analysis'!Q$43</f>
        <v>9479913.2630085014</v>
      </c>
      <c r="Q21" s="121">
        <f t="shared" si="1"/>
        <v>90723489.27980563</v>
      </c>
    </row>
    <row r="22" spans="1:17" s="84" customFormat="1" x14ac:dyDescent="0.3">
      <c r="E22" s="124"/>
      <c r="F22" s="124"/>
      <c r="G22" s="124"/>
      <c r="H22" s="124"/>
      <c r="I22" s="124"/>
      <c r="J22" s="124"/>
      <c r="K22" s="124"/>
      <c r="L22" s="124"/>
      <c r="M22" s="124"/>
      <c r="N22" s="124"/>
      <c r="O22" s="124"/>
      <c r="P22" s="124"/>
      <c r="Q22" s="124"/>
    </row>
    <row r="23" spans="1:17" x14ac:dyDescent="0.3">
      <c r="A23" s="80" t="s">
        <v>51</v>
      </c>
      <c r="B23" s="80" t="s">
        <v>15</v>
      </c>
      <c r="E23" s="121">
        <f>E$15-E$19</f>
        <v>2456292.3275362095</v>
      </c>
      <c r="F23" s="121">
        <f t="shared" ref="F23:P23" si="2">F$15-F$19</f>
        <v>918310.88787430618</v>
      </c>
      <c r="G23" s="121">
        <f t="shared" si="2"/>
        <v>1519674.7670411356</v>
      </c>
      <c r="H23" s="121">
        <f t="shared" si="2"/>
        <v>1671126.6978958244</v>
      </c>
      <c r="I23" s="121">
        <f t="shared" si="2"/>
        <v>1867603.7439484252</v>
      </c>
      <c r="J23" s="121">
        <f t="shared" si="2"/>
        <v>1873668.8420387572</v>
      </c>
      <c r="K23" s="121">
        <f t="shared" si="2"/>
        <v>2572779.3705296321</v>
      </c>
      <c r="L23" s="121">
        <f t="shared" si="2"/>
        <v>2504531.9499788238</v>
      </c>
      <c r="M23" s="121">
        <f t="shared" si="2"/>
        <v>2888063.9198026378</v>
      </c>
      <c r="N23" s="121">
        <f t="shared" si="2"/>
        <v>912936.10019635595</v>
      </c>
      <c r="O23" s="121">
        <f t="shared" si="2"/>
        <v>702117.95209483802</v>
      </c>
      <c r="P23" s="121">
        <f t="shared" si="2"/>
        <v>-165973.35311146174</v>
      </c>
      <c r="Q23" s="143">
        <f>SUM(E23:P23)</f>
        <v>19721133.205825485</v>
      </c>
    </row>
    <row r="24" spans="1:17" x14ac:dyDescent="0.3">
      <c r="A24" s="80" t="s">
        <v>64</v>
      </c>
      <c r="B24" s="80" t="s">
        <v>15</v>
      </c>
      <c r="E24" s="121">
        <f>E$16-E$20</f>
        <v>5988499.8026137892</v>
      </c>
      <c r="F24" s="121">
        <f t="shared" ref="F24:P24" si="3">F$16-F$20</f>
        <v>943434.10160639696</v>
      </c>
      <c r="G24" s="121">
        <f t="shared" si="3"/>
        <v>2328952.4387191646</v>
      </c>
      <c r="H24" s="121">
        <f t="shared" si="3"/>
        <v>-3360291.110331079</v>
      </c>
      <c r="I24" s="121">
        <f t="shared" si="3"/>
        <v>-6192464.2872408964</v>
      </c>
      <c r="J24" s="121">
        <f t="shared" si="3"/>
        <v>2604016.9804607946</v>
      </c>
      <c r="K24" s="121">
        <f t="shared" si="3"/>
        <v>8366591.2969236001</v>
      </c>
      <c r="L24" s="121">
        <f t="shared" si="3"/>
        <v>2112457.573284395</v>
      </c>
      <c r="M24" s="121">
        <f t="shared" si="3"/>
        <v>4631100.2007863969</v>
      </c>
      <c r="N24" s="121">
        <f t="shared" si="3"/>
        <v>2132931.991960397</v>
      </c>
      <c r="O24" s="121">
        <f t="shared" si="3"/>
        <v>-4294074.8102160059</v>
      </c>
      <c r="P24" s="121">
        <f t="shared" si="3"/>
        <v>7675095.9504671991</v>
      </c>
      <c r="Q24" s="143">
        <f t="shared" ref="Q24:Q25" si="4">SUM(E24:P24)</f>
        <v>22936250.12903415</v>
      </c>
    </row>
    <row r="25" spans="1:17" x14ac:dyDescent="0.3">
      <c r="A25" s="80" t="s">
        <v>63</v>
      </c>
      <c r="B25" s="80" t="s">
        <v>15</v>
      </c>
      <c r="E25" s="121">
        <f>E$17-E$21</f>
        <v>4547848.2127075791</v>
      </c>
      <c r="F25" s="121">
        <f t="shared" ref="F25:P25" si="5">F$17-F$21</f>
        <v>6542227.6080423184</v>
      </c>
      <c r="G25" s="121">
        <f t="shared" si="5"/>
        <v>4438176.8988530822</v>
      </c>
      <c r="H25" s="121">
        <f t="shared" si="5"/>
        <v>4415960.6020003622</v>
      </c>
      <c r="I25" s="121">
        <f t="shared" si="5"/>
        <v>5589126.5717249103</v>
      </c>
      <c r="J25" s="121">
        <f t="shared" si="5"/>
        <v>5264580.3424524991</v>
      </c>
      <c r="K25" s="121">
        <f t="shared" si="5"/>
        <v>8292411.5891714972</v>
      </c>
      <c r="L25" s="121">
        <f t="shared" si="5"/>
        <v>8295134.2778322492</v>
      </c>
      <c r="M25" s="121">
        <f t="shared" si="5"/>
        <v>5460903.0204648729</v>
      </c>
      <c r="N25" s="121">
        <f t="shared" si="5"/>
        <v>8279084.1609189995</v>
      </c>
      <c r="O25" s="121">
        <f t="shared" si="5"/>
        <v>6175874.2250345014</v>
      </c>
      <c r="P25" s="121">
        <f t="shared" si="5"/>
        <v>5640408.5879914984</v>
      </c>
      <c r="Q25" s="143">
        <f t="shared" si="4"/>
        <v>72941736.097194374</v>
      </c>
    </row>
    <row r="26" spans="1:17" x14ac:dyDescent="0.3">
      <c r="E26" s="122"/>
      <c r="F26" s="122"/>
      <c r="G26" s="122"/>
      <c r="H26" s="122"/>
      <c r="I26" s="122"/>
      <c r="J26" s="122"/>
      <c r="K26" s="122"/>
      <c r="L26" s="122"/>
      <c r="M26" s="122"/>
      <c r="N26" s="122"/>
      <c r="O26" s="122"/>
      <c r="P26" s="122"/>
      <c r="Q26" s="122"/>
    </row>
    <row r="51" spans="1:22" ht="20" customHeight="1" x14ac:dyDescent="0.35">
      <c r="A51" s="119"/>
      <c r="B51" s="25"/>
      <c r="C51" s="25"/>
      <c r="D51" s="25"/>
      <c r="E51" s="25"/>
      <c r="F51" s="25"/>
      <c r="G51" s="25"/>
      <c r="H51" s="25"/>
      <c r="I51" s="25"/>
      <c r="J51" s="25"/>
      <c r="K51" s="25"/>
      <c r="L51" s="25"/>
      <c r="M51" s="25"/>
      <c r="N51" s="25"/>
      <c r="O51" s="25"/>
      <c r="P51" s="25"/>
    </row>
    <row r="52" spans="1:22" customFormat="1" ht="140.5" customHeight="1" x14ac:dyDescent="0.35">
      <c r="A52" s="156" t="s">
        <v>176</v>
      </c>
      <c r="B52" s="157"/>
      <c r="C52" s="157"/>
      <c r="D52" s="157"/>
      <c r="E52" s="157"/>
      <c r="F52" s="157"/>
      <c r="G52" s="157"/>
      <c r="H52" s="157"/>
      <c r="I52" s="157"/>
      <c r="J52" s="157"/>
      <c r="K52" s="157"/>
      <c r="L52" s="157"/>
      <c r="M52" s="157"/>
      <c r="N52" s="157"/>
      <c r="O52" s="157"/>
      <c r="P52" s="157"/>
      <c r="Q52" s="157"/>
      <c r="R52" s="157"/>
      <c r="S52" s="157"/>
      <c r="T52" s="157"/>
      <c r="U52" s="157"/>
      <c r="V52" s="102"/>
    </row>
    <row r="54" spans="1:22" s="84" customFormat="1" x14ac:dyDescent="0.3">
      <c r="A54" s="85" t="s">
        <v>46</v>
      </c>
      <c r="B54" s="85" t="s">
        <v>99</v>
      </c>
      <c r="C54" s="85" t="s">
        <v>19</v>
      </c>
      <c r="D54" s="85" t="s">
        <v>20</v>
      </c>
      <c r="E54" s="98">
        <v>41456</v>
      </c>
      <c r="F54" s="98">
        <v>41487</v>
      </c>
      <c r="G54" s="98">
        <v>41518</v>
      </c>
      <c r="H54" s="98">
        <v>41548</v>
      </c>
      <c r="I54" s="98">
        <v>41579</v>
      </c>
      <c r="J54" s="98">
        <v>41609</v>
      </c>
      <c r="K54" s="98">
        <v>41640</v>
      </c>
      <c r="L54" s="98">
        <v>41671</v>
      </c>
      <c r="M54" s="98">
        <v>41699</v>
      </c>
      <c r="N54" s="98">
        <v>41730</v>
      </c>
      <c r="O54" s="98">
        <v>41760</v>
      </c>
      <c r="P54" s="98">
        <v>41791</v>
      </c>
      <c r="Q54" s="101" t="s">
        <v>21</v>
      </c>
    </row>
    <row r="55" spans="1:22" s="84" customFormat="1" x14ac:dyDescent="0.3">
      <c r="A55" s="85"/>
      <c r="B55" s="85"/>
      <c r="C55" s="85"/>
      <c r="D55" s="85"/>
      <c r="E55" s="100"/>
      <c r="F55" s="100"/>
      <c r="G55" s="100"/>
      <c r="H55" s="100"/>
      <c r="I55" s="100"/>
      <c r="J55" s="100"/>
      <c r="K55" s="100"/>
      <c r="L55" s="100"/>
      <c r="M55" s="100"/>
      <c r="N55" s="100"/>
      <c r="O55" s="100"/>
      <c r="P55" s="100"/>
      <c r="Q55" s="101"/>
    </row>
    <row r="56" spans="1:22" x14ac:dyDescent="0.3">
      <c r="A56" s="80" t="s">
        <v>51</v>
      </c>
      <c r="B56" s="80" t="s">
        <v>15</v>
      </c>
      <c r="E56" s="125">
        <f>E23/E15</f>
        <v>0.41529437933894875</v>
      </c>
      <c r="F56" s="125">
        <f t="shared" ref="F56:P56" si="6">F23/F15</f>
        <v>0.16120151183040166</v>
      </c>
      <c r="G56" s="125">
        <f t="shared" si="6"/>
        <v>0.28887410723655493</v>
      </c>
      <c r="H56" s="125">
        <f t="shared" si="6"/>
        <v>0.32001932998338012</v>
      </c>
      <c r="I56" s="125">
        <f t="shared" si="6"/>
        <v>0.33869312626258291</v>
      </c>
      <c r="J56" s="125">
        <f t="shared" si="6"/>
        <v>0.34820783846476255</v>
      </c>
      <c r="K56" s="125">
        <f t="shared" si="6"/>
        <v>0.32889058147025918</v>
      </c>
      <c r="L56" s="125">
        <f t="shared" si="6"/>
        <v>0.36170053874987812</v>
      </c>
      <c r="M56" s="125">
        <f t="shared" si="6"/>
        <v>0.3957450352355435</v>
      </c>
      <c r="N56" s="125">
        <f t="shared" si="6"/>
        <v>0.17121060352256295</v>
      </c>
      <c r="O56" s="125">
        <f t="shared" si="6"/>
        <v>0.13014434409940612</v>
      </c>
      <c r="P56" s="125">
        <f t="shared" si="6"/>
        <v>-3.2015452692863752E-2</v>
      </c>
      <c r="Q56" s="125">
        <f>$Q23/$Q15</f>
        <v>0.27797794172946699</v>
      </c>
    </row>
    <row r="57" spans="1:22" x14ac:dyDescent="0.3">
      <c r="A57" s="80" t="s">
        <v>64</v>
      </c>
      <c r="B57" s="80" t="s">
        <v>15</v>
      </c>
      <c r="E57" s="125">
        <f t="shared" ref="E57:P58" si="7">E24/E16</f>
        <v>0.3455956940538133</v>
      </c>
      <c r="F57" s="125">
        <f t="shared" si="7"/>
        <v>6.4599684274176436E-2</v>
      </c>
      <c r="G57" s="125">
        <f t="shared" si="7"/>
        <v>0.14433359289184161</v>
      </c>
      <c r="H57" s="125">
        <f t="shared" si="7"/>
        <v>-0.22177748431522884</v>
      </c>
      <c r="I57" s="125">
        <f t="shared" si="7"/>
        <v>-0.44766201795834271</v>
      </c>
      <c r="J57" s="125">
        <f t="shared" si="7"/>
        <v>0.16732145063494736</v>
      </c>
      <c r="K57" s="125">
        <f t="shared" si="7"/>
        <v>0.37427618015254988</v>
      </c>
      <c r="L57" s="125">
        <f t="shared" si="7"/>
        <v>0.11368942332287189</v>
      </c>
      <c r="M57" s="125">
        <f t="shared" si="7"/>
        <v>0.23574321478746135</v>
      </c>
      <c r="N57" s="125">
        <f t="shared" si="7"/>
        <v>0.11675504697526991</v>
      </c>
      <c r="O57" s="125">
        <f t="shared" si="7"/>
        <v>-0.29356581548975247</v>
      </c>
      <c r="P57" s="125">
        <f t="shared" si="7"/>
        <v>0.47482161130642109</v>
      </c>
      <c r="Q57" s="125">
        <f>$Q24/$Q16</f>
        <v>0.11340244014940312</v>
      </c>
    </row>
    <row r="58" spans="1:22" x14ac:dyDescent="0.3">
      <c r="A58" s="80" t="s">
        <v>63</v>
      </c>
      <c r="B58" s="80" t="s">
        <v>15</v>
      </c>
      <c r="E58" s="125">
        <f t="shared" si="7"/>
        <v>0.35762388953297342</v>
      </c>
      <c r="F58" s="125">
        <f t="shared" si="7"/>
        <v>0.5013107546263732</v>
      </c>
      <c r="G58" s="125">
        <f t="shared" si="7"/>
        <v>0.33532439120342417</v>
      </c>
      <c r="H58" s="125">
        <f t="shared" si="7"/>
        <v>0.37373471996246976</v>
      </c>
      <c r="I58" s="125">
        <f t="shared" si="7"/>
        <v>0.47039691903281722</v>
      </c>
      <c r="J58" s="125">
        <f t="shared" si="7"/>
        <v>0.47313004208100951</v>
      </c>
      <c r="K58" s="125">
        <f t="shared" si="7"/>
        <v>0.5353020289864372</v>
      </c>
      <c r="L58" s="125">
        <f t="shared" si="7"/>
        <v>0.52577909011510338</v>
      </c>
      <c r="M58" s="125">
        <f t="shared" si="7"/>
        <v>0.38588068285200638</v>
      </c>
      <c r="N58" s="125">
        <f t="shared" si="7"/>
        <v>0.55152119278952894</v>
      </c>
      <c r="O58" s="125">
        <f t="shared" si="7"/>
        <v>0.43228332459198315</v>
      </c>
      <c r="P58" s="125">
        <f t="shared" si="7"/>
        <v>0.37303495544431575</v>
      </c>
      <c r="Q58" s="125">
        <f t="shared" ref="Q58" si="8">$Q25/$Q17</f>
        <v>0.44567644671722018</v>
      </c>
    </row>
    <row r="59" spans="1:22" x14ac:dyDescent="0.3">
      <c r="Q59" s="125"/>
    </row>
  </sheetData>
  <mergeCells count="3">
    <mergeCell ref="A4:R4"/>
    <mergeCell ref="A12:U12"/>
    <mergeCell ref="A52:U52"/>
  </mergeCells>
  <conditionalFormatting sqref="E15:P17">
    <cfRule type="colorScale" priority="6">
      <colorScale>
        <cfvo type="min"/>
        <cfvo type="percentile" val="50"/>
        <cfvo type="max"/>
        <color rgb="FFF8696B"/>
        <color rgb="FFFCFCFF"/>
        <color rgb="FF5A8AC6"/>
      </colorScale>
    </cfRule>
  </conditionalFormatting>
  <conditionalFormatting sqref="E19:P21">
    <cfRule type="colorScale" priority="5">
      <colorScale>
        <cfvo type="min"/>
        <cfvo type="percentile" val="50"/>
        <cfvo type="max"/>
        <color rgb="FF5A8AC6"/>
        <color rgb="FFFCFCFF"/>
        <color rgb="FFF8696B"/>
      </colorScale>
    </cfRule>
  </conditionalFormatting>
  <conditionalFormatting sqref="E23:P25">
    <cfRule type="colorScale" priority="8">
      <colorScale>
        <cfvo type="min"/>
        <cfvo type="percentile" val="50"/>
        <cfvo type="max"/>
        <color rgb="FFF8696B"/>
        <color rgb="FFFCFCFF"/>
        <color rgb="FF5A8AC6"/>
      </colorScale>
    </cfRule>
  </conditionalFormatting>
  <conditionalFormatting sqref="E56:P58">
    <cfRule type="colorScale" priority="1">
      <colorScale>
        <cfvo type="min"/>
        <cfvo type="percentile" val="50"/>
        <cfvo type="max"/>
        <color rgb="FFF8696B"/>
        <color rgb="FFFCFCFF"/>
        <color rgb="FF5A8AC6"/>
      </colorScale>
    </cfRule>
  </conditionalFormatting>
  <conditionalFormatting sqref="Q19:Q21">
    <cfRule type="colorScale" priority="3">
      <colorScale>
        <cfvo type="min"/>
        <cfvo type="percentile" val="50"/>
        <cfvo type="max"/>
        <color rgb="FF5A8AC6"/>
        <color rgb="FFFCFCFF"/>
        <color rgb="FFF8696B"/>
      </colorScale>
    </cfRule>
  </conditionalFormatting>
  <conditionalFormatting sqref="Q23:Q25">
    <cfRule type="colorScale" priority="7">
      <colorScale>
        <cfvo type="min"/>
        <cfvo type="percentile" val="50"/>
        <cfvo type="max"/>
        <color rgb="FFF8696B"/>
        <color rgb="FFFCFCFF"/>
        <color rgb="FF5A8AC6"/>
      </colorScale>
    </cfRule>
  </conditionalFormatting>
  <conditionalFormatting sqref="Q56:Q58">
    <cfRule type="colorScale" priority="2">
      <colorScale>
        <cfvo type="min"/>
        <cfvo type="percentile" val="50"/>
        <cfvo type="max"/>
        <color rgb="FFF8696B"/>
        <color rgb="FFFCFCFF"/>
        <color rgb="FF5A8AC6"/>
      </colorScale>
    </cfRule>
  </conditionalFormatting>
  <conditionalFormatting sqref="R15:AB15 Q15:Q17">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64" t="s">
        <v>48</v>
      </c>
      <c r="B1" s="165"/>
      <c r="C1" s="165"/>
      <c r="D1" s="165"/>
      <c r="E1" s="165"/>
      <c r="F1" s="41"/>
      <c r="G1" s="41"/>
      <c r="H1" s="41"/>
      <c r="I1" s="41"/>
      <c r="J1" s="41"/>
      <c r="K1" s="41"/>
      <c r="L1" s="41"/>
      <c r="M1" s="41"/>
      <c r="N1" s="41"/>
      <c r="O1" s="41"/>
      <c r="P1" s="41"/>
      <c r="Q1" s="41"/>
      <c r="R1" s="41"/>
      <c r="S1" s="41"/>
      <c r="T1" s="41"/>
      <c r="U1" s="41"/>
      <c r="V1" s="41"/>
    </row>
    <row r="2" spans="1:22" ht="119.5" customHeight="1" x14ac:dyDescent="0.35">
      <c r="A2" s="166" t="s">
        <v>49</v>
      </c>
      <c r="B2" s="167"/>
      <c r="C2" s="167"/>
      <c r="D2" s="167"/>
      <c r="E2" s="167"/>
      <c r="F2" s="167"/>
      <c r="G2" s="167"/>
      <c r="H2" s="167"/>
      <c r="I2" s="167"/>
      <c r="J2" s="167"/>
      <c r="K2" s="167"/>
    </row>
    <row r="3" spans="1:22" ht="12.75" customHeight="1" x14ac:dyDescent="0.35">
      <c r="A3" s="44"/>
    </row>
    <row r="4" spans="1:22" s="21" customFormat="1" ht="72" customHeight="1" x14ac:dyDescent="0.35">
      <c r="A4" s="161" t="s">
        <v>50</v>
      </c>
      <c r="B4" s="147"/>
      <c r="C4" s="147"/>
      <c r="D4" s="147"/>
      <c r="E4" s="147"/>
      <c r="F4" s="147"/>
      <c r="G4" s="147"/>
      <c r="H4" s="147"/>
      <c r="I4" s="147"/>
      <c r="J4" s="147"/>
    </row>
    <row r="5" spans="1:22" s="21" customFormat="1" ht="20.5" customHeight="1" x14ac:dyDescent="0.35">
      <c r="A5" s="48"/>
      <c r="B5" s="26"/>
      <c r="C5" s="26"/>
      <c r="D5" s="26"/>
      <c r="E5" s="26"/>
      <c r="F5" s="26"/>
      <c r="G5" s="26"/>
      <c r="H5" s="26"/>
      <c r="I5" s="26"/>
      <c r="J5" s="26"/>
    </row>
    <row r="6" spans="1:22" s="147" customFormat="1" ht="13" customHeight="1" x14ac:dyDescent="0.35">
      <c r="A6" s="161" t="s">
        <v>53</v>
      </c>
    </row>
    <row r="7" spans="1:22" s="21" customFormat="1" ht="30" customHeight="1" x14ac:dyDescent="0.4">
      <c r="A7" s="36" t="s">
        <v>25</v>
      </c>
    </row>
    <row r="8" spans="1:22" s="21" customFormat="1" ht="12.75" customHeight="1" x14ac:dyDescent="0.3">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2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5" customHeight="1" x14ac:dyDescent="0.4">
      <c r="A25" s="36" t="s">
        <v>26</v>
      </c>
    </row>
    <row r="26" spans="1:22" s="21" customFormat="1" ht="58" customHeight="1" x14ac:dyDescent="0.35">
      <c r="A26" s="161" t="s">
        <v>54</v>
      </c>
      <c r="B26" s="147"/>
      <c r="C26" s="147"/>
      <c r="D26" s="147"/>
      <c r="E26" s="147"/>
      <c r="F26" s="147"/>
      <c r="G26" s="147"/>
      <c r="H26" s="147"/>
      <c r="I26" s="147"/>
      <c r="J26" s="147"/>
      <c r="K26" s="147"/>
    </row>
    <row r="27" spans="1:22" s="20" customFormat="1" ht="15" customHeight="1" x14ac:dyDescent="0.25"/>
    <row r="28" spans="1:22" s="147" customFormat="1" ht="13" customHeight="1" x14ac:dyDescent="0.35">
      <c r="A28" s="161" t="s">
        <v>55</v>
      </c>
    </row>
    <row r="29" spans="1:22" ht="27.65" customHeight="1" x14ac:dyDescent="0.4">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2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4">
      <c r="A46" s="162" t="s">
        <v>56</v>
      </c>
      <c r="B46" s="163"/>
      <c r="C46" s="163"/>
      <c r="D46" s="163"/>
      <c r="E46" s="163"/>
      <c r="F46" s="163"/>
      <c r="G46" s="163"/>
      <c r="H46" s="163"/>
      <c r="I46" s="163"/>
      <c r="J46" s="163"/>
    </row>
    <row r="47" spans="1:14" s="37" customFormat="1" ht="30" customHeight="1" x14ac:dyDescent="0.4">
      <c r="A47" s="159" t="s">
        <v>57</v>
      </c>
      <c r="B47" s="160"/>
      <c r="C47" s="160"/>
      <c r="D47" s="160"/>
      <c r="E47" s="160"/>
      <c r="F47" s="160"/>
      <c r="G47" s="160"/>
      <c r="H47" s="160"/>
      <c r="I47" s="160"/>
      <c r="J47" s="160"/>
    </row>
    <row r="48" spans="1:14" s="37" customFormat="1" ht="46" customHeight="1" x14ac:dyDescent="0.4">
      <c r="A48" s="159" t="s">
        <v>58</v>
      </c>
      <c r="B48" s="160"/>
      <c r="C48" s="160"/>
      <c r="D48" s="160"/>
      <c r="E48" s="160"/>
      <c r="F48" s="160"/>
      <c r="G48" s="160"/>
      <c r="H48" s="160"/>
      <c r="I48" s="160"/>
      <c r="J48" s="160"/>
    </row>
    <row r="49" spans="1:14" s="37" customFormat="1" ht="46" customHeight="1" x14ac:dyDescent="0.4">
      <c r="A49" s="70" t="s">
        <v>83</v>
      </c>
      <c r="B49" s="77" t="s">
        <v>84</v>
      </c>
      <c r="C49" s="76"/>
      <c r="D49" s="76"/>
      <c r="E49" s="76"/>
      <c r="F49" s="76"/>
      <c r="G49" s="76"/>
      <c r="H49" s="76"/>
      <c r="I49" s="76"/>
      <c r="J49" s="76"/>
    </row>
    <row r="50" spans="1:14" ht="28.5" customHeight="1" x14ac:dyDescent="0.4">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3">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5" customHeight="1" x14ac:dyDescent="0.4">
      <c r="A67" s="162" t="s">
        <v>59</v>
      </c>
      <c r="B67" s="163"/>
      <c r="C67" s="163"/>
      <c r="D67" s="163"/>
      <c r="E67" s="163"/>
      <c r="F67" s="163"/>
      <c r="G67" s="163"/>
      <c r="H67" s="163"/>
      <c r="I67" s="163"/>
      <c r="J67" s="163"/>
      <c r="K67" s="75"/>
      <c r="L67" s="75"/>
      <c r="M67" s="75"/>
      <c r="N67" s="75"/>
    </row>
    <row r="68" spans="1:14" ht="24.65" customHeight="1" x14ac:dyDescent="0.4">
      <c r="A68" s="159" t="s">
        <v>60</v>
      </c>
      <c r="B68" s="160"/>
      <c r="C68" s="160"/>
      <c r="D68" s="160"/>
      <c r="E68" s="160"/>
      <c r="F68" s="160"/>
      <c r="G68" s="160"/>
      <c r="H68" s="160"/>
      <c r="I68" s="160"/>
      <c r="J68" s="160"/>
      <c r="K68" s="75"/>
      <c r="L68" s="75"/>
      <c r="M68" s="75"/>
      <c r="N68" s="75"/>
    </row>
    <row r="69" spans="1:14" ht="24.65" customHeight="1" x14ac:dyDescent="0.4">
      <c r="A69" s="159" t="s">
        <v>61</v>
      </c>
      <c r="B69" s="160"/>
      <c r="C69" s="160"/>
      <c r="D69" s="160"/>
      <c r="E69" s="160"/>
      <c r="F69" s="160"/>
      <c r="G69" s="160"/>
      <c r="H69" s="160"/>
      <c r="I69" s="160"/>
      <c r="J69" s="160"/>
      <c r="K69" s="75"/>
      <c r="L69" s="75"/>
      <c r="M69" s="75"/>
      <c r="N69" s="75"/>
    </row>
    <row r="70" spans="1:14" ht="28" customHeight="1" x14ac:dyDescent="0.4">
      <c r="A70" s="159"/>
      <c r="B70" s="160"/>
      <c r="C70" s="160"/>
      <c r="D70" s="160"/>
      <c r="E70" s="160"/>
      <c r="F70" s="160"/>
      <c r="G70" s="160"/>
      <c r="H70" s="160"/>
      <c r="I70" s="160"/>
      <c r="J70" s="160"/>
      <c r="K70" s="75"/>
      <c r="L70" s="75"/>
      <c r="M70" s="75"/>
      <c r="N70" s="75"/>
    </row>
    <row r="71" spans="1:14" ht="28.5" customHeight="1" x14ac:dyDescent="0.4">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2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61" t="s">
        <v>70</v>
      </c>
      <c r="B1" s="161"/>
      <c r="C1" s="161"/>
      <c r="D1" s="161"/>
      <c r="E1" s="161"/>
      <c r="F1" s="161"/>
      <c r="G1" s="161"/>
      <c r="H1" s="161"/>
      <c r="I1" s="161"/>
      <c r="J1" s="161"/>
      <c r="K1" s="161"/>
    </row>
    <row r="2" spans="1:26" s="32" customFormat="1" ht="37" customHeight="1" x14ac:dyDescent="0.3">
      <c r="A2" s="161"/>
      <c r="B2" s="161"/>
      <c r="C2" s="161"/>
      <c r="D2" s="161"/>
      <c r="E2" s="161"/>
      <c r="F2" s="161"/>
      <c r="G2" s="161"/>
      <c r="H2" s="161"/>
      <c r="I2" s="161"/>
      <c r="J2" s="161"/>
      <c r="K2" s="161"/>
    </row>
    <row r="3" spans="1:26" s="33" customFormat="1" ht="13.5" customHeight="1" x14ac:dyDescent="0.3">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68" t="s">
        <v>85</v>
      </c>
      <c r="B5" s="169"/>
      <c r="C5" s="169"/>
      <c r="D5" s="169"/>
      <c r="E5" s="169"/>
      <c r="F5" s="169"/>
      <c r="G5" s="169"/>
      <c r="H5" s="169"/>
      <c r="I5" s="169"/>
      <c r="J5" s="169"/>
      <c r="K5" s="169"/>
      <c r="L5" s="169"/>
      <c r="M5" s="20"/>
      <c r="N5" s="20"/>
      <c r="O5" s="20"/>
      <c r="P5" s="20"/>
      <c r="Q5" s="20"/>
      <c r="R5" s="20"/>
      <c r="S5" s="20"/>
      <c r="T5" s="20"/>
      <c r="U5" s="20"/>
      <c r="V5" s="20"/>
      <c r="W5" s="20"/>
      <c r="X5" s="20"/>
      <c r="Y5" s="20"/>
      <c r="Z5" s="20"/>
    </row>
    <row r="6" spans="1:26" s="33" customFormat="1" ht="13.5" customHeight="1" x14ac:dyDescent="0.3">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3">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3">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3">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3">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3">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3">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3">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3">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3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3">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3">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3">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3">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3">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3">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3">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3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6" t="s">
        <v>79</v>
      </c>
      <c r="B74" s="67"/>
      <c r="C74" s="68"/>
      <c r="D74" s="68"/>
      <c r="E74" s="68"/>
      <c r="F74" s="68"/>
      <c r="G74" s="68"/>
      <c r="H74" s="68"/>
      <c r="I74" s="68"/>
      <c r="J74" s="68"/>
      <c r="K74" s="68"/>
      <c r="L74" s="68"/>
      <c r="M74" s="68"/>
      <c r="N74" s="6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50" customFormat="1" ht="148" customHeight="1" x14ac:dyDescent="0.45">
      <c r="A1" s="170" t="s">
        <v>62</v>
      </c>
      <c r="B1" s="165"/>
      <c r="C1" s="165"/>
      <c r="D1" s="165"/>
      <c r="E1" s="165"/>
      <c r="F1" s="165"/>
      <c r="G1" s="165"/>
      <c r="H1" s="165"/>
      <c r="I1" s="165"/>
      <c r="J1" s="165"/>
      <c r="K1" s="165"/>
      <c r="L1" s="165"/>
      <c r="M1" s="165"/>
      <c r="N1" s="165"/>
      <c r="O1" s="165"/>
      <c r="P1" s="165"/>
      <c r="Q1" s="165"/>
      <c r="R1" s="165"/>
      <c r="S1" s="165"/>
      <c r="T1" s="165"/>
    </row>
    <row r="2" spans="1:20" s="50" customFormat="1" ht="41.15" customHeight="1" x14ac:dyDescent="0.4">
      <c r="A2" s="36" t="s">
        <v>41</v>
      </c>
    </row>
    <row r="3" spans="1:20" s="50" customFormat="1" ht="20.149999999999999" customHeight="1" x14ac:dyDescent="0.4">
      <c r="A3" s="36"/>
    </row>
    <row r="4" spans="1:20" s="50" customFormat="1" ht="21" customHeight="1" x14ac:dyDescent="0.4">
      <c r="A4" s="36" t="s">
        <v>69</v>
      </c>
    </row>
    <row r="5" spans="1:20" s="50" customFormat="1" ht="22" customHeight="1" x14ac:dyDescent="0.4">
      <c r="A5" s="36" t="s">
        <v>51</v>
      </c>
    </row>
    <row r="6" spans="1:20" s="27" customFormat="1" ht="14.25" customHeight="1" x14ac:dyDescent="0.35">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35">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35">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35">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4">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7" t="s">
        <v>64</v>
      </c>
      <c r="B12" s="55"/>
      <c r="C12" s="56"/>
      <c r="D12" s="56"/>
      <c r="E12" s="56"/>
      <c r="F12" s="56"/>
      <c r="G12" s="56"/>
      <c r="H12" s="56"/>
      <c r="I12" s="56"/>
      <c r="J12" s="56"/>
      <c r="K12" s="56"/>
      <c r="L12" s="56"/>
      <c r="M12" s="56"/>
      <c r="N12" s="56"/>
    </row>
    <row r="13" spans="1:20" s="34" customFormat="1" ht="14.25" customHeight="1" x14ac:dyDescent="0.35">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35">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35">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35">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4">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7" t="s">
        <v>63</v>
      </c>
      <c r="B19" s="55"/>
      <c r="C19" s="56"/>
      <c r="D19" s="56"/>
      <c r="E19" s="56"/>
      <c r="F19" s="56"/>
      <c r="G19" s="56"/>
      <c r="H19" s="56"/>
      <c r="I19" s="56"/>
      <c r="J19" s="56"/>
      <c r="K19" s="56"/>
      <c r="L19" s="56"/>
      <c r="M19" s="56"/>
      <c r="N19" s="56"/>
    </row>
    <row r="20" spans="1:14" s="34" customFormat="1" ht="14.25" customHeight="1" x14ac:dyDescent="0.35">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35">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35">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35">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4">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4">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4">
      <c r="A26" s="57" t="s">
        <v>68</v>
      </c>
      <c r="B26" s="55"/>
      <c r="C26" s="56"/>
      <c r="D26" s="56"/>
      <c r="E26" s="56"/>
      <c r="F26" s="56"/>
      <c r="G26" s="56"/>
      <c r="H26" s="56"/>
      <c r="I26" s="56"/>
      <c r="J26" s="56"/>
      <c r="K26" s="56"/>
      <c r="L26" s="56"/>
      <c r="M26" s="56"/>
      <c r="N26" s="56"/>
    </row>
    <row r="27" spans="1:14" s="34" customFormat="1" ht="14.25" customHeight="1" x14ac:dyDescent="0.35">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35">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35">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35">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4">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4">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35">
      <c r="A33" s="65" t="s">
        <v>38</v>
      </c>
      <c r="B33" s="63"/>
      <c r="C33" s="64"/>
      <c r="D33" s="64"/>
      <c r="E33" s="64"/>
      <c r="F33" s="64"/>
      <c r="G33" s="64"/>
      <c r="H33" s="64"/>
      <c r="I33" s="64"/>
      <c r="J33" s="64"/>
      <c r="K33" s="64"/>
      <c r="L33" s="64"/>
      <c r="M33" s="64"/>
      <c r="N33" s="64"/>
    </row>
    <row r="34" spans="1:14" s="26" customFormat="1" ht="14.25" customHeight="1" x14ac:dyDescent="0.35">
      <c r="A34" s="63"/>
      <c r="B34" s="63"/>
      <c r="C34" s="64"/>
      <c r="D34" s="64"/>
      <c r="E34" s="64"/>
      <c r="F34" s="64"/>
      <c r="G34" s="64"/>
      <c r="H34" s="64"/>
      <c r="I34" s="64"/>
      <c r="J34" s="64"/>
      <c r="K34" s="64"/>
      <c r="L34" s="64"/>
      <c r="M34" s="64"/>
      <c r="N34" s="64"/>
    </row>
    <row r="35" spans="1:14" s="27" customFormat="1" ht="20" x14ac:dyDescent="0.4">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35">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35">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35">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4">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1"/>
      <c r="B41" s="52"/>
      <c r="C41" s="54"/>
      <c r="D41" s="54"/>
      <c r="E41" s="54"/>
      <c r="F41" s="54"/>
      <c r="G41" s="54"/>
      <c r="H41" s="54"/>
      <c r="I41" s="54"/>
      <c r="J41" s="54"/>
      <c r="K41" s="54"/>
      <c r="L41" s="54"/>
      <c r="M41" s="54"/>
      <c r="N41" s="54"/>
    </row>
    <row r="42" spans="1:14" ht="14.25" customHeight="1" x14ac:dyDescent="0.35">
      <c r="A42" s="51"/>
      <c r="B42" s="52"/>
      <c r="C42" s="54"/>
      <c r="D42" s="54"/>
      <c r="E42" s="54"/>
      <c r="F42" s="54"/>
      <c r="G42" s="54"/>
      <c r="H42" s="54"/>
      <c r="I42" s="54"/>
      <c r="J42" s="54"/>
      <c r="K42" s="54"/>
      <c r="L42" s="54"/>
      <c r="M42" s="54"/>
      <c r="N42" s="54"/>
    </row>
    <row r="43" spans="1:14" s="27" customFormat="1" ht="33" customHeight="1" x14ac:dyDescent="0.4">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35">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35">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35">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4">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1"/>
      <c r="B49" s="52"/>
      <c r="C49" s="54"/>
      <c r="D49" s="54"/>
      <c r="E49" s="54"/>
      <c r="F49" s="54"/>
      <c r="G49" s="54"/>
      <c r="H49" s="54"/>
      <c r="I49" s="54"/>
      <c r="J49" s="54"/>
      <c r="K49" s="54"/>
      <c r="L49" s="54"/>
      <c r="M49" s="54"/>
      <c r="N49" s="54"/>
    </row>
    <row r="50" spans="1:14" ht="14.25" customHeight="1" x14ac:dyDescent="0.35">
      <c r="A50" s="51"/>
      <c r="B50" s="52"/>
      <c r="C50" s="54"/>
      <c r="D50" s="54"/>
      <c r="E50" s="54"/>
      <c r="F50" s="54"/>
      <c r="G50" s="54"/>
      <c r="H50" s="54"/>
      <c r="I50" s="54"/>
      <c r="J50" s="54"/>
      <c r="K50" s="54"/>
      <c r="L50" s="54"/>
      <c r="M50" s="54"/>
      <c r="N50" s="54"/>
    </row>
    <row r="51" spans="1:14" s="27" customFormat="1" ht="33" customHeight="1" x14ac:dyDescent="0.4">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35">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35">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35">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4">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1"/>
      <c r="B57" s="52"/>
      <c r="C57" s="54"/>
      <c r="D57" s="54"/>
      <c r="E57" s="54"/>
      <c r="F57" s="54"/>
      <c r="G57" s="54"/>
      <c r="H57" s="54"/>
      <c r="I57" s="54"/>
      <c r="J57" s="54"/>
      <c r="K57" s="54"/>
      <c r="L57" s="54"/>
      <c r="M57" s="54"/>
      <c r="N57" s="54"/>
    </row>
    <row r="58" spans="1:14" s="27" customFormat="1" ht="33" customHeight="1" x14ac:dyDescent="0.4">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35">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35">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35">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4">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1"/>
      <c r="B64" s="52"/>
      <c r="C64" s="54"/>
      <c r="D64" s="54"/>
      <c r="E64" s="54"/>
      <c r="F64" s="54"/>
      <c r="G64" s="54"/>
      <c r="H64" s="54"/>
      <c r="I64" s="54"/>
      <c r="J64" s="54"/>
      <c r="K64" s="54"/>
      <c r="L64" s="54"/>
      <c r="M64" s="54"/>
      <c r="N64" s="54"/>
    </row>
    <row r="65" spans="1:14" s="39" customFormat="1" ht="40" customHeight="1" x14ac:dyDescent="0.5">
      <c r="A65" s="66" t="s">
        <v>80</v>
      </c>
      <c r="B65" s="67"/>
      <c r="C65" s="68"/>
      <c r="D65" s="68"/>
      <c r="E65" s="68"/>
      <c r="F65" s="68"/>
      <c r="G65" s="68"/>
      <c r="H65" s="68"/>
      <c r="I65" s="68"/>
      <c r="J65" s="68"/>
      <c r="K65" s="68"/>
      <c r="L65" s="68"/>
      <c r="M65" s="68"/>
      <c r="N65" s="68"/>
    </row>
    <row r="66" spans="1:14" ht="14.25" customHeight="1" x14ac:dyDescent="0.35">
      <c r="A66" s="51" t="s">
        <v>86</v>
      </c>
      <c r="B66" s="52"/>
      <c r="C66" s="54"/>
      <c r="D66" s="54"/>
      <c r="E66" s="54"/>
      <c r="F66" s="54"/>
      <c r="G66" s="54"/>
      <c r="H66" s="54"/>
      <c r="I66" s="54"/>
      <c r="J66" s="54"/>
      <c r="K66" s="54"/>
      <c r="L66" s="54"/>
      <c r="M66" s="54"/>
      <c r="N66" s="54"/>
    </row>
    <row r="67" spans="1:14" ht="14.25" customHeight="1" x14ac:dyDescent="0.35">
      <c r="A67" s="51" t="s">
        <v>88</v>
      </c>
      <c r="B67" s="52"/>
      <c r="C67" s="54"/>
      <c r="D67" s="54"/>
      <c r="E67" s="54"/>
      <c r="F67" s="54"/>
      <c r="G67" s="54"/>
      <c r="H67" s="54"/>
      <c r="I67" s="54"/>
      <c r="J67" s="54"/>
      <c r="K67" s="54"/>
      <c r="L67" s="54"/>
      <c r="M67" s="54"/>
      <c r="N67" s="54"/>
    </row>
    <row r="68" spans="1:14" ht="14.25" customHeight="1" x14ac:dyDescent="0.35">
      <c r="A68" s="51" t="s">
        <v>87</v>
      </c>
      <c r="B68" s="52"/>
      <c r="C68" s="54"/>
      <c r="D68" s="54"/>
      <c r="E68" s="54"/>
      <c r="F68" s="54"/>
      <c r="G68" s="54"/>
      <c r="H68" s="54"/>
      <c r="I68" s="54"/>
      <c r="J68" s="54"/>
      <c r="K68" s="54"/>
      <c r="L68" s="54"/>
      <c r="M68" s="54"/>
      <c r="N68" s="54"/>
    </row>
    <row r="69" spans="1:14" ht="14.25" customHeight="1" x14ac:dyDescent="0.35">
      <c r="A69" s="51"/>
      <c r="B69" s="52"/>
      <c r="C69" s="54"/>
      <c r="D69" s="54"/>
      <c r="E69" s="54"/>
      <c r="F69" s="54"/>
      <c r="G69" s="54"/>
      <c r="H69" s="54"/>
      <c r="I69" s="54"/>
      <c r="J69" s="54"/>
      <c r="K69" s="54"/>
      <c r="L69" s="54"/>
      <c r="M69" s="54"/>
      <c r="N69" s="54"/>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Dagmawi Kassa</cp:lastModifiedBy>
  <dcterms:created xsi:type="dcterms:W3CDTF">2019-05-26T11:59:56Z</dcterms:created>
  <dcterms:modified xsi:type="dcterms:W3CDTF">2024-02-15T00:53:05Z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