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Excel Problems\Solved Problems\"/>
    </mc:Choice>
  </mc:AlternateContent>
  <xr:revisionPtr revIDLastSave="0" documentId="13_ncr:1_{833E8E70-6F49-4F99-AFBF-8BD7A5D05304}" xr6:coauthVersionLast="47" xr6:coauthVersionMax="47" xr10:uidLastSave="{00000000-0000-0000-0000-000000000000}"/>
  <bookViews>
    <workbookView xWindow="-108" yWindow="-108" windowWidth="23256" windowHeight="13176" xr2:uid="{0977CAFA-3FA5-49BE-8841-4E19683A1C76}"/>
  </bookViews>
  <sheets>
    <sheet name="Refined" sheetId="2" r:id="rId1"/>
    <sheet name="First Draf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I33" i="2"/>
  <c r="J33" i="2"/>
  <c r="H33" i="2"/>
  <c r="I32" i="2"/>
  <c r="J32" i="2"/>
  <c r="H32" i="2"/>
  <c r="I27" i="2"/>
  <c r="J27" i="2"/>
  <c r="H27" i="2"/>
  <c r="H28" i="2"/>
  <c r="I22" i="2"/>
  <c r="J22" i="2"/>
  <c r="H22" i="2"/>
  <c r="H23" i="2" s="1"/>
  <c r="I17" i="2"/>
  <c r="J17" i="2"/>
  <c r="H17" i="2"/>
  <c r="J36" i="2"/>
  <c r="I36" i="2"/>
  <c r="H36" i="2"/>
  <c r="J34" i="2"/>
  <c r="I34" i="2"/>
  <c r="H34" i="2"/>
  <c r="G33" i="2"/>
  <c r="G32" i="2"/>
  <c r="J28" i="2"/>
  <c r="I28" i="2"/>
  <c r="G27" i="2"/>
  <c r="J23" i="2"/>
  <c r="I23" i="2"/>
  <c r="G22" i="2"/>
  <c r="G17" i="2"/>
  <c r="J14" i="2"/>
  <c r="J13" i="2"/>
  <c r="J12" i="2"/>
  <c r="J11" i="2"/>
  <c r="I10" i="2"/>
  <c r="I9" i="2"/>
  <c r="I8" i="2"/>
  <c r="I7" i="2"/>
  <c r="H6" i="2"/>
  <c r="J5" i="2"/>
  <c r="J16" i="2" s="1"/>
  <c r="J18" i="2" s="1"/>
  <c r="I5" i="2"/>
  <c r="I16" i="2" s="1"/>
  <c r="I18" i="2" s="1"/>
  <c r="H5" i="2"/>
  <c r="H16" i="2" s="1"/>
  <c r="C36" i="2"/>
  <c r="D36" i="2"/>
  <c r="B36" i="2"/>
  <c r="D28" i="2"/>
  <c r="B28" i="2"/>
  <c r="D32" i="2"/>
  <c r="D34" i="2" s="1"/>
  <c r="C32" i="2"/>
  <c r="C34" i="2" s="1"/>
  <c r="B32" i="2"/>
  <c r="B34" i="2" s="1"/>
  <c r="C33" i="2"/>
  <c r="D33" i="2"/>
  <c r="B33" i="2"/>
  <c r="C27" i="2"/>
  <c r="C28" i="2" s="1"/>
  <c r="D27" i="2"/>
  <c r="B27" i="2"/>
  <c r="C17" i="2"/>
  <c r="C18" i="2" s="1"/>
  <c r="D17" i="2"/>
  <c r="D18" i="2" s="1"/>
  <c r="D37" i="2" s="1"/>
  <c r="B17" i="2"/>
  <c r="B18" i="2" s="1"/>
  <c r="B37" i="2" s="1"/>
  <c r="C22" i="2"/>
  <c r="C23" i="2" s="1"/>
  <c r="D22" i="2"/>
  <c r="D23" i="2" s="1"/>
  <c r="B22" i="2"/>
  <c r="B23" i="2" s="1"/>
  <c r="A17" i="2"/>
  <c r="A32" i="2"/>
  <c r="A33" i="2"/>
  <c r="A27" i="2"/>
  <c r="A22" i="2"/>
  <c r="C16" i="2"/>
  <c r="D16" i="2"/>
  <c r="B16" i="2"/>
  <c r="D14" i="2"/>
  <c r="D13" i="2"/>
  <c r="D12" i="2"/>
  <c r="D11" i="2"/>
  <c r="D5" i="2"/>
  <c r="C5" i="2"/>
  <c r="C7" i="2"/>
  <c r="C8" i="2"/>
  <c r="C9" i="2"/>
  <c r="C10" i="2"/>
  <c r="B6" i="2"/>
  <c r="B5" i="2"/>
  <c r="D22" i="1"/>
  <c r="C22" i="1"/>
  <c r="B22" i="1"/>
  <c r="B20" i="1"/>
  <c r="D19" i="1"/>
  <c r="D17" i="1"/>
  <c r="C19" i="1"/>
  <c r="D13" i="1"/>
  <c r="D12" i="1"/>
  <c r="D11" i="1"/>
  <c r="D10" i="1"/>
  <c r="C9" i="1"/>
  <c r="C8" i="1"/>
  <c r="C7" i="1"/>
  <c r="C6" i="1"/>
  <c r="B5" i="1"/>
  <c r="D4" i="1"/>
  <c r="C4" i="1"/>
  <c r="C14" i="1" s="1"/>
  <c r="B4" i="1"/>
  <c r="B14" i="1" s="1"/>
  <c r="B23" i="1" s="1"/>
  <c r="I37" i="2" l="1"/>
  <c r="H18" i="2"/>
  <c r="H37" i="2" s="1"/>
  <c r="J37" i="2"/>
  <c r="C37" i="2"/>
  <c r="D14" i="1"/>
  <c r="D20" i="1"/>
  <c r="D23" i="1" s="1"/>
  <c r="C20" i="1"/>
  <c r="C23" i="1" s="1"/>
</calcChain>
</file>

<file path=xl/sharedStrings.xml><?xml version="1.0" encoding="utf-8"?>
<sst xmlns="http://schemas.openxmlformats.org/spreadsheetml/2006/main" count="83" uniqueCount="40">
  <si>
    <t>Vidwat Dahal</t>
  </si>
  <si>
    <t>One-Time Cost</t>
  </si>
  <si>
    <t>Orlando Theme Parks</t>
  </si>
  <si>
    <t>Caribbean Cruise</t>
  </si>
  <si>
    <t>Chicago Museum Tour</t>
  </si>
  <si>
    <t>Air Fare</t>
  </si>
  <si>
    <t>Cruise</t>
  </si>
  <si>
    <t>Disneyland</t>
  </si>
  <si>
    <t>Universal Studios</t>
  </si>
  <si>
    <t>Sea World</t>
  </si>
  <si>
    <t>Busch Gardens</t>
  </si>
  <si>
    <t>Car Rental</t>
  </si>
  <si>
    <t>Hotel</t>
  </si>
  <si>
    <t>Food</t>
  </si>
  <si>
    <t>Natural History</t>
  </si>
  <si>
    <t>Chicago Museum of Art</t>
  </si>
  <si>
    <t>Science Museum</t>
  </si>
  <si>
    <t>Museum of Broadcast History</t>
  </si>
  <si>
    <t>Daily Costs</t>
  </si>
  <si>
    <t>One-Time Total</t>
  </si>
  <si>
    <t>Daily Total</t>
  </si>
  <si>
    <t>All-Time Cost</t>
  </si>
  <si>
    <t>Per Person Expenses</t>
  </si>
  <si>
    <t>Subtotal of Tickets (per person)</t>
  </si>
  <si>
    <t>Number of People in Group</t>
  </si>
  <si>
    <t>Hotel Expenses</t>
  </si>
  <si>
    <t>Hotel Cost per Night</t>
  </si>
  <si>
    <t>Number of Nights</t>
  </si>
  <si>
    <t xml:space="preserve">Hotel Total </t>
  </si>
  <si>
    <t>Total Costs of Tickets</t>
  </si>
  <si>
    <t>Susan</t>
  </si>
  <si>
    <t>Car Expenses</t>
  </si>
  <si>
    <t>Car Rental per Day</t>
  </si>
  <si>
    <t>Number of Days</t>
  </si>
  <si>
    <t>Car Total</t>
  </si>
  <si>
    <t>Food Expenses</t>
  </si>
  <si>
    <t>Food Cost per Person per Day</t>
  </si>
  <si>
    <t>Food Total</t>
  </si>
  <si>
    <t>Total Cost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</si>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</sst>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4"/>
      <name val="Aptos Narrow"/>
      <family val="2"/>
      <scheme val="minor"/>
    </font>
    <font>
      <b/>
      <i/>
      <sz val="11"/>
      <color theme="5" tint="-0.499984740745262"/>
      <name val="Aptos Narrow"/>
      <family val="2"/>
      <scheme val="minor"/>
    </font>
    <font>
      <b/>
      <i/>
      <sz val="11"/>
      <color theme="8" tint="-0.499984740745262"/>
      <name val="Aptos Narrow"/>
      <family val="2"/>
      <scheme val="minor"/>
    </font>
    <font>
      <b/>
      <i/>
      <sz val="11"/>
      <color theme="2" tint="-0.8999908444471571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0" applyNumberFormat="1"/>
    <xf numFmtId="0" fontId="2" fillId="2" borderId="0" xfId="0" applyFont="1" applyFill="1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2" fillId="3" borderId="0" xfId="0" applyFont="1" applyFill="1"/>
    <xf numFmtId="0" fontId="0" fillId="3" borderId="0" xfId="0" applyFill="1"/>
    <xf numFmtId="44" fontId="0" fillId="3" borderId="0" xfId="0" applyNumberFormat="1" applyFill="1"/>
    <xf numFmtId="44" fontId="0" fillId="3" borderId="0" xfId="1" applyFont="1" applyFill="1"/>
    <xf numFmtId="0" fontId="3" fillId="2" borderId="0" xfId="0" applyFont="1" applyFill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44" fontId="0" fillId="5" borderId="0" xfId="1" applyFont="1" applyFill="1"/>
    <xf numFmtId="0" fontId="0" fillId="6" borderId="0" xfId="0" applyFill="1"/>
    <xf numFmtId="44" fontId="0" fillId="6" borderId="0" xfId="1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0" fillId="4" borderId="0" xfId="1" applyNumberFormat="1" applyFont="1" applyFill="1"/>
    <xf numFmtId="0" fontId="0" fillId="6" borderId="0" xfId="1" applyNumberFormat="1" applyFont="1" applyFill="1"/>
    <xf numFmtId="0" fontId="0" fillId="5" borderId="0" xfId="1" applyNumberFormat="1" applyFont="1" applyFill="1"/>
    <xf numFmtId="0" fontId="0" fillId="7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Vacation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Refined!$B$36:$D$36</c:f>
              <c:strCache>
                <c:ptCount val="3"/>
                <c:pt idx="0">
                  <c:v>Caribbean Cruise</c:v>
                </c:pt>
                <c:pt idx="1">
                  <c:v>Orlando Theme Parks</c:v>
                </c:pt>
                <c:pt idx="2">
                  <c:v>Chicago Museum Tour</c:v>
                </c:pt>
              </c:strCache>
            </c:strRef>
          </c:cat>
          <c:val>
            <c:numRef>
              <c:f>Refined!$B$37:$D$37</c:f>
              <c:numCache>
                <c:formatCode>_("$"* #,##0.00_);_("$"* \(#,##0.00\);_("$"* "-"??_);_(@_)</c:formatCode>
                <c:ptCount val="3"/>
                <c:pt idx="0">
                  <c:v>1810</c:v>
                </c:pt>
                <c:pt idx="1">
                  <c:v>1853</c:v>
                </c:pt>
                <c:pt idx="2">
                  <c:v>1854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B-41C0-BC79-F164607D0A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059711"/>
        <c:axId val="199049151"/>
      </c:barChart>
      <c:catAx>
        <c:axId val="19905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9151"/>
        <c:crosses val="autoZero"/>
        <c:auto val="1"/>
        <c:lblAlgn val="ctr"/>
        <c:lblOffset val="100"/>
        <c:noMultiLvlLbl val="0"/>
      </c:catAx>
      <c:valAx>
        <c:axId val="19904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Tim</a:t>
            </a:r>
          </a:p>
          <a:p>
            <a:pPr>
              <a:defRPr/>
            </a:pPr>
            <a:r>
              <a:rPr lang="en-US"/>
              <a:t>Vacation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Refined!$H$36:$J$36</c:f>
              <c:strCache>
                <c:ptCount val="3"/>
                <c:pt idx="0">
                  <c:v>Caribbean Cruise</c:v>
                </c:pt>
                <c:pt idx="1">
                  <c:v>Orlando Theme Parks</c:v>
                </c:pt>
                <c:pt idx="2">
                  <c:v>Chicago Museum Tour</c:v>
                </c:pt>
              </c:strCache>
            </c:strRef>
          </c:cat>
          <c:val>
            <c:numRef>
              <c:f>Refined!$H$37:$J$37</c:f>
              <c:numCache>
                <c:formatCode>_("$"* #,##0.00_);_("$"* \(#,##0.00\);_("$"* "-"??_);_(@_)</c:formatCode>
                <c:ptCount val="3"/>
                <c:pt idx="0">
                  <c:v>3620</c:v>
                </c:pt>
                <c:pt idx="1">
                  <c:v>3181</c:v>
                </c:pt>
                <c:pt idx="2">
                  <c:v>2948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9-4E70-8F42-F521EEEADF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059711"/>
        <c:axId val="199049151"/>
      </c:barChart>
      <c:catAx>
        <c:axId val="19905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9151"/>
        <c:crosses val="autoZero"/>
        <c:auto val="1"/>
        <c:lblAlgn val="ctr"/>
        <c:lblOffset val="100"/>
        <c:noMultiLvlLbl val="0"/>
      </c:catAx>
      <c:valAx>
        <c:axId val="19904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on Vacation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'First Draft'!$B$22:$D$22</c:f>
              <c:strCache>
                <c:ptCount val="3"/>
                <c:pt idx="0">
                  <c:v>Caribbean Cruise</c:v>
                </c:pt>
                <c:pt idx="1">
                  <c:v>Orlando Theme Parks</c:v>
                </c:pt>
                <c:pt idx="2">
                  <c:v>Chicago Museum Tour</c:v>
                </c:pt>
              </c:strCache>
            </c:strRef>
          </c:cat>
          <c:val>
            <c:numRef>
              <c:f>'First Draft'!$B$23:$D$23</c:f>
              <c:numCache>
                <c:formatCode>_("$"* #,##0.00_);_("$"* \(#,##0.00\);_("$"* "-"??_);_(@_)</c:formatCode>
                <c:ptCount val="3"/>
                <c:pt idx="0">
                  <c:v>3620</c:v>
                </c:pt>
                <c:pt idx="1">
                  <c:v>3181</c:v>
                </c:pt>
                <c:pt idx="2">
                  <c:v>2948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8-46C6-9E55-C75B739D6B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8777359"/>
        <c:axId val="2038778319"/>
      </c:barChart>
      <c:catAx>
        <c:axId val="203877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778319"/>
        <c:crosses val="autoZero"/>
        <c:auto val="1"/>
        <c:lblAlgn val="ctr"/>
        <c:lblOffset val="100"/>
        <c:noMultiLvlLbl val="0"/>
      </c:catAx>
      <c:valAx>
        <c:axId val="203877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77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37</xdr:row>
      <xdr:rowOff>106680</xdr:rowOff>
    </xdr:from>
    <xdr:to>
      <xdr:col>3</xdr:col>
      <xdr:colOff>891540</xdr:colOff>
      <xdr:row>52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8085A-2EC2-8BBC-6C38-0CD6BB674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37</xdr:row>
      <xdr:rowOff>106680</xdr:rowOff>
    </xdr:from>
    <xdr:to>
      <xdr:col>9</xdr:col>
      <xdr:colOff>891540</xdr:colOff>
      <xdr:row>52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858C6-1CF8-491A-BED3-6B917509E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5</xdr:row>
      <xdr:rowOff>45720</xdr:rowOff>
    </xdr:from>
    <xdr:to>
      <xdr:col>11</xdr:col>
      <xdr:colOff>365760</xdr:colOff>
      <xdr:row>20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A3423-FFB7-6B02-24EF-DE6C27FC5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4DF-08E3-495D-AC3C-CF99864BBA0E}">
  <dimension ref="A1:J59"/>
  <sheetViews>
    <sheetView tabSelected="1" workbookViewId="0">
      <selection activeCell="E32" sqref="E32"/>
    </sheetView>
  </sheetViews>
  <sheetFormatPr defaultRowHeight="14.4" x14ac:dyDescent="0.3"/>
  <cols>
    <col min="1" max="1" width="25.88671875" bestFit="1" customWidth="1"/>
    <col min="2" max="2" width="15" bestFit="1" customWidth="1"/>
    <col min="3" max="3" width="18.33203125" bestFit="1" customWidth="1"/>
    <col min="4" max="4" width="18.88671875" bestFit="1" customWidth="1"/>
    <col min="7" max="7" width="25.88671875" bestFit="1" customWidth="1"/>
    <col min="8" max="8" width="15" bestFit="1" customWidth="1"/>
    <col min="9" max="9" width="18.33203125" bestFit="1" customWidth="1"/>
    <col min="10" max="10" width="18.88671875" bestFit="1" customWidth="1"/>
  </cols>
  <sheetData>
    <row r="1" spans="1:10" x14ac:dyDescent="0.3">
      <c r="A1" t="s">
        <v>0</v>
      </c>
    </row>
    <row r="2" spans="1:10" x14ac:dyDescent="0.3">
      <c r="A2" t="s">
        <v>30</v>
      </c>
      <c r="B2" t="s">
        <v>3</v>
      </c>
      <c r="C2" t="s">
        <v>2</v>
      </c>
      <c r="D2" t="s">
        <v>4</v>
      </c>
      <c r="G2" t="s">
        <v>39</v>
      </c>
      <c r="H2" t="s">
        <v>3</v>
      </c>
      <c r="I2" t="s">
        <v>2</v>
      </c>
      <c r="J2" t="s">
        <v>4</v>
      </c>
    </row>
    <row r="4" spans="1:10" x14ac:dyDescent="0.3">
      <c r="A4" s="10" t="s">
        <v>22</v>
      </c>
      <c r="B4" s="3"/>
      <c r="C4" s="3"/>
      <c r="D4" s="3"/>
      <c r="G4" s="10" t="s">
        <v>22</v>
      </c>
      <c r="H4" s="3"/>
      <c r="I4" s="3"/>
      <c r="J4" s="3"/>
    </row>
    <row r="5" spans="1:10" x14ac:dyDescent="0.3">
      <c r="A5" s="3" t="s">
        <v>5</v>
      </c>
      <c r="B5" s="4">
        <f>350</f>
        <v>350</v>
      </c>
      <c r="C5" s="4">
        <f>100</f>
        <v>100</v>
      </c>
      <c r="D5" s="4">
        <f>280</f>
        <v>280</v>
      </c>
      <c r="G5" s="3" t="s">
        <v>5</v>
      </c>
      <c r="H5" s="4">
        <f>350</f>
        <v>350</v>
      </c>
      <c r="I5" s="4">
        <f>100</f>
        <v>100</v>
      </c>
      <c r="J5" s="4">
        <f>280</f>
        <v>280</v>
      </c>
    </row>
    <row r="6" spans="1:10" x14ac:dyDescent="0.3">
      <c r="A6" s="3" t="s">
        <v>6</v>
      </c>
      <c r="B6" s="4">
        <f>555</f>
        <v>555</v>
      </c>
      <c r="C6" s="4">
        <v>0</v>
      </c>
      <c r="D6" s="4">
        <v>0</v>
      </c>
      <c r="G6" s="3" t="s">
        <v>6</v>
      </c>
      <c r="H6" s="4">
        <f>555</f>
        <v>555</v>
      </c>
      <c r="I6" s="4">
        <v>0</v>
      </c>
      <c r="J6" s="4">
        <v>0</v>
      </c>
    </row>
    <row r="7" spans="1:10" x14ac:dyDescent="0.3">
      <c r="A7" s="3" t="s">
        <v>7</v>
      </c>
      <c r="B7" s="4">
        <v>0</v>
      </c>
      <c r="C7" s="4">
        <f>99</f>
        <v>99</v>
      </c>
      <c r="D7" s="4">
        <v>0</v>
      </c>
      <c r="G7" s="3" t="s">
        <v>7</v>
      </c>
      <c r="H7" s="4">
        <v>0</v>
      </c>
      <c r="I7" s="4">
        <f>99</f>
        <v>99</v>
      </c>
      <c r="J7" s="4">
        <v>0</v>
      </c>
    </row>
    <row r="8" spans="1:10" x14ac:dyDescent="0.3">
      <c r="A8" s="3" t="s">
        <v>8</v>
      </c>
      <c r="B8" s="4">
        <v>0</v>
      </c>
      <c r="C8" s="4">
        <f>95</f>
        <v>95</v>
      </c>
      <c r="D8" s="4">
        <v>0</v>
      </c>
      <c r="G8" s="3" t="s">
        <v>8</v>
      </c>
      <c r="H8" s="4">
        <v>0</v>
      </c>
      <c r="I8" s="4">
        <f>95</f>
        <v>95</v>
      </c>
      <c r="J8" s="4">
        <v>0</v>
      </c>
    </row>
    <row r="9" spans="1:10" x14ac:dyDescent="0.3">
      <c r="A9" s="3" t="s">
        <v>9</v>
      </c>
      <c r="B9" s="4">
        <v>0</v>
      </c>
      <c r="C9" s="4">
        <f>85</f>
        <v>85</v>
      </c>
      <c r="D9" s="4">
        <v>0</v>
      </c>
      <c r="G9" s="3" t="s">
        <v>9</v>
      </c>
      <c r="H9" s="4">
        <v>0</v>
      </c>
      <c r="I9" s="4">
        <f>85</f>
        <v>85</v>
      </c>
      <c r="J9" s="4">
        <v>0</v>
      </c>
    </row>
    <row r="10" spans="1:10" x14ac:dyDescent="0.3">
      <c r="A10" s="3" t="s">
        <v>10</v>
      </c>
      <c r="B10" s="4">
        <v>0</v>
      </c>
      <c r="C10" s="4">
        <f>85</f>
        <v>85</v>
      </c>
      <c r="D10" s="4">
        <v>0</v>
      </c>
      <c r="G10" s="3" t="s">
        <v>10</v>
      </c>
      <c r="H10" s="4">
        <v>0</v>
      </c>
      <c r="I10" s="4">
        <f>85</f>
        <v>85</v>
      </c>
      <c r="J10" s="4">
        <v>0</v>
      </c>
    </row>
    <row r="11" spans="1:10" x14ac:dyDescent="0.3">
      <c r="A11" s="3" t="s">
        <v>14</v>
      </c>
      <c r="B11" s="4">
        <v>0</v>
      </c>
      <c r="C11" s="4">
        <v>0</v>
      </c>
      <c r="D11" s="4">
        <f>18</f>
        <v>18</v>
      </c>
      <c r="G11" s="3" t="s">
        <v>14</v>
      </c>
      <c r="H11" s="4">
        <v>0</v>
      </c>
      <c r="I11" s="4">
        <v>0</v>
      </c>
      <c r="J11" s="4">
        <f>18</f>
        <v>18</v>
      </c>
    </row>
    <row r="12" spans="1:10" x14ac:dyDescent="0.3">
      <c r="A12" s="3" t="s">
        <v>15</v>
      </c>
      <c r="B12" s="4">
        <v>0</v>
      </c>
      <c r="C12" s="4">
        <v>0</v>
      </c>
      <c r="D12" s="4">
        <f>25</f>
        <v>25</v>
      </c>
      <c r="G12" s="3" t="s">
        <v>15</v>
      </c>
      <c r="H12" s="4">
        <v>0</v>
      </c>
      <c r="I12" s="4">
        <v>0</v>
      </c>
      <c r="J12" s="4">
        <f>25</f>
        <v>25</v>
      </c>
    </row>
    <row r="13" spans="1:10" x14ac:dyDescent="0.3">
      <c r="A13" s="3" t="s">
        <v>16</v>
      </c>
      <c r="B13" s="4">
        <v>0</v>
      </c>
      <c r="C13" s="4">
        <v>0</v>
      </c>
      <c r="D13" s="4">
        <f>15</f>
        <v>15</v>
      </c>
      <c r="G13" s="3" t="s">
        <v>16</v>
      </c>
      <c r="H13" s="4">
        <v>0</v>
      </c>
      <c r="I13" s="4">
        <v>0</v>
      </c>
      <c r="J13" s="4">
        <f>15</f>
        <v>15</v>
      </c>
    </row>
    <row r="14" spans="1:10" x14ac:dyDescent="0.3">
      <c r="A14" s="3" t="s">
        <v>17</v>
      </c>
      <c r="B14" s="4">
        <v>0</v>
      </c>
      <c r="C14" s="4">
        <v>0</v>
      </c>
      <c r="D14" s="4">
        <f>9</f>
        <v>9</v>
      </c>
      <c r="G14" s="3" t="s">
        <v>17</v>
      </c>
      <c r="H14" s="4">
        <v>0</v>
      </c>
      <c r="I14" s="4">
        <v>0</v>
      </c>
      <c r="J14" s="4">
        <f>9</f>
        <v>9</v>
      </c>
    </row>
    <row r="16" spans="1:10" x14ac:dyDescent="0.3">
      <c r="A16" s="3" t="s">
        <v>23</v>
      </c>
      <c r="B16" s="5">
        <f>SUM(B5:B14)</f>
        <v>905</v>
      </c>
      <c r="C16" s="5">
        <f t="shared" ref="C16:D16" si="0">SUM(C5:C14)</f>
        <v>464</v>
      </c>
      <c r="D16" s="5">
        <f t="shared" si="0"/>
        <v>347</v>
      </c>
      <c r="G16" s="3" t="s">
        <v>23</v>
      </c>
      <c r="H16" s="5">
        <f>SUM(H5:H14)</f>
        <v>905</v>
      </c>
      <c r="I16" s="5">
        <f t="shared" ref="I16:J16" si="1">SUM(I5:I14)</f>
        <v>464</v>
      </c>
      <c r="J16" s="5">
        <f t="shared" si="1"/>
        <v>347</v>
      </c>
    </row>
    <row r="17" spans="1:10" x14ac:dyDescent="0.3">
      <c r="A17" s="3" t="str">
        <f>A57</f>
        <v>Number of People in Group</v>
      </c>
      <c r="B17" s="3">
        <f>$B$57</f>
        <v>2</v>
      </c>
      <c r="C17" s="3">
        <f>$B$57</f>
        <v>2</v>
      </c>
      <c r="D17" s="3">
        <f>$B$57</f>
        <v>2</v>
      </c>
      <c r="G17" s="3" t="str">
        <f>G57</f>
        <v>Number of People in Group</v>
      </c>
      <c r="H17" s="3">
        <f>$H$57</f>
        <v>4</v>
      </c>
      <c r="I17" s="3">
        <f t="shared" ref="I17:J17" si="2">$H$57</f>
        <v>4</v>
      </c>
      <c r="J17" s="3">
        <f t="shared" si="2"/>
        <v>4</v>
      </c>
    </row>
    <row r="18" spans="1:10" x14ac:dyDescent="0.3">
      <c r="A18" s="3" t="s">
        <v>29</v>
      </c>
      <c r="B18" s="5">
        <f>B16*B17</f>
        <v>1810</v>
      </c>
      <c r="C18" s="5">
        <f t="shared" ref="C18:D18" si="3">C16*C17</f>
        <v>928</v>
      </c>
      <c r="D18" s="5">
        <f t="shared" si="3"/>
        <v>694</v>
      </c>
      <c r="G18" s="3" t="s">
        <v>29</v>
      </c>
      <c r="H18" s="5">
        <f>H16*H17</f>
        <v>3620</v>
      </c>
      <c r="I18" s="5">
        <f t="shared" ref="I18" si="4">I16*I17</f>
        <v>1856</v>
      </c>
      <c r="J18" s="5">
        <f t="shared" ref="J18" si="5">J16*J17</f>
        <v>1388</v>
      </c>
    </row>
    <row r="20" spans="1:10" x14ac:dyDescent="0.3">
      <c r="A20" s="17" t="s">
        <v>25</v>
      </c>
      <c r="B20" s="11"/>
      <c r="C20" s="11"/>
      <c r="D20" s="11"/>
      <c r="G20" s="17" t="s">
        <v>25</v>
      </c>
      <c r="H20" s="11"/>
      <c r="I20" s="11"/>
      <c r="J20" s="11"/>
    </row>
    <row r="21" spans="1:10" x14ac:dyDescent="0.3">
      <c r="A21" s="11" t="s">
        <v>26</v>
      </c>
      <c r="B21" s="12">
        <v>0</v>
      </c>
      <c r="C21" s="12">
        <v>105</v>
      </c>
      <c r="D21" s="12">
        <v>120</v>
      </c>
      <c r="G21" s="11" t="s">
        <v>26</v>
      </c>
      <c r="H21" s="12">
        <v>0</v>
      </c>
      <c r="I21" s="12">
        <v>105</v>
      </c>
      <c r="J21" s="12">
        <v>120</v>
      </c>
    </row>
    <row r="22" spans="1:10" x14ac:dyDescent="0.3">
      <c r="A22" s="11" t="str">
        <f>A58</f>
        <v>Number of Nights</v>
      </c>
      <c r="B22" s="20">
        <f>$B$58</f>
        <v>5</v>
      </c>
      <c r="C22" s="20">
        <f>$B$58</f>
        <v>5</v>
      </c>
      <c r="D22" s="20">
        <f>$B$58</f>
        <v>5</v>
      </c>
      <c r="G22" s="11" t="str">
        <f>G58</f>
        <v>Number of Nights</v>
      </c>
      <c r="H22" s="20">
        <f>$H$58</f>
        <v>5</v>
      </c>
      <c r="I22" s="20">
        <f t="shared" ref="I22:J22" si="6">$H$58</f>
        <v>5</v>
      </c>
      <c r="J22" s="20">
        <f t="shared" si="6"/>
        <v>5</v>
      </c>
    </row>
    <row r="23" spans="1:10" x14ac:dyDescent="0.3">
      <c r="A23" s="11" t="s">
        <v>28</v>
      </c>
      <c r="B23" s="12">
        <f>B22*B21</f>
        <v>0</v>
      </c>
      <c r="C23" s="12">
        <f t="shared" ref="C23:D23" si="7">C22*C21</f>
        <v>525</v>
      </c>
      <c r="D23" s="12">
        <f t="shared" si="7"/>
        <v>600</v>
      </c>
      <c r="G23" s="11" t="s">
        <v>28</v>
      </c>
      <c r="H23" s="12">
        <f>H22*H21</f>
        <v>0</v>
      </c>
      <c r="I23" s="12">
        <f t="shared" ref="I23" si="8">I22*I21</f>
        <v>525</v>
      </c>
      <c r="J23" s="12">
        <f t="shared" ref="J23" si="9">J22*J21</f>
        <v>600</v>
      </c>
    </row>
    <row r="25" spans="1:10" x14ac:dyDescent="0.3">
      <c r="A25" s="18" t="s">
        <v>31</v>
      </c>
      <c r="B25" s="13"/>
      <c r="C25" s="13"/>
      <c r="D25" s="13"/>
      <c r="G25" s="18" t="s">
        <v>31</v>
      </c>
      <c r="H25" s="13"/>
      <c r="I25" s="13"/>
      <c r="J25" s="13"/>
    </row>
    <row r="26" spans="1:10" x14ac:dyDescent="0.3">
      <c r="A26" s="13" t="s">
        <v>32</v>
      </c>
      <c r="B26" s="14">
        <v>0</v>
      </c>
      <c r="C26" s="14">
        <v>0</v>
      </c>
      <c r="D26" s="14">
        <v>40</v>
      </c>
      <c r="G26" s="13" t="s">
        <v>32</v>
      </c>
      <c r="H26" s="14">
        <v>0</v>
      </c>
      <c r="I26" s="14">
        <v>0</v>
      </c>
      <c r="J26" s="14">
        <v>40</v>
      </c>
    </row>
    <row r="27" spans="1:10" x14ac:dyDescent="0.3">
      <c r="A27" s="13" t="str">
        <f>A59</f>
        <v>Number of Days</v>
      </c>
      <c r="B27" s="22">
        <f>$B$59</f>
        <v>4</v>
      </c>
      <c r="C27" s="22">
        <f>$B$59</f>
        <v>4</v>
      </c>
      <c r="D27" s="22">
        <f>$B$59</f>
        <v>4</v>
      </c>
      <c r="G27" s="13" t="str">
        <f>G59</f>
        <v>Number of Days</v>
      </c>
      <c r="H27" s="22">
        <f>$H$59</f>
        <v>4</v>
      </c>
      <c r="I27" s="22">
        <f t="shared" ref="I27:J27" si="10">$H$59</f>
        <v>4</v>
      </c>
      <c r="J27" s="22">
        <f t="shared" si="10"/>
        <v>4</v>
      </c>
    </row>
    <row r="28" spans="1:10" x14ac:dyDescent="0.3">
      <c r="A28" s="13" t="s">
        <v>34</v>
      </c>
      <c r="B28" s="14">
        <f>B27*B26</f>
        <v>0</v>
      </c>
      <c r="C28" s="14">
        <f t="shared" ref="C28:D28" si="11">C27*C26</f>
        <v>0</v>
      </c>
      <c r="D28" s="14">
        <f t="shared" si="11"/>
        <v>160</v>
      </c>
      <c r="G28" s="13" t="s">
        <v>34</v>
      </c>
      <c r="H28" s="14">
        <f>H27*H26</f>
        <v>0</v>
      </c>
      <c r="I28" s="14">
        <f t="shared" ref="I28" si="12">I27*I26</f>
        <v>0</v>
      </c>
      <c r="J28" s="14">
        <f t="shared" ref="J28" si="13">J27*J26</f>
        <v>160</v>
      </c>
    </row>
    <row r="30" spans="1:10" x14ac:dyDescent="0.3">
      <c r="A30" s="19" t="s">
        <v>35</v>
      </c>
      <c r="B30" s="15"/>
      <c r="C30" s="15"/>
      <c r="D30" s="15"/>
      <c r="G30" s="19" t="s">
        <v>35</v>
      </c>
      <c r="H30" s="15"/>
      <c r="I30" s="15"/>
      <c r="J30" s="15"/>
    </row>
    <row r="31" spans="1:10" x14ac:dyDescent="0.3">
      <c r="A31" s="15" t="s">
        <v>36</v>
      </c>
      <c r="B31" s="16">
        <v>0</v>
      </c>
      <c r="C31" s="16">
        <v>50</v>
      </c>
      <c r="D31" s="16">
        <v>50</v>
      </c>
      <c r="G31" s="15" t="s">
        <v>36</v>
      </c>
      <c r="H31" s="16">
        <v>0</v>
      </c>
      <c r="I31" s="16">
        <v>50</v>
      </c>
      <c r="J31" s="16">
        <v>50</v>
      </c>
    </row>
    <row r="32" spans="1:10" x14ac:dyDescent="0.3">
      <c r="A32" s="15" t="str">
        <f>A57</f>
        <v>Number of People in Group</v>
      </c>
      <c r="B32" s="21">
        <f>$B$57</f>
        <v>2</v>
      </c>
      <c r="C32" s="21">
        <f>$B$57</f>
        <v>2</v>
      </c>
      <c r="D32" s="21">
        <f>$B$57</f>
        <v>2</v>
      </c>
      <c r="G32" s="15" t="str">
        <f>G57</f>
        <v>Number of People in Group</v>
      </c>
      <c r="H32" s="21">
        <f>$H$57</f>
        <v>4</v>
      </c>
      <c r="I32" s="21">
        <f t="shared" ref="I32:J32" si="14">$H$57</f>
        <v>4</v>
      </c>
      <c r="J32" s="21">
        <f t="shared" si="14"/>
        <v>4</v>
      </c>
    </row>
    <row r="33" spans="1:10" x14ac:dyDescent="0.3">
      <c r="A33" s="15" t="str">
        <f>A59</f>
        <v>Number of Days</v>
      </c>
      <c r="B33" s="21">
        <f>$B$59</f>
        <v>4</v>
      </c>
      <c r="C33" s="21">
        <f>$B$59</f>
        <v>4</v>
      </c>
      <c r="D33" s="21">
        <f>$B$59</f>
        <v>4</v>
      </c>
      <c r="G33" s="15" t="str">
        <f>G59</f>
        <v>Number of Days</v>
      </c>
      <c r="H33" s="21">
        <f>$H$59</f>
        <v>4</v>
      </c>
      <c r="I33" s="21">
        <f t="shared" ref="I33:J33" si="15">$H$59</f>
        <v>4</v>
      </c>
      <c r="J33" s="21">
        <f t="shared" si="15"/>
        <v>4</v>
      </c>
    </row>
    <row r="34" spans="1:10" x14ac:dyDescent="0.3">
      <c r="A34" s="15" t="s">
        <v>37</v>
      </c>
      <c r="B34" s="16">
        <f>B31*B32*B33</f>
        <v>0</v>
      </c>
      <c r="C34" s="16">
        <f t="shared" ref="C34:D34" si="16">C31*C32*C33</f>
        <v>400</v>
      </c>
      <c r="D34" s="16">
        <f t="shared" si="16"/>
        <v>400</v>
      </c>
      <c r="G34" s="15" t="s">
        <v>37</v>
      </c>
      <c r="H34" s="16">
        <f>H31*H32*H33</f>
        <v>0</v>
      </c>
      <c r="I34" s="16">
        <f t="shared" ref="I34" si="17">I31*I32*I33</f>
        <v>800</v>
      </c>
      <c r="J34" s="16">
        <f t="shared" ref="J34" si="18">J31*J32*J33</f>
        <v>800</v>
      </c>
    </row>
    <row r="36" spans="1:10" x14ac:dyDescent="0.3">
      <c r="B36" t="str">
        <f>B2</f>
        <v>Caribbean Cruise</v>
      </c>
      <c r="C36" t="str">
        <f>C2</f>
        <v>Orlando Theme Parks</v>
      </c>
      <c r="D36" t="str">
        <f>D2</f>
        <v>Chicago Museum Tour</v>
      </c>
      <c r="H36" t="str">
        <f>H2</f>
        <v>Caribbean Cruise</v>
      </c>
      <c r="I36" t="str">
        <f>I2</f>
        <v>Orlando Theme Parks</v>
      </c>
      <c r="J36" t="str">
        <f>J2</f>
        <v>Chicago Museum Tour</v>
      </c>
    </row>
    <row r="37" spans="1:10" x14ac:dyDescent="0.3">
      <c r="A37" t="s">
        <v>38</v>
      </c>
      <c r="B37" s="1">
        <f>B18+B23+B28+B34</f>
        <v>1810</v>
      </c>
      <c r="C37" s="1">
        <f t="shared" ref="C37:D37" si="19">C18+C23+C28+C34</f>
        <v>1853</v>
      </c>
      <c r="D37" s="1">
        <f t="shared" si="19"/>
        <v>1854</v>
      </c>
      <c r="G37" t="s">
        <v>38</v>
      </c>
      <c r="H37" s="1">
        <f>H18+H23+H28+H34</f>
        <v>3620</v>
      </c>
      <c r="I37" s="1">
        <f t="shared" ref="I37:J37" si="20">I18+I23+I28+I34</f>
        <v>3181</v>
      </c>
      <c r="J37" s="1">
        <f t="shared" si="20"/>
        <v>2948</v>
      </c>
    </row>
    <row r="57" spans="1:8" x14ac:dyDescent="0.3">
      <c r="A57" s="23" t="s">
        <v>24</v>
      </c>
      <c r="B57">
        <v>2</v>
      </c>
      <c r="G57" s="23" t="s">
        <v>24</v>
      </c>
      <c r="H57">
        <v>4</v>
      </c>
    </row>
    <row r="58" spans="1:8" x14ac:dyDescent="0.3">
      <c r="A58" s="23" t="s">
        <v>27</v>
      </c>
      <c r="B58">
        <v>5</v>
      </c>
      <c r="G58" s="23" t="s">
        <v>27</v>
      </c>
      <c r="H58">
        <v>5</v>
      </c>
    </row>
    <row r="59" spans="1:8" x14ac:dyDescent="0.3">
      <c r="A59" s="23" t="s">
        <v>33</v>
      </c>
      <c r="B59">
        <v>4</v>
      </c>
      <c r="G59" s="23" t="s">
        <v>33</v>
      </c>
      <c r="H59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108C-BA1F-41BB-B161-5CA1AD7BE876}">
  <dimension ref="A1:D23"/>
  <sheetViews>
    <sheetView workbookViewId="0">
      <selection activeCell="E25" sqref="E25"/>
    </sheetView>
  </sheetViews>
  <sheetFormatPr defaultRowHeight="14.4" x14ac:dyDescent="0.3"/>
  <cols>
    <col min="1" max="1" width="24.6640625" bestFit="1" customWidth="1"/>
    <col min="2" max="2" width="15" bestFit="1" customWidth="1"/>
    <col min="3" max="3" width="18.33203125" bestFit="1" customWidth="1"/>
    <col min="4" max="4" width="18.88671875" bestFit="1" customWidth="1"/>
  </cols>
  <sheetData>
    <row r="1" spans="1:4" x14ac:dyDescent="0.3">
      <c r="A1" t="s">
        <v>0</v>
      </c>
    </row>
    <row r="3" spans="1:4" x14ac:dyDescent="0.3">
      <c r="A3" s="2" t="s">
        <v>1</v>
      </c>
      <c r="B3" s="3" t="s">
        <v>3</v>
      </c>
      <c r="C3" s="3" t="s">
        <v>2</v>
      </c>
      <c r="D3" s="3" t="s">
        <v>4</v>
      </c>
    </row>
    <row r="4" spans="1:4" x14ac:dyDescent="0.3">
      <c r="A4" s="3" t="s">
        <v>5</v>
      </c>
      <c r="B4" s="4">
        <f>350*4</f>
        <v>1400</v>
      </c>
      <c r="C4" s="4">
        <f>100*4</f>
        <v>400</v>
      </c>
      <c r="D4" s="4">
        <f>280*4</f>
        <v>1120</v>
      </c>
    </row>
    <row r="5" spans="1:4" x14ac:dyDescent="0.3">
      <c r="A5" s="3" t="s">
        <v>6</v>
      </c>
      <c r="B5" s="4">
        <f>555*4</f>
        <v>2220</v>
      </c>
      <c r="C5" s="4">
        <v>0</v>
      </c>
      <c r="D5" s="4">
        <v>0</v>
      </c>
    </row>
    <row r="6" spans="1:4" x14ac:dyDescent="0.3">
      <c r="A6" s="3" t="s">
        <v>7</v>
      </c>
      <c r="B6" s="4">
        <v>0</v>
      </c>
      <c r="C6" s="4">
        <f>99*4</f>
        <v>396</v>
      </c>
      <c r="D6" s="4">
        <v>0</v>
      </c>
    </row>
    <row r="7" spans="1:4" x14ac:dyDescent="0.3">
      <c r="A7" s="3" t="s">
        <v>8</v>
      </c>
      <c r="B7" s="4">
        <v>0</v>
      </c>
      <c r="C7" s="4">
        <f>95*4</f>
        <v>380</v>
      </c>
      <c r="D7" s="4">
        <v>0</v>
      </c>
    </row>
    <row r="8" spans="1:4" x14ac:dyDescent="0.3">
      <c r="A8" s="3" t="s">
        <v>9</v>
      </c>
      <c r="B8" s="4">
        <v>0</v>
      </c>
      <c r="C8" s="4">
        <f>85*4</f>
        <v>340</v>
      </c>
      <c r="D8" s="4">
        <v>0</v>
      </c>
    </row>
    <row r="9" spans="1:4" x14ac:dyDescent="0.3">
      <c r="A9" s="3" t="s">
        <v>10</v>
      </c>
      <c r="B9" s="4">
        <v>0</v>
      </c>
      <c r="C9" s="4">
        <f>85*4</f>
        <v>340</v>
      </c>
      <c r="D9" s="4">
        <v>0</v>
      </c>
    </row>
    <row r="10" spans="1:4" x14ac:dyDescent="0.3">
      <c r="A10" s="3" t="s">
        <v>14</v>
      </c>
      <c r="B10" s="4">
        <v>0</v>
      </c>
      <c r="C10" s="4">
        <v>0</v>
      </c>
      <c r="D10" s="4">
        <f>18*4</f>
        <v>72</v>
      </c>
    </row>
    <row r="11" spans="1:4" x14ac:dyDescent="0.3">
      <c r="A11" s="3" t="s">
        <v>15</v>
      </c>
      <c r="B11" s="4">
        <v>0</v>
      </c>
      <c r="C11" s="4">
        <v>0</v>
      </c>
      <c r="D11" s="4">
        <f>25*4</f>
        <v>100</v>
      </c>
    </row>
    <row r="12" spans="1:4" x14ac:dyDescent="0.3">
      <c r="A12" s="3" t="s">
        <v>16</v>
      </c>
      <c r="B12" s="4">
        <v>0</v>
      </c>
      <c r="C12" s="4">
        <v>0</v>
      </c>
      <c r="D12" s="4">
        <f>15*4</f>
        <v>60</v>
      </c>
    </row>
    <row r="13" spans="1:4" x14ac:dyDescent="0.3">
      <c r="A13" s="3" t="s">
        <v>17</v>
      </c>
      <c r="B13" s="4">
        <v>0</v>
      </c>
      <c r="C13" s="4">
        <v>0</v>
      </c>
      <c r="D13" s="4">
        <f>9*4</f>
        <v>36</v>
      </c>
    </row>
    <row r="14" spans="1:4" x14ac:dyDescent="0.3">
      <c r="A14" s="3" t="s">
        <v>19</v>
      </c>
      <c r="B14" s="5">
        <f>SUM(B4:B13)</f>
        <v>3620</v>
      </c>
      <c r="C14" s="5">
        <f>SUM(C4:C13)</f>
        <v>1856</v>
      </c>
      <c r="D14" s="5">
        <f>SUM(D4:D13)</f>
        <v>1388</v>
      </c>
    </row>
    <row r="15" spans="1:4" x14ac:dyDescent="0.3">
      <c r="B15" s="1"/>
      <c r="C15" s="1"/>
      <c r="D15" s="1"/>
    </row>
    <row r="16" spans="1:4" x14ac:dyDescent="0.3">
      <c r="A16" s="6" t="s">
        <v>18</v>
      </c>
      <c r="B16" s="7"/>
      <c r="C16" s="7"/>
      <c r="D16" s="7"/>
    </row>
    <row r="17" spans="1:4" x14ac:dyDescent="0.3">
      <c r="A17" s="7" t="s">
        <v>11</v>
      </c>
      <c r="B17" s="8">
        <v>0</v>
      </c>
      <c r="C17" s="8">
        <v>0</v>
      </c>
      <c r="D17" s="9">
        <f>4*40</f>
        <v>160</v>
      </c>
    </row>
    <row r="18" spans="1:4" x14ac:dyDescent="0.3">
      <c r="A18" s="7" t="s">
        <v>12</v>
      </c>
      <c r="B18" s="8">
        <v>0</v>
      </c>
      <c r="C18" s="9">
        <f>105*5</f>
        <v>525</v>
      </c>
      <c r="D18" s="9">
        <f>120*5</f>
        <v>600</v>
      </c>
    </row>
    <row r="19" spans="1:4" x14ac:dyDescent="0.3">
      <c r="A19" s="7" t="s">
        <v>13</v>
      </c>
      <c r="B19" s="8">
        <v>0</v>
      </c>
      <c r="C19" s="9">
        <f>50*4*4</f>
        <v>800</v>
      </c>
      <c r="D19" s="9">
        <f>50*4*4</f>
        <v>800</v>
      </c>
    </row>
    <row r="20" spans="1:4" x14ac:dyDescent="0.3">
      <c r="A20" s="7" t="s">
        <v>20</v>
      </c>
      <c r="B20" s="8">
        <f>SUM(B17:B19)</f>
        <v>0</v>
      </c>
      <c r="C20" s="8">
        <f t="shared" ref="C20:D20" si="0">SUM(C17:C19)</f>
        <v>1325</v>
      </c>
      <c r="D20" s="8">
        <f t="shared" si="0"/>
        <v>1560</v>
      </c>
    </row>
    <row r="22" spans="1:4" x14ac:dyDescent="0.3">
      <c r="B22" t="str">
        <f>B3</f>
        <v>Caribbean Cruise</v>
      </c>
      <c r="C22" t="str">
        <f>C3</f>
        <v>Orlando Theme Parks</v>
      </c>
      <c r="D22" t="str">
        <f>D3</f>
        <v>Chicago Museum Tour</v>
      </c>
    </row>
    <row r="23" spans="1:4" x14ac:dyDescent="0.3">
      <c r="A23" t="s">
        <v>21</v>
      </c>
      <c r="B23" s="1">
        <f>B14+B20</f>
        <v>3620</v>
      </c>
      <c r="C23" s="1">
        <f>C14+C20</f>
        <v>3181</v>
      </c>
      <c r="D23" s="1">
        <f>D14+D20</f>
        <v>2948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Refined</vt:lpstr>
      <vt:lpstr>First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Vidwat Dahal</dc:creator>
  <cp:lastModifiedBy>Vidwat Dahal</cp:lastModifiedBy>
  <dcterms:created xsi:type="dcterms:W3CDTF">2024-03-24T04:31:48Z</dcterms:created>
  <dcterms:modified xsi:type="dcterms:W3CDTF">2024-03-24T11:21:50Z</dcterms:modified>
</cp:coreProperties>
</file>