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illes_recital\source\repos\rag-projects\google_nq\expe\04. Evals\"/>
    </mc:Choice>
  </mc:AlternateContent>
  <xr:revisionPtr revIDLastSave="0" documentId="13_ncr:1_{2536E053-86B4-49BA-A3C3-4D1A11CCDB08}"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Params" sheetId="3" r:id="rId3"/>
  </sheets>
  <definedNames>
    <definedName name="_xlnm._FilterDatabase" localSheetId="0" hidden="1">Expe!$B$2:$W$223</definedName>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3" l="1" a="1"/>
  <c r="B20" i="3" s="1"/>
  <c r="I1" i="3"/>
  <c r="D2" i="2" l="1" a="1"/>
  <c r="D2" i="2" s="1"/>
  <c r="D4" i="2" s="1" a="1"/>
  <c r="D4" i="2" s="1"/>
  <c r="B19" i="3" a="1"/>
  <c r="B19" i="3" s="1"/>
  <c r="B16" i="3" s="1" a="1"/>
  <c r="B16" i="3" s="1"/>
  <c r="B2" i="2" a="1"/>
  <c r="B2" i="2" s="1"/>
  <c r="B6" i="2" s="1" a="1"/>
  <c r="B6" i="2" s="1"/>
  <c r="B18" i="3"/>
  <c r="A2" i="2" s="1"/>
  <c r="B17" i="3"/>
  <c r="B4" i="2" l="1" a="1"/>
  <c r="B4" i="2" s="1"/>
  <c r="D7" i="2" a="1"/>
  <c r="D7" i="2" s="1"/>
  <c r="D8" i="2" s="1"/>
  <c r="B5" i="2" a="1"/>
  <c r="B5" i="2" s="1"/>
  <c r="D5" i="2" a="1"/>
  <c r="D5" i="2" s="1"/>
  <c r="B3" i="2" a="1"/>
  <c r="B3" i="2" s="1"/>
  <c r="D9" i="2" a="1"/>
  <c r="D9" i="2" s="1"/>
  <c r="D10" i="2" s="1"/>
  <c r="D12" i="2" s="1"/>
  <c r="D3" i="2" a="1"/>
  <c r="D3" i="2" s="1"/>
  <c r="D6" i="2" a="1"/>
  <c r="D6" i="2" s="1"/>
  <c r="A1" i="2"/>
  <c r="D11" i="2" l="1"/>
</calcChain>
</file>

<file path=xl/sharedStrings.xml><?xml version="1.0" encoding="utf-8"?>
<sst xmlns="http://schemas.openxmlformats.org/spreadsheetml/2006/main" count="486" uniqueCount="401">
  <si>
    <t>Questions</t>
  </si>
  <si>
    <t>Chunk</t>
  </si>
  <si>
    <t>Facts</t>
  </si>
  <si>
    <t>Answers</t>
  </si>
  <si>
    <t>Eval</t>
  </si>
  <si>
    <t>N°</t>
  </si>
  <si>
    <t>Text</t>
  </si>
  <si>
    <t>Model</t>
  </si>
  <si>
    <t>Cost</t>
  </si>
  <si>
    <t>Duration</t>
  </si>
  <si>
    <t>Date</t>
  </si>
  <si>
    <t>LLM</t>
  </si>
  <si>
    <t>Auto</t>
  </si>
  <si>
    <t>Hallus</t>
  </si>
  <si>
    <t>Prec</t>
  </si>
  <si>
    <t>Rec</t>
  </si>
  <si>
    <t>Human</t>
  </si>
  <si>
    <t>what is the story behind 5 nights at freddy's ?</t>
  </si>
  <si>
    <t>1. The series revolves around a fictional restaurant called Freddy Fazbear's Pizza, which is similar to Chuck E. Cheese's and ShowBiz Pizza Place.</t>
  </si>
  <si>
    <t>gpt-4-0613</t>
  </si>
  <si>
    <t>16/03/2024 16:50:26</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</si>
  <si>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</si>
  <si>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01/04/2024 00:44:55</t>
  </si>
  <si>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(4),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</si>
  <si>
    <t>2. In the first three games, the player assumes the role of a nighttime security guard.</t>
  </si>
  <si>
    <t>3. The player must use various tools, including security cameras, to survive against animatronic characters that become dangerous after-hours.</t>
  </si>
  <si>
    <t>4. The fourth game differs in gameplay mechanics and is set in a child's house, where the player must defend against nightmarish animatronics.</t>
  </si>
  <si>
    <t>5. The fifth game is set in a maintenance facility owned by a company related to Freddy Fazbear's Pizza.</t>
  </si>
  <si>
    <t>6. In the fifth game, the player is a technician who must complete different tasks each night, guided by an AI voice.</t>
  </si>
  <si>
    <t>7. The sixth game involves the player as the owner of a pizzeria, decorating it with items that can be purchased.</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</si>
  <si>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</si>
  <si>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</si>
  <si>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</si>
  <si>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16/03/2024 16:50:35</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</si>
  <si>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</si>
  <si>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01/04/2024 00:45:01</t>
  </si>
  <si>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steps on a pet mouse named Mr. Jingles, which Del had adopted, repeatedly calls him by a gay slur (7,8), and ultimately sabotages his execution by failing to soak the sponge used to conduct electricity to Del's head; Del dies screaming in pain (9).</t>
  </si>
  <si>
    <t>2. Paul was suffering from a severe bladder infection during his time at the penitentiary.</t>
  </si>
  <si>
    <t>3. John Coffey, a physically imposing but mentally challenged black man, was under Paul's custody.</t>
  </si>
  <si>
    <t>4. John was sentenced to death for the rape and murder of two white girls.</t>
  </si>
  <si>
    <t>5. Arlen Bitterbuck, a Native-American inmate, was charged with murder and was the first to be executed.</t>
  </si>
  <si>
    <t>6. Percy, the nephew of Louisiana's First Lady, was known for his sadistic behavior and was untouchable due to his family connections.</t>
  </si>
  <si>
    <t>7. Percy was particularly abusive towards inmate Eduard Delacroix, often using a gay slur against him.</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</si>
  <si>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</si>
  <si>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</si>
  <si>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</si>
  <si>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</si>
  <si>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16/03/2024 16:50:42</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</si>
  <si>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</si>
  <si>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01/04/2024 00:45:10</t>
  </si>
  <si>
    <t>King's Highway 401 (1), commonly referred to as Highway 401 and also known by its official name as the Macdonald–Cartier Freeway (2) or colloquially as the four-oh-one, is a controlled-access 400-series highway in the Canadian province of Ontario (1). It stretches 828.0 kilometres (514.5 mi) from Windsor in the west to the Ontario–Quebec border in the east (3). The part of Highway 401 that passes through Toronto is North America's busiest highway (4), and one of the widest (5). Together with Quebec Autoroute 20, it forms the road transportation backbone of the Quebec City–Windsor Corridor (6), along which over half of Canada's population resides (7) and is also a Core Route in the National Highway System of Canada (8). The route is maintained by the Ministry of Transportation of Ontario (MTO) (9) and patrolled by the Ontario Provincial Police (10). The speed limit is 100 km/h (62 mph) throughout its length, unless posted otherwise (11).</t>
  </si>
  <si>
    <t>2. The highway is also known as the Macdonald-Cartier Freeway or colloquially as the four-oh-one.</t>
  </si>
  <si>
    <t>3. It stretches 828.0 kilometres from Windsor in the west to the Ontario-Quebec border in the east.</t>
  </si>
  <si>
    <t>4. The part of Highway 401 that passes through Toronto is North America's busiest highway.</t>
  </si>
  <si>
    <t>5. Highway 401 is also one of the widest highways in North America.</t>
  </si>
  <si>
    <t>6. Together with Quebec Autoroute 20, Highway 401 forms the road transportation backbone of the Quebec City-Windsor Corridor.</t>
  </si>
  <si>
    <t>7. Over half of Canada's population resides along the Quebec City-Windsor Corridor.</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</si>
  <si>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</si>
  <si>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</si>
  <si>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</si>
  <si>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</si>
  <si>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</si>
  <si>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</si>
  <si>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16/03/2024 16:50:49</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</si>
  <si>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</si>
  <si>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01/04/2024 00:45:16</t>
  </si>
  <si>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</si>
  <si>
    <t>2. They were chosen to leave Shopwell's.</t>
  </si>
  <si>
    <t>3. A jar of Bickle's Honey Mustard, which had been returned, tried to warn the groceries about the Great Beyond.</t>
  </si>
  <si>
    <t>4. The Honey Mustard claimed that the Great Beyond was a lie.</t>
  </si>
  <si>
    <t>5. Only Frank paid attention to Honey Mustard's warning.</t>
  </si>
  <si>
    <t>6. Honey Mustard asked Frank to find a bottle of liquor called Firewater.</t>
  </si>
  <si>
    <t>7. Honey Mustard fell to his death.</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</si>
  <si>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</si>
  <si>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</si>
  <si>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</si>
  <si>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</si>
  <si>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</si>
  <si>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</si>
  <si>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16/03/2024 16:50:57</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</si>
  <si>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</si>
  <si>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01/04/2024 00:45:20</t>
  </si>
  <si>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</si>
  <si>
    <t>2. This electromagnetic force keeps the electrons within an electrostatic potential well around the nucleus.</t>
  </si>
  <si>
    <t>3. An external energy source is required for an electron to escape from this potential well.</t>
  </si>
  <si>
    <t>4. The attractive force between the electron and the nucleus increases as they get closer.</t>
  </si>
  <si>
    <t>5. Electrons closer to the nucleus need more energy to escape compared to those further away.</t>
  </si>
  <si>
    <t>who did holly matthews play in waterloo rd ?</t>
  </si>
  <si>
    <t>1. She was a student at the British drama school East 15 in 2005.</t>
  </si>
  <si>
    <t>16/03/2024 16:51:02</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</si>
  <si>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</si>
  <si>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01/04/2024 00:45:25</t>
  </si>
  <si>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</si>
  <si>
    <t>2. She secured a significant role in the BBC drama Waterloo Road.</t>
  </si>
  <si>
    <t>3. In Waterloo Road, she portrayed the character of a bully named Leigh-Ann Galloway.</t>
  </si>
  <si>
    <t>4. After Waterloo Road, she continued her acting career in BBC's Doctors.</t>
  </si>
  <si>
    <t>5. In Doctors, she played the character Connie Whitfield.</t>
  </si>
  <si>
    <t>6. She also acted in ITV's The Bill, where she played a drug addict named Josie Clarke.</t>
  </si>
  <si>
    <t>7. In 2009, she returned to the BBC soap Doctors, this time playing Tansy Flack.</t>
  </si>
  <si>
    <t>who did the first double backflip on a dirt bike ?</t>
  </si>
  <si>
    <t>1. Travis Pastrana completed a double backflip on an uphill/sand setup in 2006.</t>
  </si>
  <si>
    <t>16/03/2024 16:51:06</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</si>
  <si>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</si>
  <si>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01/04/2024 00:45:28</t>
  </si>
  <si>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</si>
  <si>
    <t>2. The double backflip was performed in his 'Nitro Circus' Freestyle Motocross movies.</t>
  </si>
  <si>
    <t>3. On August 4, 2006, Pastrana became the first rider to land a double backflip in a competition.</t>
  </si>
  <si>
    <t>4. This competition took place at X Games 12 in Los Angeles.</t>
  </si>
  <si>
    <t>5. After successfully performing the trick, Pastrana decided never to do it again.</t>
  </si>
  <si>
    <t>6. The double backflip was a trick that many had considered impossible.</t>
  </si>
  <si>
    <t>who won season 10 of dancing with the stars ?</t>
  </si>
  <si>
    <t>1. Season ten of Dancing with the Stars started on March 22, 2010.</t>
  </si>
  <si>
    <t>16/03/2024 16:51:09</t>
  </si>
  <si>
    <t>Season ten of Dancing with the Stars premiered on March 22, 2010. There was not an elimination the first week of competition. The first elimination took place on March 30. Singer Nicole Scherzinger won the competition.</t>
  </si>
  <si>
    <t>01/04/2024 00:45:31</t>
  </si>
  <si>
    <t>Season ten of Dancing with the Stars premiered on March 22, 2010 (1). There was not an elimination the first week of competition (2). The first elimination took place on March 30 (3). Singer Nicole Scherzinger won the competition (4).</t>
  </si>
  <si>
    <t>2. The first week of competition in season ten of Dancing with the Stars did not have an elimination.</t>
  </si>
  <si>
    <t>3. The first elimination in season ten of Dancing with the Stars occurred on March 30.</t>
  </si>
  <si>
    <t>4. Nicole Scherzinger, a singer, was the winner of Dancing with the Stars season ten.</t>
  </si>
  <si>
    <t>when would the quantity of dna double when growing cells ?</t>
  </si>
  <si>
    <t>1. The cell cycle is the process of cell division which consists of four major phases.</t>
  </si>
  <si>
    <t>16/03/2024 16:51:18</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</si>
  <si>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</si>
  <si>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01/04/2024 00:45:39</t>
  </si>
  <si>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</si>
  <si>
    <t>2. The G1 phase is the first part of the cell cycle, characterized by the synthesis of enzymes needed for DNA replication.</t>
  </si>
  <si>
    <t>3. The S phase is the second part of the cell cycle, during which DNA replication occurs, resulting in two identical sets of chromosomes.</t>
  </si>
  <si>
    <t>4. The G2 phase is the third part of the cell cycle, marked by significant protein synthesis, particularly the production of microtubules needed for cell division.</t>
  </si>
  <si>
    <t>5. The M phase is the fourth and final part of the cell cycle, involving nuclear division (karyokinesis) and cytoplasmic division (cytokinesis).</t>
  </si>
  <si>
    <t>6. During the M phase, a new cell membrane is formed, leading to the physical division of the 'mother' and 'daughter' cells.</t>
  </si>
  <si>
    <t>7. The M phase is further divided into several distinct phases: prophase, prometaphase, metaphase, anaphase, and telophase, which lead to cytokinesis.</t>
  </si>
  <si>
    <t>when did the battle of palmito ranch happen ?</t>
  </si>
  <si>
    <t>1. The Battle of Palmito Ranch is sometimes viewed as the last battle of the American Civil War.</t>
  </si>
  <si>
    <t>16/03/2024 16:51:22</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</si>
  <si>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</si>
  <si>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01/04/2024 00:45:42</t>
  </si>
  <si>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</si>
  <si>
    <t>2. This battle took place on May 12 and 13, 1865.</t>
  </si>
  <si>
    <t>3. The location of the battle was on the banks of the Rio Grande, east of Brownsville, Texas.</t>
  </si>
  <si>
    <t>4. The Battle of Palmito Ranch was fought near the seaport of Los Brazos de Santiago.</t>
  </si>
  <si>
    <t>5. Some argue that the battle should be considered a postwar action, as the Confederacy had already ceased to exist.</t>
  </si>
  <si>
    <t>who determined the mass to charge ratio of an electron ?</t>
  </si>
  <si>
    <t>1. During the 19th century, the mass-to-charge ratios of some ions were determined using electrochemical methods.</t>
  </si>
  <si>
    <t>16/03/2024 16:51:29</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</si>
  <si>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</si>
  <si>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01/04/2024 00:45:51</t>
  </si>
  <si>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</si>
  <si>
    <t>2. J. J. Thomson first measured the mass-to-charge ratio of the electron in 1897.</t>
  </si>
  <si>
    <t>3. Thomson's measurements proved that the electron is a particle with both mass and charge.</t>
  </si>
  <si>
    <t>4. The mass-to-charge ratio of an electron is significantly smaller than that of a hydrogen ion H+.</t>
  </si>
  <si>
    <t>5. In 1898, Wilhelm Wien separated ions based on their mass-to-charge ratio using an ion optical device.</t>
  </si>
  <si>
    <t>6. This device, known as a Wien filter, utilized both electric and magnetic fields.</t>
  </si>
  <si>
    <t>7. Walter Kaufman measured the increase of electromagnetic mass of fast electrons in 1901.</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</si>
  <si>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</si>
  <si>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</si>
  <si>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</si>
  <si>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</si>
  <si>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</si>
  <si>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16/03/2024 16:51:30</t>
  </si>
  <si>
    <t>Downs is a surname of Old English origin.[1]</t>
  </si>
  <si>
    <t>01/04/2024 00:45:52</t>
  </si>
  <si>
    <t>Downs is a surname of Old English origin. (1, 2)</t>
  </si>
  <si>
    <t>2. The origin of the surname Downs is Old English.</t>
  </si>
  <si>
    <t>who sang without love where would we be now ?</t>
  </si>
  <si>
    <t>1. "Long Train Runnin'" is a song by The Doobie Brothers.</t>
  </si>
  <si>
    <t>16/03/2024 16:51:35</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</si>
  <si>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</si>
  <si>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01/04/2024 00:45:56</t>
  </si>
  <si>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</si>
  <si>
    <t>2. The song was written by Tom Johnston, a member of the band.</t>
  </si>
  <si>
    <t>3. It was part of the band's 1973 album "The Captain and Me".</t>
  </si>
  <si>
    <t>4. "Long Train Runnin'" was also released as a single.</t>
  </si>
  <si>
    <t>5. The song became a top 10 hit on the US Billboard Hot 100.</t>
  </si>
  <si>
    <t>6. It reached its peak position at number 8 on the chart.</t>
  </si>
  <si>
    <t>what is the value of g on the surface of the moon ?</t>
  </si>
  <si>
    <t>1. The acceleration due to gravity on the Moon's surface is approximately 1.625 m/s2.</t>
  </si>
  <si>
    <t>16/03/2024 16:51:39</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</si>
  <si>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</si>
  <si>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01/04/2024 00:45:59</t>
  </si>
  <si>
    <t>The acceleration due to gravity on the surface of the Moon is about 1.625 m/s2 (1), about 16.6% that on Earth's surface or 0.16 ɡ (2). Over the entire surface, the variation in gravitational acceleration is about 0.0253 m/s2 (3) (4). Because weight is directly dependent upon gravitational acceleration (5), things on the Moon will weigh only 16.6% of what they weigh on the Earth (6).</t>
  </si>
  <si>
    <t>2. This acceleration is about 16.6% of that on Earth's surface.</t>
  </si>
  <si>
    <t>3. The Moon's gravitational acceleration varies by about 0.0253 m/s2 across its entire surface.</t>
  </si>
  <si>
    <t>4. This variation represents 1.6% of the total acceleration due to gravity on the Moon.</t>
  </si>
  <si>
    <t>5. Weight is directly dependent on gravitational acceleration.</t>
  </si>
  <si>
    <t>6. Objects on the Moon will weigh only 16.6% of their weight on Earth.</t>
  </si>
  <si>
    <t>when does the door in the wall take place ?</t>
  </si>
  <si>
    <t>1. The story is set in England during the Middle Ages.</t>
  </si>
  <si>
    <t>16/03/2024 16:51:48</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</si>
  <si>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</si>
  <si>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01/04/2024 00:46:06</t>
  </si>
  <si>
    <t>The story, illustrated by the author, is set in England during the Middle Ages (1), as the Black Death (bubonic plague) is sweeping across the country (2). Young Robin is sent away to become a knight like his father (3), but his dreams are endangered when he loses the use of his legs (4). A doctor reassures Robin that the weakness in his legs is not caused by the plague (5) and the doctor is supposed to come and help him but does not (6). His parents are away, serving the king and queen during war (7), and the servants abandon the house, fearing the plague (8). Robin is saved by Brother Luke, a friar, who finds him and takes him to a monastery and cares for him (9, 10).</t>
  </si>
  <si>
    <t>2. The Black Death, also known as the bubonic plague, is spreading across the country.</t>
  </si>
  <si>
    <t>3. The main character, Robin, is a young boy who aspires to be a knight like his father.</t>
  </si>
  <si>
    <t>4. Robin's dreams are threatened when he loses the ability to use his legs.</t>
  </si>
  <si>
    <t>5. A doctor confirms that Robin's leg weakness is not a result of the plague.</t>
  </si>
  <si>
    <t>6. The doctor promises to help Robin but fails to do so.</t>
  </si>
  <si>
    <t>7. Robin's parents are absent, serving the king and queen in a war.</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</si>
  <si>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</si>
  <si>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</si>
  <si>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</si>
  <si>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</si>
  <si>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</si>
  <si>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16/03/2024 16:51:54</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</si>
  <si>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</si>
  <si>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01/04/2024 00:46:14</t>
  </si>
  <si>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</si>
  <si>
    <t>2. The training took place on the Hawaiian island of Kauai.</t>
  </si>
  <si>
    <t>3. Patrick Swayze had some prior experience with surfing, while Keanu Reeves had none.</t>
  </si>
  <si>
    <t>4. Lori Petty had never been in the ocean before the training.</t>
  </si>
  <si>
    <t>5. Filming the surfing sequences was difficult for the actors.</t>
  </si>
  <si>
    <t>6. Swayze injured himself during filming, cracking four of his ribs.</t>
  </si>
  <si>
    <t>7. Despite his injuries, Swayze refused to use a stunt double for the surfing scenes.</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</si>
  <si>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</si>
  <si>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</si>
  <si>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</si>
  <si>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</si>
  <si>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</si>
  <si>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</si>
  <si>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</si>
  <si>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16/03/2024 16:51:59</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</si>
  <si>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</si>
  <si>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01/04/2024 00:46:18</t>
  </si>
  <si>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</si>
  <si>
    <t>2. The FPB operates under the Minister of Communications in South Africa.</t>
  </si>
  <si>
    <t>3. The FPB was established in 1998 under the Films and Publications Act.</t>
  </si>
  <si>
    <t>4. The main purpose of the FPB is to tackle issues of child pornography and child abuse.</t>
  </si>
  <si>
    <t>5. The FPB also provides ratings to publicly consumed media like movies, music, and television programs.</t>
  </si>
  <si>
    <t>6. The FPB's mandate can be viewed as one of state censorship.</t>
  </si>
  <si>
    <t>when did the olympics first allow professional athletes ?</t>
  </si>
  <si>
    <t>1. A disagreement arose before the 1984 Winter Olympics regarding the definition of a professional player.</t>
  </si>
  <si>
    <t>16/03/2024 16:52:05</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</si>
  <si>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</si>
  <si>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01/04/2024 00:46:24</t>
  </si>
  <si>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</si>
  <si>
    <t>2. The International Olympic Committee (IOC) had a rule that players who had signed an NHL contract but played less than ten games were eligible.</t>
  </si>
  <si>
    <t>3. The United States Olympic Committee disagreed, stating that any player with an NHL contract was a professional and thus ineligible.</t>
  </si>
  <si>
    <t>4. An emergency meeting was held by the IOC, which ruled that NHL-contracted players were eligible if they hadn't played any NHL games.</t>
  </si>
  <si>
    <t>5. This ruling made five players from Austria, Italy, and Canada ineligible for the Olympics.</t>
  </si>
  <si>
    <t>6. Players who had played in other professional leagues, like the World Hockey Association, were allowed to participate.</t>
  </si>
  <si>
    <t>7. Alan Eagleson, a Canadian hockey official, claimed that the rule only applied to the NHL, and players contracted in European leagues were still considered amateurs.</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</si>
  <si>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</si>
  <si>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</si>
  <si>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</si>
  <si>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</si>
  <si>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</si>
  <si>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16/03/2024 16:52:08</t>
  </si>
  <si>
    <t>The general classification is the most important classification, the one by which the winner of the Tour de France is determined. Since 1919, the leader of the general classification wears the yellow jersey (French: maillot jaunepronounced [majo ʒon]).</t>
  </si>
  <si>
    <t>01/04/2024 00:46:27</t>
  </si>
  <si>
    <t>The general classification is the most important classification, the one by which the winner of the Tour de France is determined (1, 2). Since 1919, the leader of the general classification wears the yellow jersey (3, 4) (French: maillot jaune pronounced [majo ʒon]) (5).</t>
  </si>
  <si>
    <t>2. The winner of the Tour de France is determined by the general classification.</t>
  </si>
  <si>
    <t>3. The leader of the general classification is awarded a yellow jersey.</t>
  </si>
  <si>
    <t>4. The tradition of the yellow jersey in the Tour de France started in 1919.</t>
  </si>
  <si>
    <t>5. In French, the yellow jersey is referred to as "maillot jaune".</t>
  </si>
  <si>
    <t>who is the founder of the 7th day adventist church ?</t>
  </si>
  <si>
    <t>1. The Seventh-day Adventist Church originated from the Millerite movement in the 1830s to 1840s.</t>
  </si>
  <si>
    <t>16/03/2024 16:52:13</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</si>
  <si>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</si>
  <si>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01/04/2024 00:46:33</t>
  </si>
  <si>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</si>
  <si>
    <t>2. The church was officially established in 1863.</t>
  </si>
  <si>
    <t>3. Hiram Edson, James Springer White, Joseph Bates, and J. N. Andrews were notable figures in the early church.</t>
  </si>
  <si>
    <t>4. The church expanded from New England to become an international organization over the years.</t>
  </si>
  <si>
    <t>5. In the 20th century, reviews by evangelicals Donald Barnhouse and Walter Martin led to its recognition as a Christian denomination.</t>
  </si>
  <si>
    <t>6. The formation of the Seventh-day Adventist Church occurred during the period of the Second Great Awakening.</t>
  </si>
  <si>
    <t>where is california state university east bay located ?</t>
  </si>
  <si>
    <t>1. California State University, East Bay is a public university situated in Hayward, California, United States.</t>
  </si>
  <si>
    <t>16/03/2024 16:52:17</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</si>
  <si>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</si>
  <si>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01/04/2024 00:46:39</t>
  </si>
  <si>
    <t>California State University, East Bay (commonly referred to as Cal State East Bay, CSU East Bay, or CSUEB)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 (5) and has been recognized as a 'Best in the West' college by the Princeton Review (6).</t>
  </si>
  <si>
    <t>2. The university is commonly known as Cal State East Bay, CSU East Bay, or CSUEB.</t>
  </si>
  <si>
    <t>3. It is part of the 23-campus California State University system.</t>
  </si>
  <si>
    <t>4. The university offers 136 undergraduate and 60 post-baccalaureate areas of study.</t>
  </si>
  <si>
    <t>5. U.S. News &amp; World Report has designated California State University, East Bay as a top-tier institution among master's-granting universities in the west.</t>
  </si>
  <si>
    <t>6. The Princeton Review has recognized the university as a 'Best in the West' college.</t>
  </si>
  <si>
    <t>which is the highest peak of southern india ?</t>
  </si>
  <si>
    <t>1. Anamudi is a mountain situated in Kerala, India.</t>
  </si>
  <si>
    <t>16/03/2024 16:52:23</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</si>
  <si>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</si>
  <si>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01/04/2024 00:46:45</t>
  </si>
  <si>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</si>
  <si>
    <t>2. It is the highest peak in Kerala and South India.</t>
  </si>
  <si>
    <t>3. The elevation of Anamudi is 2,695 metres or 8,842 feet.</t>
  </si>
  <si>
    <t>4. Anamudi has a topographic prominence of 2,479 metres or 8,133 feet.</t>
  </si>
  <si>
    <t>5. The mountain is located on the border of Devikulam Taluk, Idukki district and Kothamangalam Taluk, Ernakulam district.</t>
  </si>
  <si>
    <t>6. The name 'Anamudi' translates to 'elephant's forehead'.</t>
  </si>
  <si>
    <t>7. The mountain's name is due to its resemblance to an elephant's head.</t>
  </si>
  <si>
    <t>where did the saying quit cold turkey come from ?</t>
  </si>
  <si>
    <t>1. "Goose bumps" or piloerection often occurs in individuals who suddenly stop using opioids.</t>
  </si>
  <si>
    <t>16/03/2024 16:52:25</t>
  </si>
  <si>
    <t>The 'goose bumps' (piloerection) that occurs with sudden discontinuation in persons dependent on opioids, frequently persons addicted to heroin.[1][2] Similarly the term 'kick the habit' alludes to the muscle spasms that also occur.[1]</t>
  </si>
  <si>
    <t>01/04/2024 00:46:48</t>
  </si>
  <si>
    <t>The 'goose bumps' (piloerection) that occurs with sudden discontinuation in persons dependent on opioids (1), frequently persons addicted to heroin (2). Similarly the term 'kick the habit' alludes to the muscle spasms that also occur (3).</t>
  </si>
  <si>
    <t>2. This phenomenon is commonly observed in people addicted to heroin.</t>
  </si>
  <si>
    <t>3. The term "kick the habit" refers to the muscle spasms that occur during withdrawal.</t>
  </si>
  <si>
    <t>4. These muscle spasms are another symptom of opioid discontinuation.</t>
  </si>
  <si>
    <t>what game are they playing in casino royale ?</t>
  </si>
  <si>
    <t>1. Baccarat chemin-de-fer is a favorite game of the fictional character James Bond.</t>
  </si>
  <si>
    <t>16/03/2024 16:52:31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</si>
  <si>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</si>
  <si>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01/04/2024 00:46:54</t>
  </si>
  <si>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</si>
  <si>
    <t>2. James Bond is a secret agent created by Ian Fleming.</t>
  </si>
  <si>
    <t>3. The game is prominently featured in many of Bond's novels, including his 1953 debut, Casino Royale.</t>
  </si>
  <si>
    <t>4. In Casino Royale, the plot centers around a game between Bond and a SMERSH operative named Le Chiffre.</t>
  </si>
  <si>
    <t>5. The unabridged version of Casino Royale includes a guide to baccarat for readers unfamiliar with the game.</t>
  </si>
  <si>
    <t>6. Baccarat is also depicted in several film adaptations of the novels.</t>
  </si>
  <si>
    <t>7. In the 1954 television adaptation of Casino Royale, Bond bankrupts Le Chiffre, leading to his elimination by Soviet superiors.</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</si>
  <si>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</si>
  <si>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</si>
  <si>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</si>
  <si>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</si>
  <si>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</si>
  <si>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16/03/2024 16:52:40</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</si>
  <si>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</si>
  <si>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01/04/2024 00:47:04</t>
  </si>
  <si>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</si>
  <si>
    <t>2. Most impeachments have been related to crimes allegedly committed while in office.</t>
  </si>
  <si>
    <t>3. There have been cases where officials were impeached and convicted for crimes committed before their term.</t>
  </si>
  <si>
    <t>4. The trial and removal of an official upon conviction is separate from the act of impeachment.</t>
  </si>
  <si>
    <t>5. Several U.S. presidents have faced impeachment proceedings.</t>
  </si>
  <si>
    <t>6. Andrew Johnson and Bill Clinton are the only two presidents who have been successfully impeached by the House of Representatives.</t>
  </si>
  <si>
    <t>7. Both Andrew Johnson and Bill Clinton were acquitted by the Senate after their impeachment.</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</si>
  <si>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</si>
  <si>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</si>
  <si>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</si>
  <si>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</si>
  <si>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</si>
  <si>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16/03/2024 16:52:43</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</si>
  <si>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</si>
  <si>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01/04/2024 00:47:08</t>
  </si>
  <si>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</si>
  <si>
    <t>2. The earliest Chinese writings, I Ching, mention the use of oil in its raw state.</t>
  </si>
  <si>
    <t>3. Oil was first discovered, extracted, and used in China in the first century BCE.</t>
  </si>
  <si>
    <t>4. The Chinese were the first to use petroleum as fuel.</t>
  </si>
  <si>
    <t>5. The use of petroleum as fuel in China dates back to the fourth century BCE.</t>
  </si>
  <si>
    <t>who is presiding officer for impeachment trials against the president of the phil ?</t>
  </si>
  <si>
    <t>1. The President of the Philippines can be put on trial.</t>
  </si>
  <si>
    <t>16/03/2024 16:52:46</t>
  </si>
  <si>
    <t>If the President of the Philippines is on trial, such as in 2001, the Chief Justice of the Supreme Court of the Philippines shall preside but not vote.</t>
  </si>
  <si>
    <t>01/04/2024 00:47:10</t>
  </si>
  <si>
    <t>If the President of the Philippines is on trial (1), such as in 2001 (2), the Chief Justice of the Supreme Court of the Philippines shall preside (3) but not vote (4).</t>
  </si>
  <si>
    <t>2. In 2001, the President of the Philippines was on trial.</t>
  </si>
  <si>
    <t>3. The Chief Justice of the Supreme Court of the Philippines presides over the trial of the President.</t>
  </si>
  <si>
    <t>4. The Chief Justice does not have a voting role in the trial of the President.</t>
  </si>
  <si>
    <t>how did the red wings get their name ?</t>
  </si>
  <si>
    <t>1. The Detroit Red Wings is a professional ice hockey club.</t>
  </si>
  <si>
    <t>16/03/2024 16:52:56</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</si>
  <si>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</si>
  <si>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01/04/2024 00:47:20</t>
  </si>
  <si>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</si>
  <si>
    <t>2. The team was originally founded as the Detroit Cougars on September 25, 1926.</t>
  </si>
  <si>
    <t>3. The Detroit Cougars were one of three teams to join the National Hockey League in 1926.</t>
  </si>
  <si>
    <t>4. The rights to the players of the Victoria Cougars were bought by a Detroit group led by Charles A. Hughes.</t>
  </si>
  <si>
    <t>5. The team was renamed as the Detroit Falcons in 1930 due to financial struggles.</t>
  </si>
  <si>
    <t>6. James E. Norris bought the team out of receivership and renamed it as the Detroit Red Wings in 1932.</t>
  </si>
  <si>
    <t>7. The Detroit Red Wings played their first game on November 18, 1926.</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</si>
  <si>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</si>
  <si>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</si>
  <si>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</si>
  <si>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</si>
  <si>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16/03/2024 16:53:08</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</si>
  <si>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</si>
  <si>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01/04/2024 00:47:30</t>
  </si>
  <si>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(8), mostly in France, the Netherlands and East Berlin (9),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</si>
  <si>
    <t>where does water come from in cell respiration ?</t>
  </si>
  <si>
    <t>1. Oxidative phosphorylation in eukaryotes takes place in the mitochondrial cristae.</t>
  </si>
  <si>
    <t>16/03/2024 16:53:14</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</si>
  <si>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</si>
  <si>
    <t>01/04/2024 00:47:35</t>
  </si>
  <si>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</si>
  <si>
    <t>2. The process involves the electron transport chain which creates a proton gradient across the inner membrane boundary.</t>
  </si>
  <si>
    <t>3. This proton gradient is established by oxidizing NADH, a product of the Krebs cycle.</t>
  </si>
  <si>
    <t>4. ATP, an energy molecule, is synthesized by an enzyme called ATP synthase.</t>
  </si>
  <si>
    <t>5. The ATP synthase enzyme uses the chemiosmotic gradient to drive the phosphorylation of ADP, a precursor to ATP.</t>
  </si>
  <si>
    <t>6. The electrons involved in the process are eventually transferred to oxygen from outside the cell.</t>
  </si>
  <si>
    <t>7. The addition of two protons to the transferred electrons results in the formation of water.</t>
  </si>
  <si>
    <t>FACTS</t>
  </si>
  <si>
    <t>AUTO EVALUATION</t>
  </si>
  <si>
    <t>per question</t>
  </si>
  <si>
    <t>Nb good answers (=1)</t>
  </si>
  <si>
    <t>ratio</t>
  </si>
  <si>
    <t>Nb bad answers (&lt;1)</t>
  </si>
  <si>
    <t>HEADER_SIZE</t>
  </si>
  <si>
    <t>&lt;- These values are constants</t>
  </si>
  <si>
    <t>QUESTION_COL</t>
  </si>
  <si>
    <t>&lt;- These values are offset from $A$1</t>
  </si>
  <si>
    <t>CHUNK_COL</t>
  </si>
  <si>
    <t>FACT_COL</t>
  </si>
  <si>
    <t>&lt;- These values are offset within the LLM block</t>
  </si>
  <si>
    <t>COST</t>
  </si>
  <si>
    <t>DURATION</t>
  </si>
  <si>
    <t>EVAL</t>
  </si>
  <si>
    <t>EVAL_AUTO</t>
  </si>
  <si>
    <t>HALLUS</t>
  </si>
  <si>
    <t>NB_LLMS</t>
  </si>
  <si>
    <t>NB_QUESTIONS</t>
  </si>
  <si>
    <t>NB_FACTS</t>
  </si>
  <si>
    <t>BLOCK_SIZE</t>
  </si>
  <si>
    <t>NB_ROWS</t>
  </si>
  <si>
    <t>1. A Dogue de Bordeaux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</si>
</sst>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9">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168" fontId="0" fillId="0" borderId="0" xfId="2" applyNumberFormat="1" applyFont="1"/>
    <xf numFmtId="0" fontId="1" fillId="0" borderId="0" xfId="0" applyFont="1" applyAlignment="1">
      <alignment horizontal="center" vertical="top"/>
    </xf>
    <xf numFmtId="9" fontId="4" fillId="0" borderId="0" xfId="1" applyFont="1"/>
    <xf numFmtId="1" fontId="2" fillId="0" borderId="0" xfId="1" applyNumberFormat="1"/>
    <xf numFmtId="171" fontId="2" fillId="0" borderId="0" xfId="1" applyNumberFormat="1"/>
    <xf numFmtId="172" fontId="1" fillId="0" borderId="0" xfId="0" applyNumberFormat="1" applyFont="1"/>
    <xf numFmtId="0" fontId="1" fillId="0" borderId="0" xfId="0" applyFont="1" applyAlignment="1">
      <alignment horizontal="left"/>
    </xf>
    <xf numFmtId="172" fontId="1" fillId="0" borderId="0" xfId="1" applyNumberFormat="1" applyFont="1"/>
    <xf numFmtId="173" fontId="2" fillId="0" borderId="0" xfId="1" applyNumberFormat="1"/>
    <xf numFmtId="174" fontId="1" fillId="0" borderId="0" xfId="1" applyNumberFormat="1" applyFont="1"/>
    <xf numFmtId="0" fontId="1" fillId="0" borderId="0" xfId="1" applyNumberFormat="1" applyFont="1"/>
    <xf numFmtId="1" fontId="1" fillId="0" borderId="0" xfId="1" applyNumberFormat="1" applyFont="1"/>
  </cellXfs>
  <cellStyles count="3">
    <cellStyle name="Currency" xfId="2" builtinId="4"/>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918C-4FD2-B15E-9A3CE0F967EF}"/>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918C-4FD2-B15E-9A3CE0F967EF}"/>
              </c:ext>
            </c:extLst>
          </c:dPt>
          <c:dLbls>
            <c:dLbl>
              <c:idx val="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18C-4FD2-B15E-9A3CE0F967EF}"/>
                </c:ext>
              </c:extLst>
            </c:dLbl>
            <c:dLbl>
              <c:idx val="1"/>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18C-4FD2-B15E-9A3CE0F967EF}"/>
                </c:ext>
              </c:extLst>
            </c:dLbl>
            <c:spPr>
              <a:solidFill>
                <a:sysClr val="window" lastClr="FFFFFF"/>
              </a:solidFill>
              <a:ln>
                <a:solidFill>
                  <a:sysClr val="windowText" lastClr="000000">
                    <a:lumOff val="75000"/>
                    <a:lumMod val="25000"/>
                  </a:sysClr>
                </a:solidFill>
                <a:prstDash val="solid"/>
              </a:ln>
            </c:spPr>
            <c:txPr>
              <a:bodyPr rot="0" spcFirstLastPara="1" vertOverflow="clip" horzOverflow="clip" vert="horz" wrap="square" lIns="38100" tIns="19050" rIns="38100" bIns="19050" anchor="ctr" anchorCtr="1">
                <a:spAutoFit/>
              </a:bodyPr>
              <a:lstStyle/>
              <a:p>
                <a:pPr>
                  <a:defRPr sz="1100" b="0" i="0"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(Stats!$C$9,Stats!$C$11)</c:f>
              <c:strCache>
                <c:ptCount val="2"/>
                <c:pt idx="0">
                  <c:v>Nb good answers (=1)</c:v>
                </c:pt>
                <c:pt idx="1">
                  <c:v>Nb bad answers (&lt;1)</c:v>
                </c:pt>
              </c:strCache>
            </c:strRef>
          </c:cat>
          <c:val>
            <c:numRef>
              <c:f>(Stats!$D$9,Stats!$D$11)</c:f>
              <c:numCache>
                <c:formatCode>0</c:formatCode>
                <c:ptCount val="2"/>
                <c:pt idx="0" formatCode="General">
                  <c:v>25</c:v>
                </c:pt>
                <c:pt idx="1">
                  <c:v>5</c:v>
                </c:pt>
              </c:numCache>
            </c:numRef>
          </c:val>
          <c:extLst>
            <c:ext xmlns:c16="http://schemas.microsoft.com/office/drawing/2014/chart" uri="{C3380CC4-5D6E-409C-BE32-E72D297353CC}">
              <c16:uniqueId val="{00000004-918C-4FD2-B15E-9A3CE0F967EF}"/>
            </c:ext>
          </c:extLst>
        </c:ser>
        <c:dLbls>
          <c:showLegendKey val="0"/>
          <c:showVal val="0"/>
          <c:showCatName val="0"/>
          <c:showSerName val="0"/>
          <c:showPercent val="0"/>
          <c:showBubbleSize val="0"/>
          <c:showLeaderLines val="0"/>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434340</xdr:colOff>
      <xdr:row>2</xdr:row>
      <xdr:rowOff>110490</xdr:rowOff>
    </xdr:from>
    <xdr:to>
      <xdr:col>10</xdr:col>
      <xdr:colOff>289560</xdr:colOff>
      <xdr:row>17</xdr:row>
      <xdr:rowOff>110490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23"/>
  <sheetViews>
    <sheetView tabSelected="1" workbookViewId="0">
      <pane xSplit="2" ySplit="2" topLeftCell="C3" activePane="bottomRight" state="frozen"/>
      <selection pane="topRight" activeCell="C1" sqref="C1"/>
      <selection pane="bottomLeft" activeCell="A3" sqref="A3"/>
      <selection pane="bottomRight" activeCell="D3" sqref="D3"/>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0" max="10" width="8.88671875" customWidth="1" outlineLevel="1"/>
    <col min="11" max="11" width="7" style="14" customWidth="1" outlineLevel="1"/>
    <col min="12" max="12" width="8.88671875" style="10" customWidth="1" outlineLevel="1"/>
    <col min="13" max="13" width="11.5546875" style="11" customWidth="1" outlineLevel="1"/>
    <col min="14" max="14" width="4.77734375" customWidth="1"/>
    <col min="15" max="18" width="4.77734375" customWidth="1" outlineLevel="1"/>
    <col min="19" max="19" width="7" style="14" customWidth="1" outlineLevel="1"/>
    <col min="20" max="20" width="8.88671875" style="10" customWidth="1" outlineLevel="1"/>
    <col min="21" max="21" width="10.33203125" style="11" customWidth="1" outlineLevel="1"/>
    <col min="22" max="22" width="4.77734375" customWidth="1" outlineLevel="1"/>
    <col min="23" max="23" width="8.88671875" customWidth="1" outlineLevel="1"/>
  </cols>
  <sheetData>
    <row r="1" spans="1:23" s="1" customFormat="1" x14ac:dyDescent="0.3">
      <c r="A1" s="8"/>
      <c r="B1" s="8" t="s">
        <v>0</v>
      </c>
      <c r="C1" s="6" t="s">
        <v>1</v>
      </c>
      <c r="D1" s="9" t="s">
        <v>2</v>
      </c>
      <c r="E1" s="8"/>
      <c r="F1" s="12"/>
      <c r="G1" s="15"/>
      <c r="H1" s="17"/>
      <c r="I1" s="6" t="s">
        <v>3</v>
      </c>
      <c r="K1" s="13"/>
      <c r="L1" s="16"/>
      <c r="M1" s="18"/>
      <c r="N1" s="19" t="s">
        <v>4</v>
      </c>
      <c r="R1" s="19"/>
      <c r="S1" s="13"/>
      <c r="T1" s="16"/>
      <c r="U1" s="18"/>
    </row>
    <row r="2" spans="1:23" s="1" customFormat="1" x14ac:dyDescent="0.3">
      <c r="A2" s="1" t="s">
        <v>5</v>
      </c>
      <c r="B2" s="1" t="s">
        <v>6</v>
      </c>
      <c r="C2" s="6" t="s">
        <v>6</v>
      </c>
      <c r="D2" s="6" t="s">
        <v>6</v>
      </c>
      <c r="E2" s="1" t="s">
        <v>7</v>
      </c>
      <c r="F2" s="13" t="s">
        <v>8</v>
      </c>
      <c r="G2" s="16" t="s">
        <v>9</v>
      </c>
      <c r="H2" s="18" t="s">
        <v>10</v>
      </c>
      <c r="I2" s="6" t="s">
        <v>6</v>
      </c>
      <c r="J2" s="1" t="s">
        <v>11</v>
      </c>
      <c r="K2" s="13" t="s">
        <v>8</v>
      </c>
      <c r="L2" s="16" t="s">
        <v>9</v>
      </c>
      <c r="M2" s="18" t="s">
        <v>10</v>
      </c>
      <c r="N2" s="1" t="s">
        <v>12</v>
      </c>
      <c r="O2" s="1" t="s">
        <v>13</v>
      </c>
      <c r="P2" s="1" t="s">
        <v>14</v>
      </c>
      <c r="Q2" s="1" t="s">
        <v>15</v>
      </c>
      <c r="R2" s="1" t="s">
        <v>11</v>
      </c>
      <c r="S2" s="13" t="s">
        <v>8</v>
      </c>
      <c r="T2" s="16" t="s">
        <v>9</v>
      </c>
      <c r="U2" s="18" t="s">
        <v>10</v>
      </c>
      <c r="V2" s="1" t="s">
        <v>16</v>
      </c>
      <c r="W2" s="1" t="s">
        <v>6</v>
      </c>
    </row>
    <row r="3" spans="1:23" x14ac:dyDescent="0.3">
      <c r="A3">
        <v>1</v>
      </c>
      <c r="B3" t="s">
        <v>17</v>
      </c>
      <c r="D3" s="7" t="s">
        <v>18</v>
      </c>
      <c r="E3" t="s">
        <v>19</v>
      </c>
      <c r="F3" s="14">
        <v>2.3099999999999999E-2</v>
      </c>
      <c r="G3" s="10">
        <v>5.9184130000000001</v>
      </c>
      <c r="H3" s="11" t="s">
        <v>20</v>
      </c>
      <c r="I3" s="7" t="s">
        <v>21</v>
      </c>
      <c r="J3" s="14"/>
      <c r="N3">
        <v>1</v>
      </c>
      <c r="O3">
        <v>0</v>
      </c>
      <c r="P3">
        <v>1</v>
      </c>
      <c r="Q3">
        <v>1</v>
      </c>
      <c r="R3" t="s">
        <v>19</v>
      </c>
      <c r="S3" s="14">
        <v>3.4110000000000001E-2</v>
      </c>
      <c r="T3" s="10">
        <v>9.7536280000000009</v>
      </c>
      <c r="U3" t="s">
        <v>22</v>
      </c>
      <c r="V3">
        <v>1</v>
      </c>
      <c r="W3" t="s">
        <v>23</v>
      </c>
    </row>
    <row r="4" spans="1:23" x14ac:dyDescent="0.3">
      <c r="D4" s="7" t="s">
        <v>24</v>
      </c>
    </row>
    <row r="5" spans="1:23" x14ac:dyDescent="0.3">
      <c r="D5" s="7" t="s">
        <v>25</v>
      </c>
    </row>
    <row r="6" spans="1:23" x14ac:dyDescent="0.3">
      <c r="D6" s="7" t="s">
        <v>26</v>
      </c>
      <c r="E6" s="11"/>
      <c r="K6" s="27"/>
      <c r="S6" s="27"/>
    </row>
    <row r="7" spans="1:23" x14ac:dyDescent="0.3">
      <c r="D7" s="7" t="s">
        <v>27</v>
      </c>
    </row>
    <row r="8" spans="1:23" x14ac:dyDescent="0.3">
      <c r="D8" s="7" t="s">
        <v>28</v>
      </c>
    </row>
    <row r="9" spans="1:23" x14ac:dyDescent="0.3">
      <c r="D9" s="7" t="s">
        <v>29</v>
      </c>
    </row>
    <row r="10" spans="1:23" x14ac:dyDescent="0.3">
      <c r="D10" s="7" t="s">
        <v>30</v>
      </c>
    </row>
    <row r="11" spans="1:23" x14ac:dyDescent="0.3">
      <c r="A11">
        <v>2</v>
      </c>
      <c r="B11" t="s">
        <v>31</v>
      </c>
      <c r="D11" s="7" t="s">
        <v>32</v>
      </c>
      <c r="E11" t="s">
        <v>19</v>
      </c>
      <c r="F11" s="14">
        <v>2.334E-2</v>
      </c>
      <c r="G11" s="10">
        <v>8.9849599999999992</v>
      </c>
      <c r="H11" s="11" t="s">
        <v>33</v>
      </c>
      <c r="I11" s="7" t="s">
        <v>34</v>
      </c>
      <c r="J11" s="14"/>
      <c r="N11">
        <v>1</v>
      </c>
      <c r="O11">
        <v>0</v>
      </c>
      <c r="P11">
        <v>1</v>
      </c>
      <c r="Q11">
        <v>1</v>
      </c>
      <c r="R11" t="s">
        <v>19</v>
      </c>
      <c r="S11" s="14">
        <v>3.243E-2</v>
      </c>
      <c r="T11" s="10">
        <v>6.2004200000000003</v>
      </c>
      <c r="U11" t="s">
        <v>35</v>
      </c>
      <c r="V11">
        <v>1</v>
      </c>
      <c r="W11" t="s">
        <v>36</v>
      </c>
    </row>
    <row r="12" spans="1:23" x14ac:dyDescent="0.3">
      <c r="D12" s="7" t="s">
        <v>37</v>
      </c>
    </row>
    <row r="13" spans="1:23" x14ac:dyDescent="0.3">
      <c r="D13" s="7" t="s">
        <v>38</v>
      </c>
    </row>
    <row r="14" spans="1:23" x14ac:dyDescent="0.3">
      <c r="D14" s="7" t="s">
        <v>39</v>
      </c>
    </row>
    <row r="15" spans="1:23" x14ac:dyDescent="0.3">
      <c r="D15" s="7" t="s">
        <v>40</v>
      </c>
    </row>
    <row r="16" spans="1:23" x14ac:dyDescent="0.3">
      <c r="D16" s="7" t="s">
        <v>41</v>
      </c>
    </row>
    <row r="17" spans="1:23" x14ac:dyDescent="0.3">
      <c r="D17" s="7" t="s">
        <v>42</v>
      </c>
    </row>
    <row r="18" spans="1:23" x14ac:dyDescent="0.3">
      <c r="D18" s="7" t="s">
        <v>43</v>
      </c>
    </row>
    <row r="19" spans="1:23" x14ac:dyDescent="0.3">
      <c r="D19" s="7" t="s">
        <v>44</v>
      </c>
    </row>
    <row r="20" spans="1:23" x14ac:dyDescent="0.3">
      <c r="A20">
        <v>3</v>
      </c>
      <c r="B20" t="s">
        <v>45</v>
      </c>
      <c r="D20" s="7" t="s">
        <v>46</v>
      </c>
      <c r="E20" t="s">
        <v>19</v>
      </c>
      <c r="F20" s="14">
        <v>2.3460000000000002E-2</v>
      </c>
      <c r="G20" s="10">
        <v>6.2469099999999997</v>
      </c>
      <c r="H20" s="11" t="s">
        <v>47</v>
      </c>
      <c r="I20" s="7" t="s">
        <v>48</v>
      </c>
      <c r="J20" s="14"/>
      <c r="N20">
        <v>1</v>
      </c>
      <c r="O20">
        <v>0</v>
      </c>
      <c r="P20">
        <v>1</v>
      </c>
      <c r="Q20">
        <v>1</v>
      </c>
      <c r="R20" t="s">
        <v>19</v>
      </c>
      <c r="S20" s="14">
        <v>3.3450000000000001E-2</v>
      </c>
      <c r="T20" s="10">
        <v>9.100759</v>
      </c>
      <c r="U20" t="s">
        <v>49</v>
      </c>
      <c r="V20">
        <v>1</v>
      </c>
      <c r="W20" t="s">
        <v>50</v>
      </c>
    </row>
    <row r="21" spans="1:23" x14ac:dyDescent="0.3">
      <c r="D21" s="7" t="s">
        <v>51</v>
      </c>
    </row>
    <row r="22" spans="1:23" x14ac:dyDescent="0.3">
      <c r="D22" s="7" t="s">
        <v>52</v>
      </c>
    </row>
    <row r="23" spans="1:23" x14ac:dyDescent="0.3">
      <c r="D23" s="7" t="s">
        <v>53</v>
      </c>
    </row>
    <row r="24" spans="1:23" x14ac:dyDescent="0.3">
      <c r="D24" s="7" t="s">
        <v>54</v>
      </c>
    </row>
    <row r="25" spans="1:23" x14ac:dyDescent="0.3">
      <c r="D25" s="7" t="s">
        <v>55</v>
      </c>
    </row>
    <row r="26" spans="1:23" x14ac:dyDescent="0.3">
      <c r="D26" s="7" t="s">
        <v>56</v>
      </c>
    </row>
    <row r="27" spans="1:23" x14ac:dyDescent="0.3">
      <c r="D27" s="7" t="s">
        <v>57</v>
      </c>
    </row>
    <row r="28" spans="1:23" x14ac:dyDescent="0.3">
      <c r="D28" s="7" t="s">
        <v>58</v>
      </c>
    </row>
    <row r="29" spans="1:23" x14ac:dyDescent="0.3">
      <c r="D29" s="7" t="s">
        <v>59</v>
      </c>
    </row>
    <row r="30" spans="1:23" x14ac:dyDescent="0.3">
      <c r="D30" s="7" t="s">
        <v>60</v>
      </c>
    </row>
    <row r="31" spans="1:23" x14ac:dyDescent="0.3">
      <c r="A31">
        <v>4</v>
      </c>
      <c r="B31" t="s">
        <v>61</v>
      </c>
      <c r="D31" s="7" t="s">
        <v>62</v>
      </c>
      <c r="E31" t="s">
        <v>19</v>
      </c>
      <c r="F31" s="14">
        <v>1.728E-2</v>
      </c>
      <c r="G31" s="10">
        <v>7.5320049999999998</v>
      </c>
      <c r="H31" s="11" t="s">
        <v>63</v>
      </c>
      <c r="I31" s="7" t="s">
        <v>64</v>
      </c>
      <c r="J31" s="14"/>
      <c r="N31">
        <v>1</v>
      </c>
      <c r="O31">
        <v>0</v>
      </c>
      <c r="P31">
        <v>1</v>
      </c>
      <c r="Q31">
        <v>1</v>
      </c>
      <c r="R31" t="s">
        <v>19</v>
      </c>
      <c r="S31" s="14">
        <v>2.349E-2</v>
      </c>
      <c r="T31" s="10">
        <v>5.9311230000000004</v>
      </c>
      <c r="U31" t="s">
        <v>65</v>
      </c>
      <c r="V31">
        <v>1</v>
      </c>
      <c r="W31" t="s">
        <v>66</v>
      </c>
    </row>
    <row r="32" spans="1:23" x14ac:dyDescent="0.3">
      <c r="D32" s="7" t="s">
        <v>67</v>
      </c>
    </row>
    <row r="33" spans="1:23" x14ac:dyDescent="0.3">
      <c r="D33" s="7" t="s">
        <v>68</v>
      </c>
    </row>
    <row r="34" spans="1:23" x14ac:dyDescent="0.3">
      <c r="D34" s="7" t="s">
        <v>69</v>
      </c>
    </row>
    <row r="35" spans="1:23" x14ac:dyDescent="0.3">
      <c r="D35" s="7" t="s">
        <v>70</v>
      </c>
    </row>
    <row r="36" spans="1:23" x14ac:dyDescent="0.3">
      <c r="D36" s="7" t="s">
        <v>71</v>
      </c>
    </row>
    <row r="37" spans="1:23" x14ac:dyDescent="0.3">
      <c r="D37" s="7" t="s">
        <v>72</v>
      </c>
    </row>
    <row r="38" spans="1:23" x14ac:dyDescent="0.3">
      <c r="D38" s="7" t="s">
        <v>73</v>
      </c>
    </row>
    <row r="39" spans="1:23" x14ac:dyDescent="0.3">
      <c r="D39" s="7" t="s">
        <v>74</v>
      </c>
    </row>
    <row r="40" spans="1:23" x14ac:dyDescent="0.3">
      <c r="D40" s="7" t="s">
        <v>75</v>
      </c>
    </row>
    <row r="41" spans="1:23" x14ac:dyDescent="0.3">
      <c r="D41" s="7" t="s">
        <v>76</v>
      </c>
    </row>
    <row r="42" spans="1:23" x14ac:dyDescent="0.3">
      <c r="A42">
        <v>5</v>
      </c>
      <c r="B42" t="s">
        <v>77</v>
      </c>
      <c r="D42" s="7" t="s">
        <v>78</v>
      </c>
      <c r="E42" t="s">
        <v>19</v>
      </c>
      <c r="F42" s="14">
        <v>1.197E-2</v>
      </c>
      <c r="G42" s="10">
        <v>7.4395530000000001</v>
      </c>
      <c r="H42" s="11" t="s">
        <v>79</v>
      </c>
      <c r="I42" s="7" t="s">
        <v>80</v>
      </c>
      <c r="J42" s="14"/>
      <c r="N42">
        <v>1</v>
      </c>
      <c r="O42">
        <v>0</v>
      </c>
      <c r="P42">
        <v>1</v>
      </c>
      <c r="Q42">
        <v>1</v>
      </c>
      <c r="R42" t="s">
        <v>19</v>
      </c>
      <c r="S42" s="14">
        <v>1.719E-2</v>
      </c>
      <c r="T42" s="10">
        <v>3.4939369999999998</v>
      </c>
      <c r="U42" t="s">
        <v>81</v>
      </c>
      <c r="V42">
        <v>1</v>
      </c>
      <c r="W42" t="s">
        <v>82</v>
      </c>
    </row>
    <row r="43" spans="1:23" x14ac:dyDescent="0.3">
      <c r="D43" s="7" t="s">
        <v>83</v>
      </c>
    </row>
    <row r="44" spans="1:23" x14ac:dyDescent="0.3">
      <c r="D44" s="7" t="s">
        <v>84</v>
      </c>
    </row>
    <row r="45" spans="1:23" x14ac:dyDescent="0.3">
      <c r="D45" s="7" t="s">
        <v>85</v>
      </c>
    </row>
    <row r="46" spans="1:23" x14ac:dyDescent="0.3">
      <c r="D46" s="7" t="s">
        <v>86</v>
      </c>
    </row>
    <row r="47" spans="1:23" x14ac:dyDescent="0.3">
      <c r="A47">
        <v>6</v>
      </c>
      <c r="B47" t="s">
        <v>87</v>
      </c>
      <c r="D47" s="7" t="s">
        <v>88</v>
      </c>
      <c r="E47" t="s">
        <v>19</v>
      </c>
      <c r="F47" s="14">
        <v>1.422E-2</v>
      </c>
      <c r="G47" s="10">
        <v>5.522907</v>
      </c>
      <c r="H47" s="11" t="s">
        <v>89</v>
      </c>
      <c r="I47" s="7" t="s">
        <v>90</v>
      </c>
      <c r="J47" s="14"/>
      <c r="N47">
        <v>1</v>
      </c>
      <c r="O47">
        <v>0</v>
      </c>
      <c r="P47">
        <v>1</v>
      </c>
      <c r="Q47">
        <v>1</v>
      </c>
      <c r="R47" t="s">
        <v>19</v>
      </c>
      <c r="S47" s="14">
        <v>1.9470000000000001E-2</v>
      </c>
      <c r="T47" s="10">
        <v>4.7567170000000001</v>
      </c>
      <c r="U47" t="s">
        <v>91</v>
      </c>
      <c r="V47">
        <v>1</v>
      </c>
      <c r="W47" t="s">
        <v>92</v>
      </c>
    </row>
    <row r="48" spans="1:23" x14ac:dyDescent="0.3">
      <c r="D48" s="7" t="s">
        <v>93</v>
      </c>
    </row>
    <row r="49" spans="1:23" x14ac:dyDescent="0.3">
      <c r="D49" s="7" t="s">
        <v>94</v>
      </c>
    </row>
    <row r="50" spans="1:23" x14ac:dyDescent="0.3">
      <c r="D50" s="7" t="s">
        <v>95</v>
      </c>
    </row>
    <row r="51" spans="1:23" x14ac:dyDescent="0.3">
      <c r="D51" s="7" t="s">
        <v>96</v>
      </c>
    </row>
    <row r="52" spans="1:23" x14ac:dyDescent="0.3">
      <c r="D52" s="7" t="s">
        <v>97</v>
      </c>
    </row>
    <row r="53" spans="1:23" x14ac:dyDescent="0.3">
      <c r="D53" s="7" t="s">
        <v>98</v>
      </c>
    </row>
    <row r="54" spans="1:23" x14ac:dyDescent="0.3">
      <c r="A54">
        <v>7</v>
      </c>
      <c r="B54" t="s">
        <v>99</v>
      </c>
      <c r="D54" s="7" t="s">
        <v>100</v>
      </c>
      <c r="E54" t="s">
        <v>19</v>
      </c>
      <c r="F54" s="14">
        <v>1.3259999999999999E-2</v>
      </c>
      <c r="G54" s="10">
        <v>3.5401310000000001</v>
      </c>
      <c r="H54" s="11" t="s">
        <v>101</v>
      </c>
      <c r="I54" s="7" t="s">
        <v>102</v>
      </c>
      <c r="J54" s="14"/>
      <c r="N54">
        <v>1</v>
      </c>
      <c r="O54">
        <v>0</v>
      </c>
      <c r="P54">
        <v>1</v>
      </c>
      <c r="Q54">
        <v>1</v>
      </c>
      <c r="R54" t="s">
        <v>19</v>
      </c>
      <c r="S54" s="14">
        <v>1.7729999999999999E-2</v>
      </c>
      <c r="T54" s="10">
        <v>3.8037070000000002</v>
      </c>
      <c r="U54" t="s">
        <v>103</v>
      </c>
      <c r="V54">
        <v>1</v>
      </c>
      <c r="W54" t="s">
        <v>104</v>
      </c>
    </row>
    <row r="55" spans="1:23" x14ac:dyDescent="0.3">
      <c r="D55" s="7" t="s">
        <v>105</v>
      </c>
    </row>
    <row r="56" spans="1:23" x14ac:dyDescent="0.3">
      <c r="D56" s="7" t="s">
        <v>106</v>
      </c>
    </row>
    <row r="57" spans="1:23" x14ac:dyDescent="0.3">
      <c r="D57" s="7" t="s">
        <v>107</v>
      </c>
    </row>
    <row r="58" spans="1:23" x14ac:dyDescent="0.3">
      <c r="D58" s="7" t="s">
        <v>108</v>
      </c>
    </row>
    <row r="59" spans="1:23" x14ac:dyDescent="0.3">
      <c r="D59" s="7" t="s">
        <v>109</v>
      </c>
    </row>
    <row r="60" spans="1:23" x14ac:dyDescent="0.3">
      <c r="A60">
        <v>8</v>
      </c>
      <c r="B60" t="s">
        <v>110</v>
      </c>
      <c r="D60" s="7" t="s">
        <v>111</v>
      </c>
      <c r="E60" t="s">
        <v>19</v>
      </c>
      <c r="F60" s="14">
        <v>1.005E-2</v>
      </c>
      <c r="G60" s="10">
        <v>3.3065739999999999</v>
      </c>
      <c r="H60" s="11" t="s">
        <v>112</v>
      </c>
      <c r="I60" s="7" t="s">
        <v>113</v>
      </c>
      <c r="J60" s="14"/>
      <c r="N60">
        <v>1</v>
      </c>
      <c r="O60">
        <v>0</v>
      </c>
      <c r="P60">
        <v>1</v>
      </c>
      <c r="Q60">
        <v>1</v>
      </c>
      <c r="R60" t="s">
        <v>19</v>
      </c>
      <c r="S60" s="14">
        <v>1.3650000000000001E-2</v>
      </c>
      <c r="T60" s="10">
        <v>2.2392340000000002</v>
      </c>
      <c r="U60" t="s">
        <v>114</v>
      </c>
      <c r="V60">
        <v>1</v>
      </c>
      <c r="W60" t="s">
        <v>115</v>
      </c>
    </row>
    <row r="61" spans="1:23" x14ac:dyDescent="0.3">
      <c r="D61" s="7" t="s">
        <v>116</v>
      </c>
    </row>
    <row r="62" spans="1:23" x14ac:dyDescent="0.3">
      <c r="D62" s="7" t="s">
        <v>117</v>
      </c>
    </row>
    <row r="63" spans="1:23" x14ac:dyDescent="0.3">
      <c r="D63" s="7" t="s">
        <v>118</v>
      </c>
    </row>
    <row r="64" spans="1:23" x14ac:dyDescent="0.3">
      <c r="A64">
        <v>9</v>
      </c>
      <c r="B64" t="s">
        <v>119</v>
      </c>
      <c r="D64" s="7" t="s">
        <v>120</v>
      </c>
      <c r="E64" t="s">
        <v>19</v>
      </c>
      <c r="F64" s="14">
        <v>2.2769999999999999E-2</v>
      </c>
      <c r="G64" s="10">
        <v>8.4436389999999992</v>
      </c>
      <c r="H64" s="11" t="s">
        <v>121</v>
      </c>
      <c r="I64" s="7" t="s">
        <v>122</v>
      </c>
      <c r="J64" s="14"/>
      <c r="N64">
        <v>0.8571428571428571</v>
      </c>
      <c r="O64">
        <v>1</v>
      </c>
      <c r="P64">
        <v>0.8571428571428571</v>
      </c>
      <c r="Q64">
        <v>0.8571428571428571</v>
      </c>
      <c r="R64" t="s">
        <v>19</v>
      </c>
      <c r="S64" s="14">
        <v>3.3060000000000013E-2</v>
      </c>
      <c r="T64" s="10">
        <v>8.3330529999999996</v>
      </c>
      <c r="U64" t="s">
        <v>123</v>
      </c>
      <c r="V64">
        <v>1</v>
      </c>
      <c r="W64" t="s">
        <v>124</v>
      </c>
    </row>
    <row r="65" spans="1:23" x14ac:dyDescent="0.3">
      <c r="D65" s="7" t="s">
        <v>125</v>
      </c>
    </row>
    <row r="66" spans="1:23" x14ac:dyDescent="0.3">
      <c r="D66" s="7" t="s">
        <v>126</v>
      </c>
    </row>
    <row r="67" spans="1:23" x14ac:dyDescent="0.3">
      <c r="D67" s="7" t="s">
        <v>127</v>
      </c>
    </row>
    <row r="68" spans="1:23" x14ac:dyDescent="0.3">
      <c r="D68" s="7" t="s">
        <v>128</v>
      </c>
    </row>
    <row r="69" spans="1:23" x14ac:dyDescent="0.3">
      <c r="D69" s="7" t="s">
        <v>129</v>
      </c>
    </row>
    <row r="70" spans="1:23" x14ac:dyDescent="0.3">
      <c r="D70" s="7" t="s">
        <v>130</v>
      </c>
    </row>
    <row r="71" spans="1:23" x14ac:dyDescent="0.3">
      <c r="A71">
        <v>10</v>
      </c>
      <c r="B71" t="s">
        <v>131</v>
      </c>
      <c r="D71" s="7" t="s">
        <v>132</v>
      </c>
      <c r="E71" t="s">
        <v>19</v>
      </c>
      <c r="F71" s="14">
        <v>1.302E-2</v>
      </c>
      <c r="G71" s="10">
        <v>4.6595259999999996</v>
      </c>
      <c r="H71" s="11" t="s">
        <v>133</v>
      </c>
      <c r="I71" s="7" t="s">
        <v>134</v>
      </c>
      <c r="J71" s="14"/>
      <c r="N71">
        <v>1</v>
      </c>
      <c r="O71">
        <v>0</v>
      </c>
      <c r="P71">
        <v>1</v>
      </c>
      <c r="Q71">
        <v>1</v>
      </c>
      <c r="R71" t="s">
        <v>19</v>
      </c>
      <c r="S71" s="14">
        <v>1.7909999999999999E-2</v>
      </c>
      <c r="T71" s="10">
        <v>2.9876339999999999</v>
      </c>
      <c r="U71" t="s">
        <v>135</v>
      </c>
      <c r="V71">
        <v>1</v>
      </c>
      <c r="W71" t="s">
        <v>136</v>
      </c>
    </row>
    <row r="72" spans="1:23" x14ac:dyDescent="0.3">
      <c r="D72" s="7" t="s">
        <v>137</v>
      </c>
    </row>
    <row r="73" spans="1:23" x14ac:dyDescent="0.3">
      <c r="D73" s="7" t="s">
        <v>138</v>
      </c>
    </row>
    <row r="74" spans="1:23" x14ac:dyDescent="0.3">
      <c r="D74" s="7" t="s">
        <v>139</v>
      </c>
    </row>
    <row r="75" spans="1:23" x14ac:dyDescent="0.3">
      <c r="D75" s="7" t="s">
        <v>140</v>
      </c>
    </row>
    <row r="76" spans="1:23" x14ac:dyDescent="0.3">
      <c r="A76">
        <v>11</v>
      </c>
      <c r="B76" t="s">
        <v>141</v>
      </c>
      <c r="D76" s="7" t="s">
        <v>142</v>
      </c>
      <c r="E76" t="s">
        <v>19</v>
      </c>
      <c r="F76" s="14">
        <v>2.3640000000000001E-2</v>
      </c>
      <c r="G76" s="10">
        <v>6.559939</v>
      </c>
      <c r="H76" s="11" t="s">
        <v>143</v>
      </c>
      <c r="I76" s="7" t="s">
        <v>144</v>
      </c>
      <c r="J76" s="14"/>
      <c r="N76">
        <v>1</v>
      </c>
      <c r="O76">
        <v>0</v>
      </c>
      <c r="P76">
        <v>1</v>
      </c>
      <c r="Q76">
        <v>1</v>
      </c>
      <c r="R76" t="s">
        <v>19</v>
      </c>
      <c r="S76" s="14">
        <v>3.5340000000000003E-2</v>
      </c>
      <c r="T76" s="10">
        <v>9.3704269999999994</v>
      </c>
      <c r="U76" t="s">
        <v>145</v>
      </c>
      <c r="V76">
        <v>1</v>
      </c>
      <c r="W76" t="s">
        <v>146</v>
      </c>
    </row>
    <row r="77" spans="1:23" x14ac:dyDescent="0.3">
      <c r="D77" s="7" t="s">
        <v>147</v>
      </c>
    </row>
    <row r="78" spans="1:23" x14ac:dyDescent="0.3">
      <c r="D78" s="7" t="s">
        <v>148</v>
      </c>
    </row>
    <row r="79" spans="1:23" x14ac:dyDescent="0.3">
      <c r="D79" s="7" t="s">
        <v>149</v>
      </c>
    </row>
    <row r="80" spans="1:23" x14ac:dyDescent="0.3">
      <c r="D80" s="7" t="s">
        <v>150</v>
      </c>
    </row>
    <row r="81" spans="1:23" x14ac:dyDescent="0.3">
      <c r="D81" s="7" t="s">
        <v>151</v>
      </c>
    </row>
    <row r="82" spans="1:23" x14ac:dyDescent="0.3">
      <c r="D82" s="7" t="s">
        <v>152</v>
      </c>
    </row>
    <row r="83" spans="1:23" x14ac:dyDescent="0.3">
      <c r="D83" s="7" t="s">
        <v>153</v>
      </c>
    </row>
    <row r="84" spans="1:23" x14ac:dyDescent="0.3">
      <c r="D84" s="7" t="s">
        <v>154</v>
      </c>
    </row>
    <row r="85" spans="1:23" x14ac:dyDescent="0.3">
      <c r="D85" s="7" t="s">
        <v>155</v>
      </c>
    </row>
    <row r="86" spans="1:23" x14ac:dyDescent="0.3">
      <c r="A86">
        <v>12</v>
      </c>
      <c r="B86" t="s">
        <v>156</v>
      </c>
      <c r="D86" s="7" t="s">
        <v>157</v>
      </c>
      <c r="E86" t="s">
        <v>19</v>
      </c>
      <c r="F86" s="14">
        <v>5.0400000000000002E-3</v>
      </c>
      <c r="G86" s="10">
        <v>1.469174</v>
      </c>
      <c r="H86" s="11" t="s">
        <v>158</v>
      </c>
      <c r="I86" s="7" t="s">
        <v>159</v>
      </c>
      <c r="J86" s="14"/>
      <c r="N86">
        <v>1</v>
      </c>
      <c r="O86">
        <v>0</v>
      </c>
      <c r="P86">
        <v>1</v>
      </c>
      <c r="Q86">
        <v>1</v>
      </c>
      <c r="R86" t="s">
        <v>19</v>
      </c>
      <c r="S86" s="14">
        <v>7.3200000000000001E-3</v>
      </c>
      <c r="T86" s="10">
        <v>0.96416800000000003</v>
      </c>
      <c r="U86" t="s">
        <v>160</v>
      </c>
      <c r="V86">
        <v>1</v>
      </c>
      <c r="W86" t="s">
        <v>161</v>
      </c>
    </row>
    <row r="87" spans="1:23" x14ac:dyDescent="0.3">
      <c r="D87" s="7" t="s">
        <v>162</v>
      </c>
    </row>
    <row r="88" spans="1:23" x14ac:dyDescent="0.3">
      <c r="A88">
        <v>13</v>
      </c>
      <c r="B88" t="s">
        <v>163</v>
      </c>
      <c r="D88" s="7" t="s">
        <v>164</v>
      </c>
      <c r="E88" t="s">
        <v>19</v>
      </c>
      <c r="F88" s="14">
        <v>1.1939999999999999E-2</v>
      </c>
      <c r="G88" s="10">
        <v>4.895575</v>
      </c>
      <c r="H88" s="11" t="s">
        <v>165</v>
      </c>
      <c r="I88" s="7" t="s">
        <v>166</v>
      </c>
      <c r="J88" s="14"/>
      <c r="N88">
        <v>1</v>
      </c>
      <c r="O88">
        <v>0</v>
      </c>
      <c r="P88">
        <v>1</v>
      </c>
      <c r="Q88">
        <v>1</v>
      </c>
      <c r="R88" t="s">
        <v>19</v>
      </c>
      <c r="S88" s="14">
        <v>1.6740000000000001E-2</v>
      </c>
      <c r="T88" s="10">
        <v>3.7480519999999999</v>
      </c>
      <c r="U88" t="s">
        <v>167</v>
      </c>
      <c r="V88">
        <v>1</v>
      </c>
      <c r="W88" t="s">
        <v>168</v>
      </c>
    </row>
    <row r="89" spans="1:23" x14ac:dyDescent="0.3">
      <c r="D89" s="7" t="s">
        <v>169</v>
      </c>
    </row>
    <row r="90" spans="1:23" x14ac:dyDescent="0.3">
      <c r="D90" s="7" t="s">
        <v>170</v>
      </c>
    </row>
    <row r="91" spans="1:23" x14ac:dyDescent="0.3">
      <c r="D91" s="7" t="s">
        <v>171</v>
      </c>
    </row>
    <row r="92" spans="1:23" x14ac:dyDescent="0.3">
      <c r="D92" s="7" t="s">
        <v>172</v>
      </c>
    </row>
    <row r="93" spans="1:23" x14ac:dyDescent="0.3">
      <c r="D93" s="7" t="s">
        <v>173</v>
      </c>
    </row>
    <row r="94" spans="1:23" x14ac:dyDescent="0.3">
      <c r="A94">
        <v>14</v>
      </c>
      <c r="B94" t="s">
        <v>174</v>
      </c>
      <c r="D94" s="7" t="s">
        <v>175</v>
      </c>
      <c r="E94" t="s">
        <v>19</v>
      </c>
      <c r="F94" s="14">
        <v>1.3679999999999999E-2</v>
      </c>
      <c r="G94" s="10">
        <v>3.4281410000000001</v>
      </c>
      <c r="H94" s="11" t="s">
        <v>176</v>
      </c>
      <c r="I94" s="7" t="s">
        <v>177</v>
      </c>
      <c r="J94" s="14"/>
      <c r="N94">
        <v>1</v>
      </c>
      <c r="O94">
        <v>0</v>
      </c>
      <c r="P94">
        <v>1</v>
      </c>
      <c r="Q94">
        <v>1</v>
      </c>
      <c r="R94" t="s">
        <v>19</v>
      </c>
      <c r="S94" s="14">
        <v>1.9290000000000002E-2</v>
      </c>
      <c r="T94" s="10">
        <v>3.278184</v>
      </c>
      <c r="U94" t="s">
        <v>178</v>
      </c>
      <c r="V94">
        <v>1</v>
      </c>
      <c r="W94" t="s">
        <v>179</v>
      </c>
    </row>
    <row r="95" spans="1:23" x14ac:dyDescent="0.3">
      <c r="D95" s="7" t="s">
        <v>180</v>
      </c>
    </row>
    <row r="96" spans="1:23" x14ac:dyDescent="0.3">
      <c r="D96" s="7" t="s">
        <v>181</v>
      </c>
    </row>
    <row r="97" spans="1:23" x14ac:dyDescent="0.3">
      <c r="D97" s="7" t="s">
        <v>182</v>
      </c>
    </row>
    <row r="98" spans="1:23" x14ac:dyDescent="0.3">
      <c r="D98" s="7" t="s">
        <v>183</v>
      </c>
    </row>
    <row r="99" spans="1:23" x14ac:dyDescent="0.3">
      <c r="D99" s="7" t="s">
        <v>184</v>
      </c>
    </row>
    <row r="100" spans="1:23" x14ac:dyDescent="0.3">
      <c r="A100">
        <v>15</v>
      </c>
      <c r="B100" t="s">
        <v>185</v>
      </c>
      <c r="D100" s="7" t="s">
        <v>186</v>
      </c>
      <c r="E100" t="s">
        <v>19</v>
      </c>
      <c r="F100" s="14">
        <v>1.821E-2</v>
      </c>
      <c r="G100" s="10">
        <v>8.8623539999999998</v>
      </c>
      <c r="H100" s="11" t="s">
        <v>187</v>
      </c>
      <c r="I100" s="7" t="s">
        <v>188</v>
      </c>
      <c r="J100" s="14"/>
      <c r="N100">
        <v>1</v>
      </c>
      <c r="O100">
        <v>0</v>
      </c>
      <c r="P100">
        <v>1</v>
      </c>
      <c r="Q100">
        <v>1</v>
      </c>
      <c r="R100" t="s">
        <v>19</v>
      </c>
      <c r="S100" s="14">
        <v>2.5440000000000001E-2</v>
      </c>
      <c r="T100" s="10">
        <v>6.1515389999999996</v>
      </c>
      <c r="U100" t="s">
        <v>189</v>
      </c>
      <c r="V100">
        <v>1</v>
      </c>
      <c r="W100" t="s">
        <v>190</v>
      </c>
    </row>
    <row r="101" spans="1:23" x14ac:dyDescent="0.3">
      <c r="D101" s="7" t="s">
        <v>191</v>
      </c>
    </row>
    <row r="102" spans="1:23" x14ac:dyDescent="0.3">
      <c r="D102" s="7" t="s">
        <v>192</v>
      </c>
    </row>
    <row r="103" spans="1:23" x14ac:dyDescent="0.3">
      <c r="D103" s="7" t="s">
        <v>193</v>
      </c>
    </row>
    <row r="104" spans="1:23" x14ac:dyDescent="0.3">
      <c r="D104" s="7" t="s">
        <v>194</v>
      </c>
    </row>
    <row r="105" spans="1:23" x14ac:dyDescent="0.3">
      <c r="D105" s="7" t="s">
        <v>195</v>
      </c>
    </row>
    <row r="106" spans="1:23" x14ac:dyDescent="0.3">
      <c r="D106" s="7" t="s">
        <v>196</v>
      </c>
    </row>
    <row r="107" spans="1:23" x14ac:dyDescent="0.3">
      <c r="D107" s="7" t="s">
        <v>197</v>
      </c>
    </row>
    <row r="108" spans="1:23" x14ac:dyDescent="0.3">
      <c r="D108" s="7" t="s">
        <v>198</v>
      </c>
    </row>
    <row r="109" spans="1:23" x14ac:dyDescent="0.3">
      <c r="D109" s="7" t="s">
        <v>199</v>
      </c>
    </row>
    <row r="110" spans="1:23" x14ac:dyDescent="0.3">
      <c r="A110">
        <v>16</v>
      </c>
      <c r="B110" t="s">
        <v>200</v>
      </c>
      <c r="D110" s="7" t="s">
        <v>201</v>
      </c>
      <c r="E110" t="s">
        <v>19</v>
      </c>
      <c r="F110" s="14">
        <v>2.46E-2</v>
      </c>
      <c r="G110" s="10">
        <v>6.160361</v>
      </c>
      <c r="H110" s="11" t="s">
        <v>202</v>
      </c>
      <c r="I110" s="7" t="s">
        <v>203</v>
      </c>
      <c r="J110" s="14"/>
      <c r="N110">
        <v>1</v>
      </c>
      <c r="O110">
        <v>0</v>
      </c>
      <c r="P110">
        <v>1</v>
      </c>
      <c r="Q110">
        <v>1</v>
      </c>
      <c r="R110" t="s">
        <v>19</v>
      </c>
      <c r="S110" s="14">
        <v>3.6150000000000002E-2</v>
      </c>
      <c r="T110" s="10">
        <v>8.6669979999999995</v>
      </c>
      <c r="U110" t="s">
        <v>204</v>
      </c>
      <c r="V110">
        <v>1</v>
      </c>
      <c r="W110" t="s">
        <v>205</v>
      </c>
    </row>
    <row r="111" spans="1:23" x14ac:dyDescent="0.3">
      <c r="D111" s="7" t="s">
        <v>206</v>
      </c>
    </row>
    <row r="112" spans="1:23" x14ac:dyDescent="0.3">
      <c r="D112" s="7" t="s">
        <v>207</v>
      </c>
    </row>
    <row r="113" spans="1:23" x14ac:dyDescent="0.3">
      <c r="D113" s="7" t="s">
        <v>208</v>
      </c>
    </row>
    <row r="114" spans="1:23" x14ac:dyDescent="0.3">
      <c r="D114" s="7" t="s">
        <v>209</v>
      </c>
    </row>
    <row r="115" spans="1:23" x14ac:dyDescent="0.3">
      <c r="D115" s="7" t="s">
        <v>210</v>
      </c>
    </row>
    <row r="116" spans="1:23" x14ac:dyDescent="0.3">
      <c r="D116" s="7" t="s">
        <v>211</v>
      </c>
    </row>
    <row r="117" spans="1:23" x14ac:dyDescent="0.3">
      <c r="D117" s="7" t="s">
        <v>212</v>
      </c>
    </row>
    <row r="118" spans="1:23" x14ac:dyDescent="0.3">
      <c r="D118" s="7" t="s">
        <v>213</v>
      </c>
    </row>
    <row r="119" spans="1:23" x14ac:dyDescent="0.3">
      <c r="D119" s="7" t="s">
        <v>214</v>
      </c>
    </row>
    <row r="120" spans="1:23" x14ac:dyDescent="0.3">
      <c r="D120" s="7" t="s">
        <v>215</v>
      </c>
    </row>
    <row r="121" spans="1:23" x14ac:dyDescent="0.3">
      <c r="D121" s="7" t="s">
        <v>216</v>
      </c>
    </row>
    <row r="122" spans="1:23" x14ac:dyDescent="0.3">
      <c r="A122">
        <v>17</v>
      </c>
      <c r="B122" t="s">
        <v>217</v>
      </c>
      <c r="D122" s="7" t="s">
        <v>218</v>
      </c>
      <c r="E122" t="s">
        <v>19</v>
      </c>
      <c r="F122" s="14">
        <v>1.332E-2</v>
      </c>
      <c r="G122" s="10">
        <v>5.2158959999999999</v>
      </c>
      <c r="H122" s="11" t="s">
        <v>219</v>
      </c>
      <c r="I122" s="7" t="s">
        <v>220</v>
      </c>
      <c r="J122" s="14"/>
      <c r="N122">
        <v>1</v>
      </c>
      <c r="O122">
        <v>0</v>
      </c>
      <c r="P122">
        <v>1</v>
      </c>
      <c r="Q122">
        <v>1</v>
      </c>
      <c r="R122" t="s">
        <v>19</v>
      </c>
      <c r="S122" s="14">
        <v>1.9230000000000001E-2</v>
      </c>
      <c r="T122" s="10">
        <v>3.5407519999999999</v>
      </c>
      <c r="U122" t="s">
        <v>221</v>
      </c>
      <c r="V122">
        <v>1</v>
      </c>
      <c r="W122" t="s">
        <v>222</v>
      </c>
    </row>
    <row r="123" spans="1:23" x14ac:dyDescent="0.3">
      <c r="D123" s="7" t="s">
        <v>223</v>
      </c>
    </row>
    <row r="124" spans="1:23" x14ac:dyDescent="0.3">
      <c r="D124" s="7" t="s">
        <v>224</v>
      </c>
    </row>
    <row r="125" spans="1:23" x14ac:dyDescent="0.3">
      <c r="D125" s="7" t="s">
        <v>225</v>
      </c>
    </row>
    <row r="126" spans="1:23" x14ac:dyDescent="0.3">
      <c r="D126" s="7" t="s">
        <v>226</v>
      </c>
    </row>
    <row r="127" spans="1:23" x14ac:dyDescent="0.3">
      <c r="D127" s="7" t="s">
        <v>227</v>
      </c>
    </row>
    <row r="128" spans="1:23" x14ac:dyDescent="0.3">
      <c r="A128">
        <v>18</v>
      </c>
      <c r="B128" t="s">
        <v>228</v>
      </c>
      <c r="D128" s="7" t="s">
        <v>229</v>
      </c>
      <c r="E128" t="s">
        <v>19</v>
      </c>
      <c r="F128" s="14">
        <v>2.496E-2</v>
      </c>
      <c r="G128" s="10">
        <v>6.4214630000000001</v>
      </c>
      <c r="H128" s="11" t="s">
        <v>230</v>
      </c>
      <c r="I128" s="7" t="s">
        <v>231</v>
      </c>
      <c r="J128" s="14"/>
      <c r="N128">
        <v>1</v>
      </c>
      <c r="O128">
        <v>0</v>
      </c>
      <c r="P128">
        <v>1</v>
      </c>
      <c r="Q128">
        <v>1</v>
      </c>
      <c r="R128" t="s">
        <v>19</v>
      </c>
      <c r="S128" s="14">
        <v>3.5069999999999997E-2</v>
      </c>
      <c r="T128" s="10">
        <v>6.6879410000000004</v>
      </c>
      <c r="U128" t="s">
        <v>232</v>
      </c>
      <c r="V128">
        <v>1</v>
      </c>
      <c r="W128" t="s">
        <v>233</v>
      </c>
    </row>
    <row r="129" spans="1:23" x14ac:dyDescent="0.3">
      <c r="D129" s="7" t="s">
        <v>234</v>
      </c>
    </row>
    <row r="130" spans="1:23" x14ac:dyDescent="0.3">
      <c r="D130" s="7" t="s">
        <v>235</v>
      </c>
    </row>
    <row r="131" spans="1:23" x14ac:dyDescent="0.3">
      <c r="D131" s="7" t="s">
        <v>236</v>
      </c>
    </row>
    <row r="132" spans="1:23" x14ac:dyDescent="0.3">
      <c r="D132" s="7" t="s">
        <v>237</v>
      </c>
    </row>
    <row r="133" spans="1:23" x14ac:dyDescent="0.3">
      <c r="D133" s="7" t="s">
        <v>238</v>
      </c>
    </row>
    <row r="134" spans="1:23" x14ac:dyDescent="0.3">
      <c r="D134" s="7" t="s">
        <v>239</v>
      </c>
    </row>
    <row r="135" spans="1:23" x14ac:dyDescent="0.3">
      <c r="D135" s="7" t="s">
        <v>240</v>
      </c>
    </row>
    <row r="136" spans="1:23" x14ac:dyDescent="0.3">
      <c r="D136" s="7" t="s">
        <v>241</v>
      </c>
    </row>
    <row r="137" spans="1:23" x14ac:dyDescent="0.3">
      <c r="D137" s="7" t="s">
        <v>242</v>
      </c>
    </row>
    <row r="138" spans="1:23" x14ac:dyDescent="0.3">
      <c r="A138">
        <v>19</v>
      </c>
      <c r="B138" t="s">
        <v>243</v>
      </c>
      <c r="D138" s="7" t="s">
        <v>244</v>
      </c>
      <c r="E138" t="s">
        <v>19</v>
      </c>
      <c r="F138" s="14">
        <v>1.038E-2</v>
      </c>
      <c r="G138" s="10">
        <v>2.6985459999999999</v>
      </c>
      <c r="H138" s="11" t="s">
        <v>245</v>
      </c>
      <c r="I138" s="7" t="s">
        <v>246</v>
      </c>
      <c r="J138" s="14"/>
      <c r="N138">
        <v>1</v>
      </c>
      <c r="O138">
        <v>0</v>
      </c>
      <c r="P138">
        <v>1</v>
      </c>
      <c r="Q138">
        <v>1</v>
      </c>
      <c r="R138" t="s">
        <v>19</v>
      </c>
      <c r="S138" s="14">
        <v>1.4160000000000001E-2</v>
      </c>
      <c r="T138" s="10">
        <v>2.8070469999999998</v>
      </c>
      <c r="U138" t="s">
        <v>247</v>
      </c>
      <c r="V138">
        <v>1</v>
      </c>
      <c r="W138" t="s">
        <v>248</v>
      </c>
    </row>
    <row r="139" spans="1:23" x14ac:dyDescent="0.3">
      <c r="D139" s="7" t="s">
        <v>249</v>
      </c>
    </row>
    <row r="140" spans="1:23" x14ac:dyDescent="0.3">
      <c r="D140" s="7" t="s">
        <v>250</v>
      </c>
    </row>
    <row r="141" spans="1:23" x14ac:dyDescent="0.3">
      <c r="D141" s="7" t="s">
        <v>251</v>
      </c>
    </row>
    <row r="142" spans="1:23" x14ac:dyDescent="0.3">
      <c r="D142" s="7" t="s">
        <v>252</v>
      </c>
    </row>
    <row r="143" spans="1:23" x14ac:dyDescent="0.3">
      <c r="A143">
        <v>20</v>
      </c>
      <c r="B143" t="s">
        <v>253</v>
      </c>
      <c r="D143" s="7" t="s">
        <v>254</v>
      </c>
      <c r="E143" t="s">
        <v>19</v>
      </c>
      <c r="F143" s="14">
        <v>1.5509999999999999E-2</v>
      </c>
      <c r="G143" s="10">
        <v>4.8799010000000003</v>
      </c>
      <c r="H143" s="11" t="s">
        <v>255</v>
      </c>
      <c r="I143" s="7" t="s">
        <v>256</v>
      </c>
      <c r="J143" s="14"/>
      <c r="N143">
        <v>1</v>
      </c>
      <c r="O143">
        <v>0</v>
      </c>
      <c r="P143">
        <v>1</v>
      </c>
      <c r="Q143">
        <v>1</v>
      </c>
      <c r="R143" t="s">
        <v>19</v>
      </c>
      <c r="S143" s="14">
        <v>2.2800000000000001E-2</v>
      </c>
      <c r="T143" s="10">
        <v>5.7962119999999997</v>
      </c>
      <c r="U143" t="s">
        <v>257</v>
      </c>
      <c r="V143">
        <v>1</v>
      </c>
      <c r="W143" t="s">
        <v>258</v>
      </c>
    </row>
    <row r="144" spans="1:23" x14ac:dyDescent="0.3">
      <c r="D144" s="7" t="s">
        <v>259</v>
      </c>
    </row>
    <row r="145" spans="1:23" x14ac:dyDescent="0.3">
      <c r="D145" s="7" t="s">
        <v>260</v>
      </c>
    </row>
    <row r="146" spans="1:23" x14ac:dyDescent="0.3">
      <c r="D146" s="7" t="s">
        <v>261</v>
      </c>
    </row>
    <row r="147" spans="1:23" x14ac:dyDescent="0.3">
      <c r="D147" s="7" t="s">
        <v>262</v>
      </c>
    </row>
    <row r="148" spans="1:23" x14ac:dyDescent="0.3">
      <c r="D148" s="7" t="s">
        <v>263</v>
      </c>
    </row>
    <row r="149" spans="1:23" x14ac:dyDescent="0.3">
      <c r="A149">
        <v>21</v>
      </c>
      <c r="B149" t="s">
        <v>264</v>
      </c>
      <c r="D149" s="7" t="s">
        <v>265</v>
      </c>
      <c r="E149" t="s">
        <v>19</v>
      </c>
      <c r="F149" s="14">
        <v>1.566E-2</v>
      </c>
      <c r="G149" s="10">
        <v>3.851407</v>
      </c>
      <c r="H149" s="11" t="s">
        <v>266</v>
      </c>
      <c r="I149" s="7" t="s">
        <v>267</v>
      </c>
      <c r="J149" s="14"/>
      <c r="N149">
        <v>1</v>
      </c>
      <c r="O149">
        <v>0</v>
      </c>
      <c r="P149">
        <v>1</v>
      </c>
      <c r="Q149">
        <v>1</v>
      </c>
      <c r="R149" t="s">
        <v>19</v>
      </c>
      <c r="S149" s="14">
        <v>2.283E-2</v>
      </c>
      <c r="T149" s="10">
        <v>5.4067179999999997</v>
      </c>
      <c r="U149" t="s">
        <v>268</v>
      </c>
      <c r="V149">
        <v>1</v>
      </c>
      <c r="W149" t="s">
        <v>269</v>
      </c>
    </row>
    <row r="150" spans="1:23" x14ac:dyDescent="0.3">
      <c r="D150" s="7" t="s">
        <v>270</v>
      </c>
    </row>
    <row r="151" spans="1:23" x14ac:dyDescent="0.3">
      <c r="D151" s="7" t="s">
        <v>271</v>
      </c>
    </row>
    <row r="152" spans="1:23" x14ac:dyDescent="0.3">
      <c r="D152" s="7" t="s">
        <v>272</v>
      </c>
    </row>
    <row r="153" spans="1:23" x14ac:dyDescent="0.3">
      <c r="D153" s="7" t="s">
        <v>273</v>
      </c>
    </row>
    <row r="154" spans="1:23" x14ac:dyDescent="0.3">
      <c r="D154" s="7" t="s">
        <v>274</v>
      </c>
    </row>
    <row r="155" spans="1:23" x14ac:dyDescent="0.3">
      <c r="A155">
        <v>22</v>
      </c>
      <c r="B155" t="s">
        <v>275</v>
      </c>
      <c r="D155" s="7" t="s">
        <v>276</v>
      </c>
      <c r="E155" t="s">
        <v>19</v>
      </c>
      <c r="F155" s="14">
        <v>1.7489999999999999E-2</v>
      </c>
      <c r="G155" s="10">
        <v>5.6636170000000003</v>
      </c>
      <c r="H155" s="11" t="s">
        <v>277</v>
      </c>
      <c r="I155" s="7" t="s">
        <v>278</v>
      </c>
      <c r="J155" s="14"/>
      <c r="N155">
        <v>1</v>
      </c>
      <c r="O155">
        <v>0</v>
      </c>
      <c r="P155">
        <v>1</v>
      </c>
      <c r="Q155">
        <v>1</v>
      </c>
      <c r="R155" t="s">
        <v>19</v>
      </c>
      <c r="S155" s="14">
        <v>2.742E-2</v>
      </c>
      <c r="T155" s="10">
        <v>6.8144660000000004</v>
      </c>
      <c r="U155" t="s">
        <v>279</v>
      </c>
      <c r="V155">
        <v>1</v>
      </c>
      <c r="W155" t="s">
        <v>280</v>
      </c>
    </row>
    <row r="156" spans="1:23" x14ac:dyDescent="0.3">
      <c r="D156" s="7" t="s">
        <v>281</v>
      </c>
    </row>
    <row r="157" spans="1:23" x14ac:dyDescent="0.3">
      <c r="D157" s="7" t="s">
        <v>282</v>
      </c>
    </row>
    <row r="158" spans="1:23" x14ac:dyDescent="0.3">
      <c r="D158" s="7" t="s">
        <v>283</v>
      </c>
    </row>
    <row r="159" spans="1:23" x14ac:dyDescent="0.3">
      <c r="D159" s="7" t="s">
        <v>284</v>
      </c>
    </row>
    <row r="160" spans="1:23" x14ac:dyDescent="0.3">
      <c r="D160" s="7" t="s">
        <v>285</v>
      </c>
    </row>
    <row r="161" spans="1:23" x14ac:dyDescent="0.3">
      <c r="D161" s="7" t="s">
        <v>286</v>
      </c>
    </row>
    <row r="162" spans="1:23" x14ac:dyDescent="0.3">
      <c r="A162">
        <v>23</v>
      </c>
      <c r="B162" t="s">
        <v>287</v>
      </c>
      <c r="D162" s="7" t="s">
        <v>288</v>
      </c>
      <c r="E162" t="s">
        <v>19</v>
      </c>
      <c r="F162" s="14">
        <v>9.2700000000000005E-3</v>
      </c>
      <c r="G162" s="10">
        <v>2.3041140000000002</v>
      </c>
      <c r="H162" s="11" t="s">
        <v>289</v>
      </c>
      <c r="I162" s="7" t="s">
        <v>290</v>
      </c>
      <c r="J162" s="14"/>
      <c r="N162">
        <v>0.8571428571428571</v>
      </c>
      <c r="O162">
        <v>0</v>
      </c>
      <c r="P162">
        <v>1</v>
      </c>
      <c r="Q162">
        <v>0.75</v>
      </c>
      <c r="R162" t="s">
        <v>19</v>
      </c>
      <c r="S162" s="14">
        <v>1.257E-2</v>
      </c>
      <c r="T162" s="10">
        <v>2.55335</v>
      </c>
      <c r="U162" t="s">
        <v>291</v>
      </c>
      <c r="V162">
        <v>1</v>
      </c>
      <c r="W162" t="s">
        <v>292</v>
      </c>
    </row>
    <row r="163" spans="1:23" x14ac:dyDescent="0.3">
      <c r="D163" s="7" t="s">
        <v>293</v>
      </c>
    </row>
    <row r="164" spans="1:23" x14ac:dyDescent="0.3">
      <c r="D164" s="7" t="s">
        <v>294</v>
      </c>
    </row>
    <row r="165" spans="1:23" x14ac:dyDescent="0.3">
      <c r="D165" s="7" t="s">
        <v>295</v>
      </c>
    </row>
    <row r="166" spans="1:23" x14ac:dyDescent="0.3">
      <c r="A166">
        <v>24</v>
      </c>
      <c r="B166" t="s">
        <v>296</v>
      </c>
      <c r="D166" s="7" t="s">
        <v>297</v>
      </c>
      <c r="E166" t="s">
        <v>19</v>
      </c>
      <c r="F166" s="14">
        <v>2.3699999999999999E-2</v>
      </c>
      <c r="G166" s="10">
        <v>5.8347879999999996</v>
      </c>
      <c r="H166" s="11" t="s">
        <v>298</v>
      </c>
      <c r="I166" s="7" t="s">
        <v>299</v>
      </c>
      <c r="J166" s="14"/>
      <c r="N166">
        <v>1</v>
      </c>
      <c r="O166">
        <v>0</v>
      </c>
      <c r="P166">
        <v>1</v>
      </c>
      <c r="Q166">
        <v>1</v>
      </c>
      <c r="R166" t="s">
        <v>19</v>
      </c>
      <c r="S166" s="14">
        <v>3.4139999999999997E-2</v>
      </c>
      <c r="T166" s="10">
        <v>6.0381620000000007</v>
      </c>
      <c r="U166" t="s">
        <v>300</v>
      </c>
      <c r="V166">
        <v>1</v>
      </c>
      <c r="W166" t="s">
        <v>301</v>
      </c>
    </row>
    <row r="167" spans="1:23" x14ac:dyDescent="0.3">
      <c r="D167" s="7" t="s">
        <v>302</v>
      </c>
    </row>
    <row r="168" spans="1:23" x14ac:dyDescent="0.3">
      <c r="D168" s="7" t="s">
        <v>303</v>
      </c>
    </row>
    <row r="169" spans="1:23" x14ac:dyDescent="0.3">
      <c r="D169" s="7" t="s">
        <v>304</v>
      </c>
    </row>
    <row r="170" spans="1:23" x14ac:dyDescent="0.3">
      <c r="D170" s="7" t="s">
        <v>305</v>
      </c>
    </row>
    <row r="171" spans="1:23" x14ac:dyDescent="0.3">
      <c r="D171" s="7" t="s">
        <v>306</v>
      </c>
    </row>
    <row r="172" spans="1:23" x14ac:dyDescent="0.3">
      <c r="D172" s="7" t="s">
        <v>307</v>
      </c>
    </row>
    <row r="173" spans="1:23" x14ac:dyDescent="0.3">
      <c r="D173" s="7" t="s">
        <v>308</v>
      </c>
    </row>
    <row r="174" spans="1:23" x14ac:dyDescent="0.3">
      <c r="D174" s="7" t="s">
        <v>309</v>
      </c>
    </row>
    <row r="175" spans="1:23" x14ac:dyDescent="0.3">
      <c r="D175" s="7" t="s">
        <v>310</v>
      </c>
    </row>
    <row r="176" spans="1:23" x14ac:dyDescent="0.3">
      <c r="A176">
        <v>25</v>
      </c>
      <c r="B176" t="s">
        <v>311</v>
      </c>
      <c r="D176" s="7" t="s">
        <v>312</v>
      </c>
      <c r="E176" t="s">
        <v>19</v>
      </c>
      <c r="F176" s="14">
        <v>2.2349999999999998E-2</v>
      </c>
      <c r="G176" s="10">
        <v>9.0092870000000005</v>
      </c>
      <c r="H176" s="11" t="s">
        <v>313</v>
      </c>
      <c r="I176" s="7" t="s">
        <v>314</v>
      </c>
      <c r="J176" s="14"/>
      <c r="N176">
        <v>1</v>
      </c>
      <c r="O176">
        <v>0</v>
      </c>
      <c r="P176">
        <v>1</v>
      </c>
      <c r="Q176">
        <v>1</v>
      </c>
      <c r="R176" t="s">
        <v>19</v>
      </c>
      <c r="S176" s="14">
        <v>3.5130000000000002E-2</v>
      </c>
      <c r="T176" s="10">
        <v>10.479684000000001</v>
      </c>
      <c r="U176" t="s">
        <v>315</v>
      </c>
      <c r="V176">
        <v>1</v>
      </c>
      <c r="W176" t="s">
        <v>316</v>
      </c>
    </row>
    <row r="177" spans="1:23" x14ac:dyDescent="0.3">
      <c r="D177" s="7" t="s">
        <v>317</v>
      </c>
    </row>
    <row r="178" spans="1:23" x14ac:dyDescent="0.3">
      <c r="D178" s="7" t="s">
        <v>318</v>
      </c>
    </row>
    <row r="179" spans="1:23" x14ac:dyDescent="0.3">
      <c r="D179" s="7" t="s">
        <v>319</v>
      </c>
    </row>
    <row r="180" spans="1:23" x14ac:dyDescent="0.3">
      <c r="D180" s="7" t="s">
        <v>320</v>
      </c>
    </row>
    <row r="181" spans="1:23" x14ac:dyDescent="0.3">
      <c r="D181" s="7" t="s">
        <v>321</v>
      </c>
    </row>
    <row r="182" spans="1:23" x14ac:dyDescent="0.3">
      <c r="D182" s="7" t="s">
        <v>322</v>
      </c>
    </row>
    <row r="183" spans="1:23" x14ac:dyDescent="0.3">
      <c r="D183" s="7" t="s">
        <v>323</v>
      </c>
    </row>
    <row r="184" spans="1:23" x14ac:dyDescent="0.3">
      <c r="D184" s="7" t="s">
        <v>324</v>
      </c>
    </row>
    <row r="185" spans="1:23" x14ac:dyDescent="0.3">
      <c r="D185" s="7" t="s">
        <v>325</v>
      </c>
    </row>
    <row r="186" spans="1:23" x14ac:dyDescent="0.3">
      <c r="A186">
        <v>26</v>
      </c>
      <c r="B186" t="s">
        <v>326</v>
      </c>
      <c r="D186" s="7" t="s">
        <v>327</v>
      </c>
      <c r="E186" t="s">
        <v>19</v>
      </c>
      <c r="F186" s="14">
        <v>1.119E-2</v>
      </c>
      <c r="G186" s="10">
        <v>3.0498249999999998</v>
      </c>
      <c r="H186" s="11" t="s">
        <v>328</v>
      </c>
      <c r="I186" s="7" t="s">
        <v>329</v>
      </c>
      <c r="J186" s="14"/>
      <c r="N186">
        <v>0.88888888888888895</v>
      </c>
      <c r="O186">
        <v>0</v>
      </c>
      <c r="P186">
        <v>1</v>
      </c>
      <c r="Q186">
        <v>0.8</v>
      </c>
      <c r="R186" t="s">
        <v>19</v>
      </c>
      <c r="S186" s="14">
        <v>1.5990000000000001E-2</v>
      </c>
      <c r="T186" s="10">
        <v>3.9253279999999999</v>
      </c>
      <c r="U186" t="s">
        <v>330</v>
      </c>
      <c r="V186">
        <v>1</v>
      </c>
      <c r="W186" t="s">
        <v>331</v>
      </c>
    </row>
    <row r="187" spans="1:23" x14ac:dyDescent="0.3">
      <c r="D187" s="7" t="s">
        <v>332</v>
      </c>
    </row>
    <row r="188" spans="1:23" x14ac:dyDescent="0.3">
      <c r="D188" s="7" t="s">
        <v>333</v>
      </c>
    </row>
    <row r="189" spans="1:23" x14ac:dyDescent="0.3">
      <c r="D189" s="7" t="s">
        <v>334</v>
      </c>
    </row>
    <row r="190" spans="1:23" x14ac:dyDescent="0.3">
      <c r="D190" s="7" t="s">
        <v>335</v>
      </c>
    </row>
    <row r="191" spans="1:23" x14ac:dyDescent="0.3">
      <c r="A191">
        <v>27</v>
      </c>
      <c r="B191" t="s">
        <v>336</v>
      </c>
      <c r="D191" s="7" t="s">
        <v>337</v>
      </c>
      <c r="E191" t="s">
        <v>19</v>
      </c>
      <c r="F191" s="14">
        <v>9.6900000000000007E-3</v>
      </c>
      <c r="G191" s="10">
        <v>3.058818</v>
      </c>
      <c r="H191" s="11" t="s">
        <v>338</v>
      </c>
      <c r="I191" s="7" t="s">
        <v>339</v>
      </c>
      <c r="J191" s="14"/>
      <c r="N191">
        <v>0.88888888888888895</v>
      </c>
      <c r="O191">
        <v>0</v>
      </c>
      <c r="P191">
        <v>1</v>
      </c>
      <c r="Q191">
        <v>0.8</v>
      </c>
      <c r="R191" t="s">
        <v>19</v>
      </c>
      <c r="S191" s="14">
        <v>1.197E-2</v>
      </c>
      <c r="T191" s="10">
        <v>1.6323700000000001</v>
      </c>
      <c r="U191" t="s">
        <v>340</v>
      </c>
      <c r="V191">
        <v>1</v>
      </c>
      <c r="W191" t="s">
        <v>341</v>
      </c>
    </row>
    <row r="192" spans="1:23" x14ac:dyDescent="0.3">
      <c r="D192" s="7" t="s">
        <v>342</v>
      </c>
    </row>
    <row r="193" spans="1:23" x14ac:dyDescent="0.3">
      <c r="D193" s="7" t="s">
        <v>343</v>
      </c>
    </row>
    <row r="194" spans="1:23" x14ac:dyDescent="0.3">
      <c r="D194" s="7" t="s">
        <v>344</v>
      </c>
    </row>
    <row r="196" spans="1:23" x14ac:dyDescent="0.3">
      <c r="A196">
        <v>28</v>
      </c>
      <c r="B196" t="s">
        <v>345</v>
      </c>
      <c r="D196" s="7" t="s">
        <v>346</v>
      </c>
      <c r="E196" t="s">
        <v>19</v>
      </c>
      <c r="F196" s="14">
        <v>2.1839999999999998E-2</v>
      </c>
      <c r="G196" s="10">
        <v>9.4724760000000003</v>
      </c>
      <c r="H196" s="11" t="s">
        <v>347</v>
      </c>
      <c r="I196" s="7" t="s">
        <v>348</v>
      </c>
      <c r="J196" s="14"/>
      <c r="N196">
        <v>1</v>
      </c>
      <c r="O196">
        <v>0</v>
      </c>
      <c r="P196">
        <v>1</v>
      </c>
      <c r="Q196">
        <v>1</v>
      </c>
      <c r="R196" t="s">
        <v>19</v>
      </c>
      <c r="S196" s="14">
        <v>3.2399999999999998E-2</v>
      </c>
      <c r="T196" s="10">
        <v>10.150387</v>
      </c>
      <c r="U196" t="s">
        <v>349</v>
      </c>
      <c r="V196">
        <v>1</v>
      </c>
      <c r="W196" t="s">
        <v>350</v>
      </c>
    </row>
    <row r="197" spans="1:23" x14ac:dyDescent="0.3">
      <c r="D197" s="7" t="s">
        <v>351</v>
      </c>
    </row>
    <row r="198" spans="1:23" x14ac:dyDescent="0.3">
      <c r="D198" s="7" t="s">
        <v>352</v>
      </c>
    </row>
    <row r="199" spans="1:23" x14ac:dyDescent="0.3">
      <c r="D199" s="7" t="s">
        <v>353</v>
      </c>
    </row>
    <row r="200" spans="1:23" x14ac:dyDescent="0.3">
      <c r="D200" s="7" t="s">
        <v>354</v>
      </c>
    </row>
    <row r="201" spans="1:23" x14ac:dyDescent="0.3">
      <c r="D201" s="7" t="s">
        <v>355</v>
      </c>
    </row>
    <row r="202" spans="1:23" x14ac:dyDescent="0.3">
      <c r="D202" s="7" t="s">
        <v>356</v>
      </c>
    </row>
    <row r="203" spans="1:23" x14ac:dyDescent="0.3">
      <c r="D203" s="7" t="s">
        <v>357</v>
      </c>
    </row>
    <row r="204" spans="1:23" x14ac:dyDescent="0.3">
      <c r="D204" s="7" t="s">
        <v>358</v>
      </c>
    </row>
    <row r="205" spans="1:23" x14ac:dyDescent="0.3">
      <c r="D205" s="7" t="s">
        <v>359</v>
      </c>
    </row>
    <row r="206" spans="1:23" x14ac:dyDescent="0.3">
      <c r="A206">
        <v>29</v>
      </c>
      <c r="B206" t="s">
        <v>360</v>
      </c>
      <c r="D206" s="7" t="s">
        <v>400</v>
      </c>
      <c r="E206" t="s">
        <v>19</v>
      </c>
      <c r="F206" s="14">
        <v>2.6069999999999999E-2</v>
      </c>
      <c r="G206" s="10">
        <v>12.24166</v>
      </c>
      <c r="H206" s="11" t="s">
        <v>361</v>
      </c>
      <c r="I206" s="7" t="s">
        <v>362</v>
      </c>
      <c r="J206" s="14"/>
      <c r="N206">
        <v>0.95652173913043481</v>
      </c>
      <c r="O206">
        <v>1</v>
      </c>
      <c r="P206">
        <v>0.91666666666666663</v>
      </c>
      <c r="Q206">
        <v>1</v>
      </c>
      <c r="R206" t="s">
        <v>19</v>
      </c>
      <c r="S206" s="14">
        <v>4.2870000000000012E-2</v>
      </c>
      <c r="T206" s="10">
        <v>9.2613339999999997</v>
      </c>
      <c r="U206" t="s">
        <v>363</v>
      </c>
      <c r="V206">
        <v>1</v>
      </c>
      <c r="W206" t="s">
        <v>364</v>
      </c>
    </row>
    <row r="217" spans="1:23" x14ac:dyDescent="0.3">
      <c r="A217">
        <v>30</v>
      </c>
      <c r="B217" t="s">
        <v>365</v>
      </c>
      <c r="D217" s="7" t="s">
        <v>366</v>
      </c>
      <c r="E217" t="s">
        <v>19</v>
      </c>
      <c r="F217" s="14">
        <v>1.542E-2</v>
      </c>
      <c r="G217" s="10">
        <v>6.3948510000000001</v>
      </c>
      <c r="H217" s="11" t="s">
        <v>367</v>
      </c>
      <c r="I217" s="7" t="s">
        <v>368</v>
      </c>
      <c r="J217" s="14"/>
      <c r="N217">
        <v>1</v>
      </c>
      <c r="O217">
        <v>0</v>
      </c>
      <c r="P217">
        <v>1</v>
      </c>
      <c r="Q217">
        <v>1</v>
      </c>
      <c r="R217" t="s">
        <v>19</v>
      </c>
      <c r="S217" s="14">
        <v>2.0969999999999999E-2</v>
      </c>
      <c r="T217" s="10">
        <v>5.1005130000000003</v>
      </c>
      <c r="U217" t="s">
        <v>369</v>
      </c>
      <c r="V217">
        <v>1</v>
      </c>
      <c r="W217" t="s">
        <v>370</v>
      </c>
    </row>
    <row r="218" spans="1:23" x14ac:dyDescent="0.3">
      <c r="D218" s="7" t="s">
        <v>371</v>
      </c>
    </row>
    <row r="219" spans="1:23" x14ac:dyDescent="0.3">
      <c r="D219" s="7" t="s">
        <v>372</v>
      </c>
    </row>
    <row r="220" spans="1:23" x14ac:dyDescent="0.3">
      <c r="D220" s="7" t="s">
        <v>373</v>
      </c>
    </row>
    <row r="221" spans="1:23" x14ac:dyDescent="0.3">
      <c r="D221" s="7" t="s">
        <v>374</v>
      </c>
    </row>
    <row r="222" spans="1:23" x14ac:dyDescent="0.3">
      <c r="D222" s="7" t="s">
        <v>375</v>
      </c>
    </row>
    <row r="223" spans="1:23" x14ac:dyDescent="0.3">
      <c r="D223" s="7" t="s">
        <v>376</v>
      </c>
    </row>
  </sheetData>
  <autoFilter ref="B2:W223" xr:uid="{00000000-0009-0000-0000-000000000000}"/>
  <conditionalFormatting sqref="A3:XFD1000">
    <cfRule type="expression" dxfId="2" priority="5">
      <formula>AND($B3&lt;&gt;$B2, $B3&lt;&gt;"")</formula>
    </cfRule>
  </conditionalFormatting>
  <conditionalFormatting sqref="N3:N1048576">
    <cfRule type="cellIs" dxfId="1" priority="4" operator="between">
      <formula>0.001</formula>
      <formula>0.999</formula>
    </cfRule>
  </conditionalFormatting>
  <conditionalFormatting sqref="O3:O1048576">
    <cfRule type="cellIs" dxfId="0" priority="3" operator="greaterThan">
      <formula>0</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5" customWidth="1"/>
    <col min="2" max="2" width="10.6640625" customWidth="1"/>
    <col min="3" max="3" width="20.109375" bestFit="1" customWidth="1"/>
  </cols>
  <sheetData>
    <row r="1" spans="1:12" x14ac:dyDescent="0.3">
      <c r="A1" s="20">
        <f ca="1">NB_QUESTIONS</f>
        <v>30</v>
      </c>
      <c r="B1" s="1" t="s">
        <v>377</v>
      </c>
      <c r="C1" s="8"/>
      <c r="D1" s="33" t="s">
        <v>378</v>
      </c>
      <c r="E1" s="21"/>
      <c r="F1" s="21"/>
      <c r="J1" s="1"/>
      <c r="K1" s="1"/>
      <c r="L1" s="13"/>
    </row>
    <row r="2" spans="1:12" x14ac:dyDescent="0.3">
      <c r="A2" s="22">
        <f ca="1">NB_FACTS</f>
        <v>210</v>
      </c>
      <c r="B2" s="28" t="str">
        <f t="array" aca="1" ref="B2" ca="1">OFFSET(EXPE, 0, FACTS_LLM, 1, 1)</f>
        <v>gpt-4-0613</v>
      </c>
      <c r="C2" s="28"/>
      <c r="D2" s="28" t="str">
        <f t="array" aca="1" ref="D2" ca="1">OFFSET(EXPE, 0, EVALS_LLM, 1, 1)</f>
        <v>gpt-4-0613</v>
      </c>
      <c r="E2" s="28"/>
      <c r="F2" s="28"/>
      <c r="J2" s="28"/>
      <c r="K2" s="28"/>
      <c r="L2" s="32"/>
    </row>
    <row r="3" spans="1:12" x14ac:dyDescent="0.3">
      <c r="A3" s="23" t="s">
        <v>9</v>
      </c>
      <c r="B3" s="34">
        <f t="array" aca="1" ref="B3" ca="1">SUMIF(OFFSET(EXPE, 0, FACTS_LLM), B$2, OFFSET(EXPE, 0, FACTS_DURATION))/86400</f>
        <v>2.0030880902777775E-3</v>
      </c>
      <c r="C3" s="23" t="s">
        <v>9</v>
      </c>
      <c r="D3" s="34">
        <f t="array" aca="1" ref="D3" ca="1">SUMIF(OFFSET(EXPE, 0, EVALS_LLM), D$2, OFFSET(EXPE, 0, EVALS_DURATION))/86400</f>
        <v>1.9557157870370373E-3</v>
      </c>
      <c r="E3" s="3"/>
      <c r="F3" s="3"/>
      <c r="H3" s="24"/>
    </row>
    <row r="4" spans="1:12" x14ac:dyDescent="0.3">
      <c r="A4" s="25" t="s">
        <v>379</v>
      </c>
      <c r="B4" s="3">
        <f t="array" aca="1" ref="B4" ca="1">AVERAGEIF(OFFSET(EXPE, 0, FACTS_LLM), B$2, OFFSET(EXPE, 0, FACTS_DURATION))</f>
        <v>5.7688936999999987</v>
      </c>
      <c r="C4" s="25" t="s">
        <v>379</v>
      </c>
      <c r="D4" s="3">
        <f t="array" aca="1" ref="D4" ca="1">AVERAGEIF(OFFSET(EXPE, 0, EVALS_LLM), D$2, OFFSET(EXPE, 0, EVALS_DURATION))</f>
        <v>5.6324614666666672</v>
      </c>
      <c r="E4" s="4"/>
      <c r="F4" s="4"/>
      <c r="H4" s="24"/>
    </row>
    <row r="5" spans="1:12" x14ac:dyDescent="0.3">
      <c r="A5" s="23" t="s">
        <v>8</v>
      </c>
      <c r="B5" s="36">
        <f t="array" aca="1" ref="B5" ca="1">SUMIF(OFFSET(EXPE, 0, FACTS_LLM), B$2, OFFSET(EXPE, 0, FACTS_COST))</f>
        <v>0.50642999999999994</v>
      </c>
      <c r="C5" s="23" t="s">
        <v>8</v>
      </c>
      <c r="D5" s="36">
        <f t="array" aca="1" ref="D5" ca="1">SUMIF(OFFSET(EXPE, 0, EVALS_LLM), D$2, OFFSET(EXPE, 0, EVALS_COST))</f>
        <v>0.73031999999999997</v>
      </c>
      <c r="E5" s="4"/>
      <c r="F5" s="4"/>
      <c r="H5" s="24"/>
    </row>
    <row r="6" spans="1:12" x14ac:dyDescent="0.3">
      <c r="A6" s="25" t="s">
        <v>379</v>
      </c>
      <c r="B6" s="35">
        <f t="array" aca="1" ref="B6" ca="1">AVERAGEIF(OFFSET(EXPE, 0, FACTS_LLM), B$2, OFFSET(EXPE, 0, FACTS_COST))*100</f>
        <v>1.6880999999999997</v>
      </c>
      <c r="C6" s="25" t="s">
        <v>379</v>
      </c>
      <c r="D6" s="35">
        <f t="array" aca="1" ref="D6" ca="1">AVERAGEIF(OFFSET(EXPE, 0, EVALS_LLM), D$2, OFFSET(EXPE, 0, EVALS_COST))*100</f>
        <v>2.4343999999999997</v>
      </c>
      <c r="E6" s="4"/>
      <c r="F6" s="4"/>
    </row>
    <row r="7" spans="1:12" x14ac:dyDescent="0.3">
      <c r="A7" s="23"/>
      <c r="B7" s="3"/>
      <c r="C7" s="23" t="s">
        <v>13</v>
      </c>
      <c r="D7" s="37">
        <f t="array" aca="1" ref="D7" ca="1">SUMIF(OFFSET(EXPE, 0, EVALS_LLM), D$2, OFFSET(EXPE, 0, HALLUS))</f>
        <v>2</v>
      </c>
      <c r="E7" s="4"/>
      <c r="F7" s="4"/>
    </row>
    <row r="8" spans="1:12" x14ac:dyDescent="0.3">
      <c r="A8" s="23"/>
      <c r="B8" s="31"/>
      <c r="C8" s="25" t="s">
        <v>379</v>
      </c>
      <c r="D8" s="5">
        <f ca="1">D7/NB_QUESTIONS</f>
        <v>6.6666666666666666E-2</v>
      </c>
      <c r="E8" s="4"/>
      <c r="F8" s="4"/>
    </row>
    <row r="9" spans="1:12" x14ac:dyDescent="0.3">
      <c r="A9" s="23"/>
      <c r="B9" s="30"/>
      <c r="C9" s="23" t="s">
        <v>380</v>
      </c>
      <c r="D9" s="37">
        <f t="array" aca="1" ref="D9" ca="1">COUNTIFS(OFFSET(EXPE, 0, EVALS_LLM), D$2, OFFSET(EXPE, 0, EVAL_AUTO), 1)</f>
        <v>25</v>
      </c>
      <c r="E9" s="30"/>
      <c r="F9" s="30"/>
    </row>
    <row r="10" spans="1:12" x14ac:dyDescent="0.3">
      <c r="A10" s="23"/>
      <c r="B10" s="29"/>
      <c r="C10" s="25" t="s">
        <v>381</v>
      </c>
      <c r="D10" s="2">
        <f ca="1">D9/NB_QUESTIONS</f>
        <v>0.83333333333333337</v>
      </c>
      <c r="E10" s="29"/>
      <c r="F10" s="29"/>
    </row>
    <row r="11" spans="1:12" x14ac:dyDescent="0.3">
      <c r="A11" s="23"/>
      <c r="B11" s="30"/>
      <c r="C11" s="23" t="s">
        <v>382</v>
      </c>
      <c r="D11" s="38">
        <f ca="1">NB_QUESTIONS-D9</f>
        <v>5</v>
      </c>
      <c r="E11" s="30"/>
      <c r="F11" s="30"/>
    </row>
    <row r="12" spans="1:12" x14ac:dyDescent="0.3">
      <c r="A12" s="23"/>
      <c r="B12" s="29"/>
      <c r="C12" s="25" t="s">
        <v>381</v>
      </c>
      <c r="D12" s="2">
        <f ca="1">1-D10</f>
        <v>0.16666666666666663</v>
      </c>
      <c r="E12" s="29"/>
      <c r="F12" s="29"/>
    </row>
    <row r="13" spans="1:12" x14ac:dyDescent="0.3">
      <c r="A13" s="23"/>
      <c r="B13" s="30"/>
      <c r="C13" s="29"/>
      <c r="D13" s="2"/>
      <c r="E13" s="2"/>
      <c r="F13" s="2"/>
    </row>
    <row r="14" spans="1:12" x14ac:dyDescent="0.3">
      <c r="A14" s="23"/>
      <c r="B14" s="29"/>
      <c r="C14" s="2"/>
      <c r="D14" s="5"/>
      <c r="E14" s="5"/>
      <c r="F14" s="5"/>
    </row>
    <row r="15" spans="1:12" x14ac:dyDescent="0.3">
      <c r="A15" s="23"/>
      <c r="B15" s="30"/>
      <c r="C15" s="5"/>
      <c r="D15" s="29"/>
      <c r="E15" s="29"/>
      <c r="F15" s="29"/>
    </row>
    <row r="16" spans="1:12" x14ac:dyDescent="0.3">
      <c r="A16" s="23"/>
      <c r="B16" s="29"/>
      <c r="C16" s="29"/>
      <c r="D16" s="5"/>
      <c r="E16" s="5"/>
      <c r="F16" s="5"/>
    </row>
    <row r="17" spans="1:6" x14ac:dyDescent="0.3">
      <c r="A17" s="23"/>
      <c r="B17" s="29"/>
      <c r="C17" s="5"/>
      <c r="D17" s="29"/>
      <c r="E17" s="29"/>
      <c r="F17" s="29"/>
    </row>
    <row r="18" spans="1:6" x14ac:dyDescent="0.3">
      <c r="A18" s="23"/>
      <c r="B18" s="5"/>
      <c r="C18" s="29"/>
      <c r="D18" s="5"/>
      <c r="E18" s="5"/>
      <c r="F18" s="5"/>
    </row>
    <row r="19" spans="1:6" x14ac:dyDescent="0.3">
      <c r="A19" s="23"/>
      <c r="B19" s="29"/>
      <c r="C19" s="5"/>
      <c r="D19" s="29"/>
      <c r="E19" s="29"/>
      <c r="F19" s="29"/>
    </row>
    <row r="20" spans="1:6" x14ac:dyDescent="0.3">
      <c r="C20" s="29"/>
    </row>
  </sheetData>
  <pageMargins left="0.7" right="0.7" top="0.75" bottom="0.75" header="0.3" footer="0.3"/>
  <pageSetup paperSize="9"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
  <sheetViews>
    <sheetView workbookViewId="0">
      <selection activeCell="B14" sqref="B14"/>
    </sheetView>
  </sheetViews>
  <sheetFormatPr defaultRowHeight="14.4" x14ac:dyDescent="0.3"/>
  <cols>
    <col min="1" max="1" width="20.109375" bestFit="1" customWidth="1"/>
  </cols>
  <sheetData>
    <row r="1" spans="1:12" x14ac:dyDescent="0.3">
      <c r="A1" t="s">
        <v>383</v>
      </c>
      <c r="B1">
        <v>2</v>
      </c>
      <c r="D1" t="s">
        <v>384</v>
      </c>
      <c r="I1" s="26" t="str">
        <f>"Computed cells have a yellow background"</f>
        <v>Computed cells have a yellow background</v>
      </c>
      <c r="J1" s="26"/>
      <c r="K1" s="26"/>
      <c r="L1" s="26"/>
    </row>
    <row r="2" spans="1:12" x14ac:dyDescent="0.3">
      <c r="A2" t="s">
        <v>385</v>
      </c>
      <c r="B2">
        <v>1</v>
      </c>
      <c r="D2" t="s">
        <v>386</v>
      </c>
    </row>
    <row r="3" spans="1:12" x14ac:dyDescent="0.3">
      <c r="A3" t="s">
        <v>387</v>
      </c>
      <c r="B3">
        <v>2</v>
      </c>
    </row>
    <row r="4" spans="1:12" x14ac:dyDescent="0.3">
      <c r="A4" t="s">
        <v>388</v>
      </c>
      <c r="B4">
        <v>3</v>
      </c>
    </row>
    <row r="5" spans="1:12" x14ac:dyDescent="0.3">
      <c r="A5" s="1" t="s">
        <v>377</v>
      </c>
    </row>
    <row r="6" spans="1:12" x14ac:dyDescent="0.3">
      <c r="A6" t="s">
        <v>11</v>
      </c>
      <c r="B6">
        <v>4</v>
      </c>
      <c r="D6" t="s">
        <v>389</v>
      </c>
    </row>
    <row r="7" spans="1:12" x14ac:dyDescent="0.3">
      <c r="A7" t="s">
        <v>390</v>
      </c>
      <c r="B7">
        <v>5</v>
      </c>
    </row>
    <row r="8" spans="1:12" x14ac:dyDescent="0.3">
      <c r="A8" t="s">
        <v>391</v>
      </c>
      <c r="B8">
        <v>6</v>
      </c>
    </row>
    <row r="9" spans="1:12" x14ac:dyDescent="0.3">
      <c r="A9" s="1" t="s">
        <v>392</v>
      </c>
    </row>
    <row r="10" spans="1:12" x14ac:dyDescent="0.3">
      <c r="A10" t="s">
        <v>11</v>
      </c>
      <c r="B10">
        <v>17</v>
      </c>
    </row>
    <row r="11" spans="1:12" x14ac:dyDescent="0.3">
      <c r="A11" t="s">
        <v>390</v>
      </c>
      <c r="B11">
        <v>18</v>
      </c>
    </row>
    <row r="12" spans="1:12" x14ac:dyDescent="0.3">
      <c r="A12" t="s">
        <v>391</v>
      </c>
      <c r="B12">
        <v>19</v>
      </c>
    </row>
    <row r="13" spans="1:12" x14ac:dyDescent="0.3">
      <c r="A13" t="s">
        <v>393</v>
      </c>
      <c r="B13">
        <v>13</v>
      </c>
    </row>
    <row r="14" spans="1:12" x14ac:dyDescent="0.3">
      <c r="A14" t="s">
        <v>394</v>
      </c>
      <c r="B14">
        <v>14</v>
      </c>
    </row>
    <row r="16" spans="1:12" x14ac:dyDescent="0.3">
      <c r="A16" t="s">
        <v>395</v>
      </c>
      <c r="B16" s="26">
        <f t="array" aca="1" ref="B16" ca="1">COUNTA(OFFSET(Expe!$B$1, HEADER_SIZE, FACTS_LLM, BLOCK_SIZE, 1))</f>
        <v>1</v>
      </c>
    </row>
    <row r="17" spans="1:2" x14ac:dyDescent="0.3">
      <c r="A17" t="s">
        <v>396</v>
      </c>
      <c r="B17" s="26">
        <f ca="1">COUNTA(OFFSET(EXPE,0,QUESTION_COL))</f>
        <v>30</v>
      </c>
    </row>
    <row r="18" spans="1:2" x14ac:dyDescent="0.3">
      <c r="A18" t="s">
        <v>397</v>
      </c>
      <c r="B18" s="26">
        <f ca="1">COUNTA(OFFSET(EXPE, 0, FACT_COL))</f>
        <v>210</v>
      </c>
    </row>
    <row r="19" spans="1:2" x14ac:dyDescent="0.3">
      <c r="A19" t="s">
        <v>398</v>
      </c>
      <c r="B19" s="26">
        <f t="array" aca="1" ref="B19" ca="1">MATCH(TRUE, NOT(ISBLANK(OFFSET(EXPE,1, 0))), 0)</f>
        <v>8</v>
      </c>
    </row>
    <row r="20" spans="1:2" x14ac:dyDescent="0.3">
      <c r="A20" t="s">
        <v>399</v>
      </c>
      <c r="B20" s="26">
        <f t="array" aca="1" ref="B20" ca="1">MAX(MAX((OFFSET(Expe!$B$1,HEADER_SIZE,CHUNK_COL,100000,1)&lt;&gt;"") * (ROW(OFFSET(Expe!$B$1,HEADER_SIZE,CHUNK_COL,100000,1)))), MAX((OFFSET(Expe!$B$1,HEADER_SIZE,FACT_COL,100000,1)&lt;&gt;"") * (ROW(OFFSET(Expe!$B$1,HEADER_SIZE,FACT_COL,100000,1)))), MAX((OFFSET(Expe!$B$1,HEADER_SIZE,FACTS_LLM,100000,1)&lt;&gt;"") * (ROW(OFFSET(Expe!$B$1,HEADER_SIZE,FACTS_LLM,100000,1)))))</f>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Expe</vt:lpstr>
      <vt:lpstr>Stats</vt:lpstr>
      <vt:lpstr>Params</vt:lpstr>
      <vt:lpstr>BLOCK_SIZE</vt:lpstr>
      <vt:lpstr>CHUNK_COL</vt:lpstr>
      <vt:lpstr>EVAL_AUTO</vt:lpstr>
      <vt:lpstr>EVALS_COST</vt:lpstr>
      <vt:lpstr>EVALS_DURATION</vt:lpstr>
      <vt:lpstr>EVALS_LLM</vt:lpstr>
      <vt:lpstr>FACT_COL</vt:lpstr>
      <vt:lpstr>FACTS_COST</vt:lpstr>
      <vt:lpstr>FACTS_DURATION</vt:lpstr>
      <vt:lpstr>FACTS_LLM</vt:lpstr>
      <vt:lpstr>HALLUS</vt:lpstr>
      <vt:lpstr>HEADER_SIZE</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2024-04-23T19:54:47Z</dcterms:modified>
</cp:coreProperties>
</file>