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315" windowHeight="11355" activeTab="4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5621"/>
</workbook>
</file>

<file path=xl/calcChain.xml><?xml version="1.0" encoding="utf-8"?>
<calcChain xmlns="http://schemas.openxmlformats.org/spreadsheetml/2006/main">
  <c r="AA40" i="8" l="1"/>
  <c r="U40" i="8"/>
  <c r="O40" i="8"/>
  <c r="K40" i="8"/>
  <c r="G40" i="8"/>
  <c r="K35" i="8" l="1"/>
  <c r="G34" i="7" l="1"/>
  <c r="G33" i="7" l="1"/>
  <c r="K33" i="7"/>
  <c r="G33" i="8"/>
  <c r="K33" i="8"/>
  <c r="M33" i="7"/>
  <c r="G31" i="7" l="1"/>
  <c r="G34" i="8" l="1"/>
  <c r="G30" i="7"/>
  <c r="G29" i="7"/>
  <c r="G26" i="7"/>
  <c r="G25" i="7"/>
  <c r="G24" i="7"/>
  <c r="G22" i="7"/>
  <c r="G31" i="8"/>
  <c r="G30" i="8"/>
  <c r="G29" i="8"/>
  <c r="G26" i="8"/>
  <c r="G25" i="8"/>
  <c r="G24" i="8"/>
  <c r="G22" i="8"/>
  <c r="M31" i="7" l="1"/>
  <c r="G46" i="7" l="1"/>
  <c r="G47" i="7"/>
  <c r="K30" i="8" l="1"/>
  <c r="M30" i="7"/>
  <c r="K30" i="7"/>
  <c r="O30" i="7"/>
  <c r="G45" i="7"/>
  <c r="G42" i="7"/>
  <c r="AE36" i="8" l="1"/>
  <c r="AE32" i="8"/>
  <c r="AE27" i="8"/>
  <c r="AE23" i="8"/>
  <c r="AE28" i="8" s="1"/>
  <c r="AE19" i="8"/>
  <c r="AE37" i="8" l="1"/>
  <c r="AE38" i="8" s="1"/>
  <c r="M29" i="8"/>
  <c r="M29" i="7"/>
  <c r="D36" i="7" l="1"/>
  <c r="E36" i="7"/>
  <c r="D32" i="7"/>
  <c r="E32" i="7"/>
  <c r="AC32" i="7"/>
  <c r="W32" i="7"/>
  <c r="AC36" i="7"/>
  <c r="W36" i="7"/>
  <c r="Q36" i="7"/>
  <c r="Q32" i="7"/>
  <c r="AC27" i="7"/>
  <c r="W27" i="7"/>
  <c r="Q27" i="7"/>
  <c r="D27" i="7"/>
  <c r="E27" i="7"/>
  <c r="AC36" i="8"/>
  <c r="AB36" i="8"/>
  <c r="AC32" i="8"/>
  <c r="W36" i="8"/>
  <c r="W32" i="8"/>
  <c r="Q32" i="8"/>
  <c r="Q36" i="8"/>
  <c r="E36" i="8"/>
  <c r="D36" i="8"/>
  <c r="D32" i="8"/>
  <c r="E32" i="8"/>
  <c r="AC27" i="8"/>
  <c r="W27" i="8"/>
  <c r="Q27" i="8"/>
  <c r="D27" i="8"/>
  <c r="E27" i="8"/>
  <c r="Q37" i="7" l="1"/>
  <c r="AC37" i="7"/>
  <c r="E37" i="7"/>
  <c r="D37" i="7"/>
  <c r="AC37" i="8"/>
  <c r="W37" i="8"/>
  <c r="Q37" i="8"/>
  <c r="E37" i="8"/>
  <c r="D37" i="8"/>
  <c r="W37" i="7"/>
  <c r="M26" i="8"/>
  <c r="M26" i="7"/>
  <c r="M25" i="7" l="1"/>
  <c r="M24" i="8" l="1"/>
  <c r="M22" i="7"/>
  <c r="M24" i="7"/>
  <c r="L22" i="8" l="1"/>
  <c r="Z36" i="8"/>
  <c r="Y36" i="8"/>
  <c r="X36" i="8"/>
  <c r="V36" i="8"/>
  <c r="T36" i="8"/>
  <c r="S36" i="8"/>
  <c r="R36" i="8"/>
  <c r="P36" i="8"/>
  <c r="N36" i="8"/>
  <c r="M36" i="8"/>
  <c r="L36" i="8"/>
  <c r="J36" i="8"/>
  <c r="I36" i="8"/>
  <c r="H36" i="8"/>
  <c r="F36" i="8"/>
  <c r="C36" i="8"/>
  <c r="B36" i="8"/>
  <c r="AD35" i="8"/>
  <c r="AF35" i="8" s="1"/>
  <c r="AA35" i="8"/>
  <c r="U35" i="8"/>
  <c r="O35" i="8"/>
  <c r="AD34" i="8"/>
  <c r="AF34" i="8" s="1"/>
  <c r="AA34" i="8"/>
  <c r="U34" i="8"/>
  <c r="O34" i="8"/>
  <c r="K34" i="8"/>
  <c r="AD33" i="8"/>
  <c r="AF33" i="8" s="1"/>
  <c r="AA33" i="8"/>
  <c r="U33" i="8"/>
  <c r="O33" i="8"/>
  <c r="AB32" i="8"/>
  <c r="AB37" i="8" s="1"/>
  <c r="Z32" i="8"/>
  <c r="Z37" i="8" s="1"/>
  <c r="Y32" i="8"/>
  <c r="Y37" i="8" s="1"/>
  <c r="X32" i="8"/>
  <c r="V32" i="8"/>
  <c r="T32" i="8"/>
  <c r="S32" i="8"/>
  <c r="R32" i="8"/>
  <c r="P32" i="8"/>
  <c r="N32" i="8"/>
  <c r="M32" i="8"/>
  <c r="L32" i="8"/>
  <c r="J32" i="8"/>
  <c r="I32" i="8"/>
  <c r="H32" i="8"/>
  <c r="F32" i="8"/>
  <c r="C32" i="8"/>
  <c r="B32" i="8"/>
  <c r="AD31" i="8"/>
  <c r="AF31" i="8" s="1"/>
  <c r="AA31" i="8"/>
  <c r="U31" i="8"/>
  <c r="O31" i="8"/>
  <c r="K31" i="8"/>
  <c r="AD30" i="8"/>
  <c r="AF30" i="8" s="1"/>
  <c r="AA30" i="8"/>
  <c r="U30" i="8"/>
  <c r="O30" i="8"/>
  <c r="AD29" i="8"/>
  <c r="AF29" i="8" s="1"/>
  <c r="AA29" i="8"/>
  <c r="U29" i="8"/>
  <c r="O29" i="8"/>
  <c r="K29" i="8"/>
  <c r="AB27" i="8"/>
  <c r="Z27" i="8"/>
  <c r="Y27" i="8"/>
  <c r="X27" i="8"/>
  <c r="V27" i="8"/>
  <c r="T27" i="8"/>
  <c r="S27" i="8"/>
  <c r="R27" i="8"/>
  <c r="P27" i="8"/>
  <c r="N27" i="8"/>
  <c r="M27" i="8"/>
  <c r="L27" i="8"/>
  <c r="J27" i="8"/>
  <c r="I27" i="8"/>
  <c r="I28" i="8" s="1"/>
  <c r="H27" i="8"/>
  <c r="F27" i="8"/>
  <c r="C27" i="8"/>
  <c r="B27" i="8"/>
  <c r="AD26" i="8"/>
  <c r="AF26" i="8" s="1"/>
  <c r="AA26" i="8"/>
  <c r="U26" i="8"/>
  <c r="O26" i="8"/>
  <c r="K26" i="8"/>
  <c r="AD25" i="8"/>
  <c r="AF25" i="8" s="1"/>
  <c r="AA25" i="8"/>
  <c r="U25" i="8"/>
  <c r="O25" i="8"/>
  <c r="K25" i="8"/>
  <c r="AD24" i="8"/>
  <c r="AA24" i="8"/>
  <c r="U24" i="8"/>
  <c r="O24" i="8"/>
  <c r="K24" i="8"/>
  <c r="AC23" i="8"/>
  <c r="AC28" i="8" s="1"/>
  <c r="AC38" i="8" s="1"/>
  <c r="AB23" i="8"/>
  <c r="Z23" i="8"/>
  <c r="Y23" i="8"/>
  <c r="X23" i="8"/>
  <c r="X28" i="8" s="1"/>
  <c r="W23" i="8"/>
  <c r="W28" i="8" s="1"/>
  <c r="W38" i="8" s="1"/>
  <c r="V23" i="8"/>
  <c r="T23" i="8"/>
  <c r="S23" i="8"/>
  <c r="R23" i="8"/>
  <c r="Q23" i="8"/>
  <c r="Q28" i="8" s="1"/>
  <c r="Q38" i="8" s="1"/>
  <c r="P23" i="8"/>
  <c r="N23" i="8"/>
  <c r="I23" i="8"/>
  <c r="H23" i="8"/>
  <c r="F23" i="8"/>
  <c r="E23" i="8"/>
  <c r="E28" i="8" s="1"/>
  <c r="E38" i="8" s="1"/>
  <c r="D23" i="8"/>
  <c r="D28" i="8" s="1"/>
  <c r="D38" i="8" s="1"/>
  <c r="C23" i="8"/>
  <c r="B23" i="8"/>
  <c r="AA22" i="8"/>
  <c r="U22" i="8"/>
  <c r="M22" i="8"/>
  <c r="M23" i="8" s="1"/>
  <c r="L23" i="8"/>
  <c r="K22" i="8"/>
  <c r="AD21" i="8"/>
  <c r="AA21" i="8"/>
  <c r="U21" i="8"/>
  <c r="O21" i="8"/>
  <c r="K21" i="8"/>
  <c r="J21" i="8"/>
  <c r="J23" i="8" s="1"/>
  <c r="G21" i="8"/>
  <c r="AD20" i="8"/>
  <c r="AF20" i="8" s="1"/>
  <c r="AA20" i="8"/>
  <c r="U20" i="8"/>
  <c r="O20" i="8"/>
  <c r="K20" i="8"/>
  <c r="G20" i="8"/>
  <c r="AD19" i="8"/>
  <c r="AF19" i="8" s="1"/>
  <c r="AB19" i="8"/>
  <c r="Z19" i="8"/>
  <c r="Y19" i="8"/>
  <c r="X19" i="8"/>
  <c r="V19" i="8"/>
  <c r="T19" i="8"/>
  <c r="S19" i="8"/>
  <c r="R19" i="8"/>
  <c r="P19" i="8"/>
  <c r="N19" i="8"/>
  <c r="M19" i="8"/>
  <c r="L19" i="8"/>
  <c r="O19" i="8" s="1"/>
  <c r="J19" i="8"/>
  <c r="I19" i="8"/>
  <c r="H19" i="8"/>
  <c r="F19" i="8"/>
  <c r="C19" i="8"/>
  <c r="B19" i="8"/>
  <c r="G19" i="8" s="1"/>
  <c r="U16" i="8"/>
  <c r="G16" i="8"/>
  <c r="AE15" i="8"/>
  <c r="AD15" i="8"/>
  <c r="AF15" i="8" s="1"/>
  <c r="AA15" i="8"/>
  <c r="U15" i="8"/>
  <c r="O15" i="8"/>
  <c r="K15" i="8"/>
  <c r="G15" i="8"/>
  <c r="AE14" i="8"/>
  <c r="AD14" i="8"/>
  <c r="AF14" i="8" s="1"/>
  <c r="AA14" i="8"/>
  <c r="U14" i="8"/>
  <c r="O14" i="8"/>
  <c r="K14" i="8"/>
  <c r="G14" i="8"/>
  <c r="AE13" i="8"/>
  <c r="AD13" i="8"/>
  <c r="AF13" i="8" s="1"/>
  <c r="AA13" i="8"/>
  <c r="U13" i="8"/>
  <c r="O13" i="8"/>
  <c r="K13" i="8"/>
  <c r="G13" i="8"/>
  <c r="AE12" i="8"/>
  <c r="AD12" i="8"/>
  <c r="AA12" i="8"/>
  <c r="U12" i="8"/>
  <c r="O12" i="8"/>
  <c r="K12" i="8"/>
  <c r="G12" i="8"/>
  <c r="AE10" i="8"/>
  <c r="AD10" i="8"/>
  <c r="AA10" i="8"/>
  <c r="U10" i="8"/>
  <c r="O10" i="8"/>
  <c r="K10" i="8"/>
  <c r="G10" i="8"/>
  <c r="AE9" i="8"/>
  <c r="AD9" i="8"/>
  <c r="AA9" i="8"/>
  <c r="U9" i="8"/>
  <c r="O9" i="8"/>
  <c r="K9" i="8"/>
  <c r="G9" i="8"/>
  <c r="AE8" i="8"/>
  <c r="AF8" i="8" s="1"/>
  <c r="U8" i="8"/>
  <c r="O8" i="8"/>
  <c r="K8" i="8"/>
  <c r="G8" i="8"/>
  <c r="AF7" i="8"/>
  <c r="AE7" i="8"/>
  <c r="U7" i="8"/>
  <c r="O7" i="8"/>
  <c r="K7" i="8"/>
  <c r="G7" i="8"/>
  <c r="AE6" i="8"/>
  <c r="AF6" i="8" s="1"/>
  <c r="U6" i="8"/>
  <c r="O6" i="8"/>
  <c r="K6" i="8"/>
  <c r="G6" i="8"/>
  <c r="AC23" i="7"/>
  <c r="AC28" i="7" s="1"/>
  <c r="AC38" i="7" s="1"/>
  <c r="W23" i="7"/>
  <c r="W28" i="7" s="1"/>
  <c r="W38" i="7" s="1"/>
  <c r="Q23" i="7"/>
  <c r="Q28" i="7" s="1"/>
  <c r="Q38" i="7" s="1"/>
  <c r="D23" i="7"/>
  <c r="D28" i="7" s="1"/>
  <c r="D38" i="7" s="1"/>
  <c r="E23" i="7"/>
  <c r="E28" i="7" s="1"/>
  <c r="E38" i="7" s="1"/>
  <c r="AF10" i="8" l="1"/>
  <c r="Y28" i="8"/>
  <c r="AF12" i="8"/>
  <c r="R28" i="8"/>
  <c r="AA19" i="8"/>
  <c r="G23" i="8"/>
  <c r="G27" i="8"/>
  <c r="C28" i="8"/>
  <c r="M28" i="8"/>
  <c r="AF9" i="8"/>
  <c r="K19" i="8"/>
  <c r="U19" i="8"/>
  <c r="AA23" i="8"/>
  <c r="G32" i="8"/>
  <c r="T37" i="8"/>
  <c r="T38" i="8" s="1"/>
  <c r="O36" i="8"/>
  <c r="K36" i="8"/>
  <c r="AA36" i="8"/>
  <c r="P37" i="8"/>
  <c r="U36" i="8"/>
  <c r="AD36" i="8"/>
  <c r="AF36" i="8" s="1"/>
  <c r="G36" i="8"/>
  <c r="AA32" i="8"/>
  <c r="N37" i="8"/>
  <c r="N38" i="8" s="1"/>
  <c r="J37" i="8"/>
  <c r="K32" i="8"/>
  <c r="F37" i="8"/>
  <c r="X37" i="8"/>
  <c r="X38" i="8" s="1"/>
  <c r="R37" i="8"/>
  <c r="R38" i="8" s="1"/>
  <c r="S37" i="8"/>
  <c r="O32" i="8"/>
  <c r="M37" i="8"/>
  <c r="I37" i="8"/>
  <c r="I38" i="8" s="1"/>
  <c r="AD32" i="8"/>
  <c r="AF32" i="8" s="1"/>
  <c r="C37" i="8"/>
  <c r="C38" i="8" s="1"/>
  <c r="S28" i="8"/>
  <c r="AB28" i="8"/>
  <c r="AB38" i="8" s="1"/>
  <c r="N28" i="8"/>
  <c r="J28" i="8"/>
  <c r="AF24" i="8"/>
  <c r="O27" i="8"/>
  <c r="AD27" i="8"/>
  <c r="K27" i="8"/>
  <c r="Z28" i="8"/>
  <c r="T28" i="8"/>
  <c r="O23" i="8"/>
  <c r="V28" i="8"/>
  <c r="AA28" i="8" s="1"/>
  <c r="P28" i="8"/>
  <c r="U23" i="8"/>
  <c r="Y38" i="8"/>
  <c r="K23" i="8"/>
  <c r="Z38" i="8"/>
  <c r="U27" i="8"/>
  <c r="F28" i="8"/>
  <c r="U32" i="8"/>
  <c r="B37" i="8"/>
  <c r="H37" i="8"/>
  <c r="L37" i="8"/>
  <c r="AF21" i="8"/>
  <c r="AD23" i="8"/>
  <c r="AF23" i="8" s="1"/>
  <c r="AA27" i="8"/>
  <c r="V37" i="8"/>
  <c r="AD22" i="8"/>
  <c r="AF22" i="8" s="1"/>
  <c r="B28" i="8"/>
  <c r="G28" i="8" s="1"/>
  <c r="H28" i="8"/>
  <c r="L28" i="8"/>
  <c r="O22" i="8"/>
  <c r="AD21" i="7"/>
  <c r="AD35" i="7"/>
  <c r="AD34" i="7"/>
  <c r="AD33" i="7"/>
  <c r="AD31" i="7"/>
  <c r="AD30" i="7"/>
  <c r="AD29" i="7"/>
  <c r="AD26" i="7"/>
  <c r="AD25" i="7"/>
  <c r="AD24" i="7"/>
  <c r="AD20" i="7"/>
  <c r="AA35" i="7"/>
  <c r="AA34" i="7"/>
  <c r="AA33" i="7"/>
  <c r="AA31" i="7"/>
  <c r="AA30" i="7"/>
  <c r="AA29" i="7"/>
  <c r="AA26" i="7"/>
  <c r="AA25" i="7"/>
  <c r="AA24" i="7"/>
  <c r="AA21" i="7"/>
  <c r="AA20" i="7"/>
  <c r="U35" i="7"/>
  <c r="U34" i="7"/>
  <c r="U33" i="7"/>
  <c r="U31" i="7"/>
  <c r="U30" i="7"/>
  <c r="U29" i="7"/>
  <c r="U26" i="7"/>
  <c r="U25" i="7"/>
  <c r="U24" i="7"/>
  <c r="U21" i="7"/>
  <c r="U20" i="7"/>
  <c r="G21" i="7"/>
  <c r="G20" i="7"/>
  <c r="AD22" i="7"/>
  <c r="AA22" i="7"/>
  <c r="U22" i="7"/>
  <c r="AB36" i="7"/>
  <c r="Z36" i="7"/>
  <c r="Y36" i="7"/>
  <c r="X36" i="7"/>
  <c r="V36" i="7"/>
  <c r="T36" i="7"/>
  <c r="S36" i="7"/>
  <c r="R36" i="7"/>
  <c r="P36" i="7"/>
  <c r="N36" i="7"/>
  <c r="M36" i="7"/>
  <c r="L36" i="7"/>
  <c r="J36" i="7"/>
  <c r="I36" i="7"/>
  <c r="H36" i="7"/>
  <c r="F36" i="7"/>
  <c r="C36" i="7"/>
  <c r="B36" i="7"/>
  <c r="AE35" i="7"/>
  <c r="O35" i="7"/>
  <c r="K35" i="7"/>
  <c r="AE34" i="7"/>
  <c r="O34" i="7"/>
  <c r="K34" i="7"/>
  <c r="AE33" i="7"/>
  <c r="O33" i="7"/>
  <c r="AB32" i="7"/>
  <c r="Z32" i="7"/>
  <c r="Y32" i="7"/>
  <c r="X32" i="7"/>
  <c r="V32" i="7"/>
  <c r="T32" i="7"/>
  <c r="S32" i="7"/>
  <c r="R32" i="7"/>
  <c r="P32" i="7"/>
  <c r="N32" i="7"/>
  <c r="M32" i="7"/>
  <c r="L32" i="7"/>
  <c r="J32" i="7"/>
  <c r="I32" i="7"/>
  <c r="H32" i="7"/>
  <c r="F32" i="7"/>
  <c r="C32" i="7"/>
  <c r="B32" i="7"/>
  <c r="G32" i="7" s="1"/>
  <c r="AE31" i="7"/>
  <c r="O31" i="7"/>
  <c r="K31" i="7"/>
  <c r="AE30" i="7"/>
  <c r="AE29" i="7"/>
  <c r="O29" i="7"/>
  <c r="K29" i="7"/>
  <c r="AB27" i="7"/>
  <c r="Z27" i="7"/>
  <c r="Y27" i="7"/>
  <c r="X27" i="7"/>
  <c r="V27" i="7"/>
  <c r="T27" i="7"/>
  <c r="S27" i="7"/>
  <c r="R27" i="7"/>
  <c r="P27" i="7"/>
  <c r="N27" i="7"/>
  <c r="M27" i="7"/>
  <c r="L27" i="7"/>
  <c r="J27" i="7"/>
  <c r="I27" i="7"/>
  <c r="H27" i="7"/>
  <c r="F27" i="7"/>
  <c r="C27" i="7"/>
  <c r="B27" i="7"/>
  <c r="AE26" i="7"/>
  <c r="O26" i="7"/>
  <c r="K26" i="7"/>
  <c r="AE25" i="7"/>
  <c r="O25" i="7"/>
  <c r="K25" i="7"/>
  <c r="AE24" i="7"/>
  <c r="O24" i="7"/>
  <c r="K24" i="7"/>
  <c r="AB23" i="7"/>
  <c r="Z23" i="7"/>
  <c r="Y23" i="7"/>
  <c r="X23" i="7"/>
  <c r="V23" i="7"/>
  <c r="T23" i="7"/>
  <c r="S23" i="7"/>
  <c r="R23" i="7"/>
  <c r="P23" i="7"/>
  <c r="P28" i="7" s="1"/>
  <c r="N23" i="7"/>
  <c r="M23" i="7"/>
  <c r="L23" i="7"/>
  <c r="I23" i="7"/>
  <c r="H23" i="7"/>
  <c r="F23" i="7"/>
  <c r="C23" i="7"/>
  <c r="B23" i="7"/>
  <c r="G23" i="7" s="1"/>
  <c r="AE22" i="7"/>
  <c r="O22" i="7"/>
  <c r="K22" i="7"/>
  <c r="O21" i="7"/>
  <c r="K21" i="7"/>
  <c r="J21" i="7"/>
  <c r="J23" i="7" s="1"/>
  <c r="AE20" i="7"/>
  <c r="O20" i="7"/>
  <c r="K20" i="7"/>
  <c r="AE19" i="7"/>
  <c r="AD19" i="7"/>
  <c r="AB19" i="7"/>
  <c r="Z19" i="7"/>
  <c r="Y19" i="7"/>
  <c r="X19" i="7"/>
  <c r="V19" i="7"/>
  <c r="T19" i="7"/>
  <c r="S19" i="7"/>
  <c r="R19" i="7"/>
  <c r="P19" i="7"/>
  <c r="N19" i="7"/>
  <c r="M19" i="7"/>
  <c r="L19" i="7"/>
  <c r="J19" i="7"/>
  <c r="I19" i="7"/>
  <c r="H19" i="7"/>
  <c r="F19" i="7"/>
  <c r="C19" i="7"/>
  <c r="B19" i="7"/>
  <c r="U16" i="7"/>
  <c r="G16" i="7"/>
  <c r="AE15" i="7"/>
  <c r="AD15" i="7"/>
  <c r="AF15" i="7" s="1"/>
  <c r="AA15" i="7"/>
  <c r="U15" i="7"/>
  <c r="O15" i="7"/>
  <c r="K15" i="7"/>
  <c r="G15" i="7"/>
  <c r="AE14" i="7"/>
  <c r="AD14" i="7"/>
  <c r="AA14" i="7"/>
  <c r="U14" i="7"/>
  <c r="O14" i="7"/>
  <c r="K14" i="7"/>
  <c r="G14" i="7"/>
  <c r="AE13" i="7"/>
  <c r="AD13" i="7"/>
  <c r="AF13" i="7" s="1"/>
  <c r="AA13" i="7"/>
  <c r="U13" i="7"/>
  <c r="O13" i="7"/>
  <c r="K13" i="7"/>
  <c r="G13" i="7"/>
  <c r="AE12" i="7"/>
  <c r="AD12" i="7"/>
  <c r="AA12" i="7"/>
  <c r="U12" i="7"/>
  <c r="O12" i="7"/>
  <c r="K12" i="7"/>
  <c r="G12" i="7"/>
  <c r="AE10" i="7"/>
  <c r="AD10" i="7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AF10" i="7" l="1"/>
  <c r="M38" i="8"/>
  <c r="G27" i="7"/>
  <c r="G43" i="7"/>
  <c r="AF31" i="7"/>
  <c r="O28" i="8"/>
  <c r="P38" i="8"/>
  <c r="N37" i="7"/>
  <c r="AF35" i="7"/>
  <c r="F37" i="7"/>
  <c r="U37" i="8"/>
  <c r="C37" i="7"/>
  <c r="AF34" i="7"/>
  <c r="K36" i="7"/>
  <c r="O36" i="7"/>
  <c r="J37" i="7"/>
  <c r="AF33" i="7"/>
  <c r="R37" i="7"/>
  <c r="G37" i="8"/>
  <c r="AB37" i="7"/>
  <c r="X37" i="7"/>
  <c r="AA36" i="7"/>
  <c r="V37" i="7"/>
  <c r="U36" i="7"/>
  <c r="AD36" i="7"/>
  <c r="G36" i="7"/>
  <c r="J38" i="8"/>
  <c r="S38" i="8"/>
  <c r="Y37" i="7"/>
  <c r="AA32" i="7"/>
  <c r="U32" i="7"/>
  <c r="AD32" i="7"/>
  <c r="K28" i="8"/>
  <c r="U28" i="8"/>
  <c r="L28" i="7"/>
  <c r="AA27" i="7"/>
  <c r="K27" i="7"/>
  <c r="AF24" i="7"/>
  <c r="AF27" i="8"/>
  <c r="AB28" i="7"/>
  <c r="U27" i="7"/>
  <c r="AD27" i="7"/>
  <c r="AA23" i="7"/>
  <c r="V38" i="8"/>
  <c r="AA38" i="8" s="1"/>
  <c r="AA37" i="8"/>
  <c r="F38" i="8"/>
  <c r="O37" i="8"/>
  <c r="L38" i="8"/>
  <c r="O38" i="8" s="1"/>
  <c r="AD28" i="8"/>
  <c r="K37" i="8"/>
  <c r="H38" i="8"/>
  <c r="K38" i="8" s="1"/>
  <c r="AD37" i="8"/>
  <c r="B38" i="8"/>
  <c r="U23" i="7"/>
  <c r="O23" i="7"/>
  <c r="I28" i="7"/>
  <c r="AD23" i="7"/>
  <c r="AF22" i="7"/>
  <c r="O19" i="7"/>
  <c r="F28" i="7"/>
  <c r="R28" i="7"/>
  <c r="X28" i="7"/>
  <c r="X38" i="7" s="1"/>
  <c r="O32" i="7"/>
  <c r="S37" i="7"/>
  <c r="M28" i="7"/>
  <c r="S28" i="7"/>
  <c r="K32" i="7"/>
  <c r="K19" i="7"/>
  <c r="U19" i="7"/>
  <c r="AA19" i="7"/>
  <c r="N28" i="7"/>
  <c r="N38" i="7" s="1"/>
  <c r="T37" i="7"/>
  <c r="Z37" i="7"/>
  <c r="G19" i="7"/>
  <c r="AF19" i="7"/>
  <c r="T28" i="7"/>
  <c r="C28" i="7"/>
  <c r="J28" i="7"/>
  <c r="V28" i="7"/>
  <c r="H37" i="7"/>
  <c r="L37" i="7"/>
  <c r="L38" i="7" s="1"/>
  <c r="B28" i="7"/>
  <c r="O27" i="7"/>
  <c r="H28" i="7"/>
  <c r="Y28" i="7"/>
  <c r="Z28" i="7"/>
  <c r="AF26" i="7"/>
  <c r="AF30" i="7"/>
  <c r="AF14" i="7"/>
  <c r="AF20" i="7"/>
  <c r="AF25" i="7"/>
  <c r="AF29" i="7"/>
  <c r="AF12" i="7"/>
  <c r="AE23" i="7"/>
  <c r="K23" i="7"/>
  <c r="AE21" i="7"/>
  <c r="AF21" i="7" s="1"/>
  <c r="AE27" i="7"/>
  <c r="AE32" i="7"/>
  <c r="B37" i="7"/>
  <c r="P37" i="7"/>
  <c r="I37" i="7"/>
  <c r="M37" i="7"/>
  <c r="AE36" i="7"/>
  <c r="H20" i="6"/>
  <c r="C38" i="7" l="1"/>
  <c r="U38" i="8"/>
  <c r="G28" i="7"/>
  <c r="G44" i="7"/>
  <c r="G37" i="7"/>
  <c r="AB38" i="7"/>
  <c r="J38" i="7"/>
  <c r="G38" i="8"/>
  <c r="U37" i="7"/>
  <c r="AF36" i="7"/>
  <c r="Y38" i="7"/>
  <c r="AA37" i="7"/>
  <c r="AF37" i="8"/>
  <c r="Z38" i="7"/>
  <c r="S38" i="7"/>
  <c r="AF32" i="7"/>
  <c r="AD37" i="7"/>
  <c r="U28" i="7"/>
  <c r="T38" i="7"/>
  <c r="AF23" i="7"/>
  <c r="AF28" i="8"/>
  <c r="AD38" i="8"/>
  <c r="V38" i="7"/>
  <c r="AA28" i="7"/>
  <c r="R38" i="7"/>
  <c r="I38" i="7"/>
  <c r="AD28" i="7"/>
  <c r="O28" i="7"/>
  <c r="AE28" i="7"/>
  <c r="F38" i="7"/>
  <c r="K28" i="7"/>
  <c r="H38" i="7"/>
  <c r="M38" i="7"/>
  <c r="O38" i="7" s="1"/>
  <c r="AF27" i="7"/>
  <c r="AE37" i="7"/>
  <c r="P38" i="7"/>
  <c r="K37" i="7"/>
  <c r="B38" i="7"/>
  <c r="O37" i="7"/>
  <c r="K20" i="4"/>
  <c r="G38" i="7" l="1"/>
  <c r="AA38" i="7"/>
  <c r="AF38" i="8"/>
  <c r="AF37" i="7"/>
  <c r="AE38" i="7"/>
  <c r="U38" i="7"/>
  <c r="K38" i="7"/>
  <c r="AF28" i="7"/>
  <c r="AD38" i="7"/>
  <c r="AA15" i="5"/>
  <c r="AA16" i="5"/>
  <c r="AA17" i="5"/>
  <c r="AF38" i="7" l="1"/>
  <c r="K19" i="4"/>
  <c r="AA17" i="4"/>
  <c r="Y15" i="4"/>
  <c r="AA15" i="4" s="1"/>
  <c r="Y16" i="4"/>
  <c r="AA16" i="4" s="1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Z18" i="6"/>
  <c r="X18" i="6"/>
  <c r="V18" i="6"/>
  <c r="U18" i="6"/>
  <c r="T18" i="6"/>
  <c r="S18" i="6"/>
  <c r="Q18" i="6"/>
  <c r="P18" i="6"/>
  <c r="O18" i="6"/>
  <c r="N18" i="6"/>
  <c r="L18" i="6"/>
  <c r="K18" i="6"/>
  <c r="J18" i="6"/>
  <c r="H18" i="6"/>
  <c r="G18" i="6"/>
  <c r="F18" i="6"/>
  <c r="D18" i="6"/>
  <c r="C18" i="6"/>
  <c r="B18" i="6"/>
  <c r="E18" i="6"/>
  <c r="X18" i="5"/>
  <c r="Y18" i="5"/>
  <c r="AA18" i="5" s="1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M18" i="6" l="1"/>
  <c r="AA18" i="6"/>
  <c r="R18" i="6"/>
  <c r="I18" i="6"/>
  <c r="W18" i="6"/>
  <c r="I33" i="4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AA14" i="5" s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AA13" i="5" s="1"/>
  <c r="W13" i="5"/>
  <c r="R13" i="5"/>
  <c r="M13" i="5"/>
  <c r="I13" i="5"/>
  <c r="E13" i="5"/>
  <c r="Y12" i="5"/>
  <c r="AA12" i="5" s="1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<sst xmlns="http://schemas.openxmlformats.org/spreadsheetml/2006/main" count="392" uniqueCount="97">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</sst>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_-* #,##0.00_-;\-* #,##0.00_-;_-* &quot;-&quot;_-;_-@_-"/>
    <numFmt numFmtId="178" formatCode="0.00_);[Red]\(0.00\)"/>
    <numFmt numFmtId="179" formatCode="0.00_ "/>
    <numFmt numFmtId="180" formatCode="&quot;RM&quot;#,##0.00_);[Red]\(&quot;RM&quot;#,##0.00\)"/>
    <numFmt numFmtId="181" formatCode="_(&quot;$&quot;* #,##0_);_(&quot;$&quot;* \(#,##0\);_(&quot;$&quot;* &quot;-&quot;_);_(@_)"/>
    <numFmt numFmtId="182" formatCode="_(&quot;RM&quot;* #,##0.00_);_(&quot;RM&quot;* \(#,##0.00\);_(&quot;RM&quot;* &quot;-&quot;??_);_(@_)"/>
    <numFmt numFmtId="183" formatCode="_(&quot;$&quot;* #,##0.00_);_(&quot;$&quot;* \(#,##0.00\);_(&quot;$&quot;* &quot;-&quot;??_);_(@_)"/>
    <numFmt numFmtId="184" formatCode="&quot; &quot;@"/>
    <numFmt numFmtId="185" formatCode="#,##0&quot;  &quot;"/>
    <numFmt numFmtId="186" formatCode="#,##0_ "/>
    <numFmt numFmtId="187" formatCode="0.000"/>
    <numFmt numFmtId="188" formatCode="\-\2\2\4&quot; &quot;"/>
    <numFmt numFmtId="189" formatCode="\-\1&quot; &quot;"/>
    <numFmt numFmtId="190" formatCode="\-\1\4\4&quot; &quot;"/>
    <numFmt numFmtId="191" formatCode="&quot;₩&quot;\ #,##0.00;[Red]&quot;₩&quot;\ \-#,##0.00"/>
    <numFmt numFmtId="192" formatCode="\$#.00"/>
    <numFmt numFmtId="193" formatCode="\$#,##0.00"/>
    <numFmt numFmtId="194" formatCode="#,##0\ \ \ \ \ "/>
    <numFmt numFmtId="195" formatCode="#,##0.000;[Red]&quot;-&quot;#,##0.000"/>
    <numFmt numFmtId="196" formatCode="0_ "/>
    <numFmt numFmtId="197" formatCode="#.##"/>
    <numFmt numFmtId="198" formatCode="&quot;₩&quot;#,##0"/>
    <numFmt numFmtId="199" formatCode="%#.00"/>
    <numFmt numFmtId="200" formatCode="0.0%"/>
    <numFmt numFmtId="201" formatCode="#,##0.0&quot;     &quot;"/>
    <numFmt numFmtId="202" formatCode="\-\2\2\5&quot; &quot;"/>
    <numFmt numFmtId="203" formatCode="0.00000"/>
    <numFmt numFmtId="204" formatCode="\1\4\4&quot; &quot;"/>
    <numFmt numFmtId="205" formatCode="##,##0"/>
    <numFmt numFmtId="206" formatCode="#,##0.00_ "/>
    <numFmt numFmtId="207" formatCode="yy&quot;년&quot;\ mm&quot;월&quot;\ dd&quot;일 &quot;"/>
    <numFmt numFmtId="208" formatCode="0.0000%"/>
    <numFmt numFmtId="209" formatCode="&quot;₩&quot;#,##0;&quot;₩&quot;&quot;₩&quot;\!\-#,##0"/>
    <numFmt numFmtId="210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41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4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5" fontId="36" fillId="0" borderId="0" applyFill="0" applyBorder="0" applyAlignment="0"/>
    <xf numFmtId="186" fontId="25" fillId="0" borderId="0" applyFill="0" applyBorder="0" applyAlignment="0"/>
    <xf numFmtId="187" fontId="39" fillId="0" borderId="0" applyFill="0" applyBorder="0" applyAlignment="0"/>
    <xf numFmtId="188" fontId="36" fillId="0" borderId="0" applyFill="0" applyBorder="0" applyAlignment="0"/>
    <xf numFmtId="189" fontId="36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1" fontId="30" fillId="0" borderId="0" applyFont="0" applyFill="0" applyBorder="0" applyAlignment="0" applyProtection="0"/>
    <xf numFmtId="192" fontId="43" fillId="0" borderId="0">
      <protection locked="0"/>
    </xf>
    <xf numFmtId="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3" fontId="46" fillId="0" borderId="130" applyFill="0" applyBorder="0" applyAlignment="0"/>
    <xf numFmtId="193" fontId="46" fillId="0" borderId="130" applyFill="0" applyBorder="0" applyAlignment="0"/>
    <xf numFmtId="0" fontId="25" fillId="0" borderId="0" applyFont="0" applyFill="0" applyBorder="0" applyAlignment="0" applyProtection="0"/>
    <xf numFmtId="194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5" fontId="25" fillId="0" borderId="0">
      <protection locked="0"/>
    </xf>
    <xf numFmtId="196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7" fontId="25" fillId="0" borderId="0">
      <protection locked="0"/>
    </xf>
    <xf numFmtId="197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198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199" fontId="43" fillId="0" borderId="0">
      <protection locked="0"/>
    </xf>
    <xf numFmtId="200" fontId="29" fillId="0" borderId="0" applyFont="0" applyFill="0" applyBorder="0" applyAlignment="0" applyProtection="0"/>
    <xf numFmtId="189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2" fontId="36" fillId="0" borderId="0" applyFont="0" applyFill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3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2" fontId="36" fillId="0" borderId="0" applyFill="0" applyBorder="0" applyAlignment="0"/>
    <xf numFmtId="204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5" fontId="7" fillId="0" borderId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6" fontId="88" fillId="0" borderId="0" applyFont="0" applyFill="0" applyBorder="0" applyAlignment="0" applyProtection="0"/>
    <xf numFmtId="207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08" fontId="25" fillId="0" borderId="0" applyFont="0" applyFill="0" applyBorder="0" applyAlignment="0" applyProtection="0"/>
    <xf numFmtId="209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15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6" fontId="0" fillId="0" borderId="0" xfId="1" applyNumberFormat="1" applyFont="1" applyAlignment="1">
      <alignment horizontal="right"/>
    </xf>
    <xf numFmtId="41" fontId="11" fillId="0" borderId="0" xfId="1" applyFont="1"/>
    <xf numFmtId="0" fontId="12" fillId="0" borderId="0" xfId="0" applyFont="1"/>
    <xf numFmtId="176" fontId="12" fillId="0" borderId="0" xfId="0" applyNumberFormat="1" applyFont="1" applyAlignment="1">
      <alignment horizontal="right"/>
    </xf>
    <xf numFmtId="41" fontId="11" fillId="0" borderId="0" xfId="1" applyNumberFormat="1" applyFont="1"/>
    <xf numFmtId="177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4" fillId="0" borderId="17" xfId="1" applyNumberFormat="1" applyFont="1" applyBorder="1" applyAlignment="1">
      <alignment horizontal="center" vertical="center" wrapText="1"/>
    </xf>
    <xf numFmtId="176" fontId="14" fillId="0" borderId="18" xfId="1" applyNumberFormat="1" applyFont="1" applyBorder="1" applyAlignment="1">
      <alignment horizontal="center" vertical="center" wrapText="1"/>
    </xf>
    <xf numFmtId="41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6" fontId="14" fillId="0" borderId="18" xfId="1" applyNumberFormat="1" applyFont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6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1" fontId="14" fillId="0" borderId="23" xfId="1" applyFont="1" applyBorder="1" applyAlignment="1">
      <alignment horizontal="center" vertical="center"/>
    </xf>
    <xf numFmtId="177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1" applyNumberFormat="1" applyFont="1" applyBorder="1" applyAlignment="1">
      <alignment horizontal="right" vertical="center"/>
    </xf>
    <xf numFmtId="176" fontId="15" fillId="0" borderId="27" xfId="1" applyNumberFormat="1" applyFont="1" applyBorder="1" applyAlignment="1">
      <alignment horizontal="right" vertical="center"/>
    </xf>
    <xf numFmtId="41" fontId="20" fillId="0" borderId="28" xfId="1" applyFont="1" applyBorder="1" applyAlignment="1">
      <alignment horizontal="center" vertical="center"/>
    </xf>
    <xf numFmtId="178" fontId="21" fillId="0" borderId="29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right" vertical="center"/>
    </xf>
    <xf numFmtId="176" fontId="15" fillId="0" borderId="28" xfId="1" applyNumberFormat="1" applyFont="1" applyBorder="1" applyAlignment="1">
      <alignment horizontal="right" vertical="center"/>
    </xf>
    <xf numFmtId="41" fontId="20" fillId="0" borderId="28" xfId="1" applyNumberFormat="1" applyFont="1" applyBorder="1" applyAlignment="1">
      <alignment horizontal="center" vertical="center"/>
    </xf>
    <xf numFmtId="178" fontId="21" fillId="0" borderId="30" xfId="0" applyNumberFormat="1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right" vertical="center"/>
    </xf>
    <xf numFmtId="178" fontId="14" fillId="0" borderId="31" xfId="0" applyNumberFormat="1" applyFont="1" applyBorder="1" applyAlignment="1">
      <alignment horizontal="center" vertical="center"/>
    </xf>
    <xf numFmtId="177" fontId="22" fillId="0" borderId="25" xfId="1" applyNumberFormat="1" applyFont="1" applyBorder="1" applyAlignment="1">
      <alignment horizontal="center" vertical="center"/>
    </xf>
    <xf numFmtId="41" fontId="20" fillId="0" borderId="32" xfId="1" applyFont="1" applyBorder="1" applyAlignment="1">
      <alignment horizontal="center" vertical="center"/>
    </xf>
    <xf numFmtId="178" fontId="21" fillId="0" borderId="33" xfId="1" applyNumberFormat="1" applyFont="1" applyBorder="1" applyAlignment="1">
      <alignment horizontal="center" vertical="center"/>
    </xf>
    <xf numFmtId="176" fontId="15" fillId="0" borderId="34" xfId="1" applyNumberFormat="1" applyFont="1" applyBorder="1" applyAlignment="1">
      <alignment horizontal="right" vertical="center"/>
    </xf>
    <xf numFmtId="176" fontId="15" fillId="0" borderId="35" xfId="1" applyNumberFormat="1" applyFont="1" applyBorder="1" applyAlignment="1">
      <alignment horizontal="right" vertical="center"/>
    </xf>
    <xf numFmtId="41" fontId="20" fillId="0" borderId="36" xfId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right" vertical="center"/>
    </xf>
    <xf numFmtId="176" fontId="15" fillId="0" borderId="36" xfId="1" applyNumberFormat="1" applyFont="1" applyBorder="1" applyAlignment="1">
      <alignment horizontal="right" vertical="center"/>
    </xf>
    <xf numFmtId="41" fontId="20" fillId="0" borderId="36" xfId="1" applyNumberFormat="1" applyFont="1" applyBorder="1" applyAlignment="1">
      <alignment horizontal="center" vertical="center"/>
    </xf>
    <xf numFmtId="176" fontId="15" fillId="0" borderId="35" xfId="0" applyNumberFormat="1" applyFont="1" applyBorder="1" applyAlignment="1">
      <alignment horizontal="right" vertical="center"/>
    </xf>
    <xf numFmtId="178" fontId="21" fillId="0" borderId="37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7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6" fontId="15" fillId="0" borderId="39" xfId="1" applyNumberFormat="1" applyFont="1" applyBorder="1" applyAlignment="1">
      <alignment horizontal="right" vertical="center"/>
    </xf>
    <xf numFmtId="176" fontId="15" fillId="0" borderId="40" xfId="1" applyNumberFormat="1" applyFont="1" applyBorder="1" applyAlignment="1">
      <alignment horizontal="right" vertical="center"/>
    </xf>
    <xf numFmtId="41" fontId="20" fillId="0" borderId="41" xfId="1" applyFont="1" applyBorder="1" applyAlignment="1">
      <alignment horizontal="center" vertical="center"/>
    </xf>
    <xf numFmtId="176" fontId="15" fillId="0" borderId="39" xfId="0" applyNumberFormat="1" applyFont="1" applyBorder="1" applyAlignment="1">
      <alignment horizontal="right" vertical="center"/>
    </xf>
    <xf numFmtId="176" fontId="15" fillId="0" borderId="41" xfId="1" applyNumberFormat="1" applyFont="1" applyBorder="1" applyAlignment="1">
      <alignment horizontal="right" vertical="center"/>
    </xf>
    <xf numFmtId="41" fontId="20" fillId="0" borderId="41" xfId="1" applyNumberFormat="1" applyFont="1" applyBorder="1" applyAlignment="1">
      <alignment horizontal="center" vertical="center"/>
    </xf>
    <xf numFmtId="176" fontId="15" fillId="0" borderId="40" xfId="0" applyNumberFormat="1" applyFont="1" applyBorder="1" applyAlignment="1">
      <alignment horizontal="right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6" fontId="15" fillId="0" borderId="44" xfId="1" applyNumberFormat="1" applyFont="1" applyBorder="1" applyAlignment="1">
      <alignment horizontal="right" vertical="center"/>
    </xf>
    <xf numFmtId="176" fontId="15" fillId="0" borderId="45" xfId="1" applyNumberFormat="1" applyFont="1" applyBorder="1" applyAlignment="1">
      <alignment horizontal="right" vertical="center"/>
    </xf>
    <xf numFmtId="178" fontId="21" fillId="0" borderId="47" xfId="1" applyNumberFormat="1" applyFont="1" applyBorder="1" applyAlignment="1">
      <alignment horizontal="center" vertical="center"/>
    </xf>
    <xf numFmtId="176" fontId="15" fillId="0" borderId="46" xfId="1" applyNumberFormat="1" applyFont="1" applyBorder="1" applyAlignment="1">
      <alignment horizontal="right" vertical="center"/>
    </xf>
    <xf numFmtId="178" fontId="21" fillId="0" borderId="48" xfId="1" applyNumberFormat="1" applyFont="1" applyBorder="1" applyAlignment="1">
      <alignment horizontal="center" vertical="center"/>
    </xf>
    <xf numFmtId="178" fontId="15" fillId="0" borderId="49" xfId="1" applyNumberFormat="1" applyFont="1" applyBorder="1" applyAlignment="1">
      <alignment horizontal="center" vertical="center"/>
    </xf>
    <xf numFmtId="43" fontId="23" fillId="0" borderId="43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6" fontId="14" fillId="0" borderId="72" xfId="1" applyNumberFormat="1" applyFont="1" applyFill="1" applyBorder="1" applyAlignment="1">
      <alignment horizontal="right" vertical="center"/>
    </xf>
    <xf numFmtId="176" fontId="14" fillId="0" borderId="73" xfId="1" applyNumberFormat="1" applyFont="1" applyFill="1" applyBorder="1" applyAlignment="1">
      <alignment horizontal="right" vertical="center"/>
    </xf>
    <xf numFmtId="41" fontId="18" fillId="0" borderId="74" xfId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6" fontId="14" fillId="0" borderId="82" xfId="1" applyNumberFormat="1" applyFont="1" applyFill="1" applyBorder="1" applyAlignment="1">
      <alignment horizontal="right" vertical="center"/>
    </xf>
    <xf numFmtId="176" fontId="14" fillId="0" borderId="83" xfId="1" applyNumberFormat="1" applyFont="1" applyFill="1" applyBorder="1" applyAlignment="1">
      <alignment horizontal="right" vertical="center"/>
    </xf>
    <xf numFmtId="176" fontId="14" fillId="0" borderId="82" xfId="0" applyNumberFormat="1" applyFont="1" applyFill="1" applyBorder="1" applyAlignment="1">
      <alignment horizontal="right" vertical="center"/>
    </xf>
    <xf numFmtId="176" fontId="14" fillId="0" borderId="84" xfId="1" applyNumberFormat="1" applyFont="1" applyFill="1" applyBorder="1" applyAlignment="1">
      <alignment horizontal="right" vertical="center"/>
    </xf>
    <xf numFmtId="176" fontId="14" fillId="0" borderId="91" xfId="1" applyNumberFormat="1" applyFont="1" applyFill="1" applyBorder="1" applyAlignment="1">
      <alignment horizontal="right" vertical="center"/>
    </xf>
    <xf numFmtId="176" fontId="14" fillId="0" borderId="53" xfId="1" applyNumberFormat="1" applyFont="1" applyFill="1" applyBorder="1" applyAlignment="1">
      <alignment horizontal="right" vertical="center"/>
    </xf>
    <xf numFmtId="176" fontId="14" fillId="0" borderId="54" xfId="1" applyNumberFormat="1" applyFont="1" applyFill="1" applyBorder="1" applyAlignment="1">
      <alignment horizontal="right" vertical="center"/>
    </xf>
    <xf numFmtId="41" fontId="18" fillId="0" borderId="55" xfId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right" vertical="center"/>
    </xf>
    <xf numFmtId="176" fontId="14" fillId="0" borderId="55" xfId="1" applyNumberFormat="1" applyFont="1" applyFill="1" applyBorder="1" applyAlignment="1">
      <alignment horizontal="right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right" vertical="center"/>
    </xf>
    <xf numFmtId="178" fontId="14" fillId="0" borderId="59" xfId="0" applyNumberFormat="1" applyFont="1" applyFill="1" applyBorder="1" applyAlignment="1">
      <alignment horizontal="center" vertical="center"/>
    </xf>
    <xf numFmtId="177" fontId="16" fillId="0" borderId="52" xfId="1" applyNumberFormat="1" applyFont="1" applyFill="1" applyBorder="1" applyAlignment="1">
      <alignment horizontal="center" vertical="center"/>
    </xf>
    <xf numFmtId="41" fontId="18" fillId="0" borderId="60" xfId="1" applyFont="1" applyFill="1" applyBorder="1" applyAlignment="1">
      <alignment horizontal="center" vertical="center"/>
    </xf>
    <xf numFmtId="178" fontId="19" fillId="0" borderId="61" xfId="1" applyNumberFormat="1" applyFont="1" applyFill="1" applyBorder="1" applyAlignment="1">
      <alignment horizontal="center" vertical="center"/>
    </xf>
    <xf numFmtId="176" fontId="14" fillId="0" borderId="63" xfId="1" applyNumberFormat="1" applyFont="1" applyFill="1" applyBorder="1" applyAlignment="1">
      <alignment horizontal="right" vertical="center"/>
    </xf>
    <xf numFmtId="176" fontId="14" fillId="0" borderId="64" xfId="1" applyNumberFormat="1" applyFont="1" applyFill="1" applyBorder="1" applyAlignment="1">
      <alignment horizontal="right" vertical="center"/>
    </xf>
    <xf numFmtId="41" fontId="18" fillId="0" borderId="65" xfId="1" applyFont="1" applyFill="1" applyBorder="1" applyAlignment="1">
      <alignment horizontal="center" vertical="center"/>
    </xf>
    <xf numFmtId="178" fontId="21" fillId="0" borderId="66" xfId="0" applyNumberFormat="1" applyFont="1" applyFill="1" applyBorder="1" applyAlignment="1">
      <alignment horizontal="center" vertical="center"/>
    </xf>
    <xf numFmtId="176" fontId="14" fillId="0" borderId="63" xfId="0" applyNumberFormat="1" applyFont="1" applyFill="1" applyBorder="1" applyAlignment="1">
      <alignment horizontal="right" vertical="center"/>
    </xf>
    <xf numFmtId="176" fontId="14" fillId="0" borderId="65" xfId="1" applyNumberFormat="1" applyFont="1" applyFill="1" applyBorder="1" applyAlignment="1">
      <alignment horizontal="right" vertical="center"/>
    </xf>
    <xf numFmtId="178" fontId="21" fillId="0" borderId="67" xfId="0" applyNumberFormat="1" applyFont="1" applyFill="1" applyBorder="1" applyAlignment="1">
      <alignment horizontal="center" vertical="center"/>
    </xf>
    <xf numFmtId="176" fontId="14" fillId="0" borderId="64" xfId="0" applyNumberFormat="1" applyFont="1" applyFill="1" applyBorder="1" applyAlignment="1">
      <alignment horizontal="right" vertical="center"/>
    </xf>
    <xf numFmtId="178" fontId="14" fillId="0" borderId="68" xfId="0" applyNumberFormat="1" applyFont="1" applyFill="1" applyBorder="1" applyAlignment="1">
      <alignment horizontal="center" vertical="center"/>
    </xf>
    <xf numFmtId="177" fontId="16" fillId="0" borderId="62" xfId="1" applyNumberFormat="1" applyFont="1" applyFill="1" applyBorder="1" applyAlignment="1">
      <alignment horizontal="center" vertical="center"/>
    </xf>
    <xf numFmtId="41" fontId="18" fillId="0" borderId="69" xfId="1" applyFont="1" applyFill="1" applyBorder="1" applyAlignment="1">
      <alignment horizontal="center" vertical="center"/>
    </xf>
    <xf numFmtId="178" fontId="19" fillId="0" borderId="70" xfId="1" applyNumberFormat="1" applyFont="1" applyFill="1" applyBorder="1" applyAlignment="1">
      <alignment horizontal="center" vertical="center"/>
    </xf>
    <xf numFmtId="178" fontId="21" fillId="0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Fill="1" applyBorder="1" applyAlignment="1">
      <alignment horizontal="center" vertical="center"/>
    </xf>
    <xf numFmtId="178" fontId="14" fillId="0" borderId="78" xfId="0" applyNumberFormat="1" applyFont="1" applyFill="1" applyBorder="1" applyAlignment="1">
      <alignment horizontal="center" vertical="center"/>
    </xf>
    <xf numFmtId="177" fontId="16" fillId="0" borderId="71" xfId="1" applyNumberFormat="1" applyFont="1" applyFill="1" applyBorder="1" applyAlignment="1">
      <alignment horizontal="center" vertical="center"/>
    </xf>
    <xf numFmtId="41" fontId="18" fillId="0" borderId="79" xfId="1" applyFont="1" applyFill="1" applyBorder="1" applyAlignment="1">
      <alignment horizontal="center" vertical="center"/>
    </xf>
    <xf numFmtId="178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6" fontId="15" fillId="0" borderId="26" xfId="1" applyNumberFormat="1" applyFont="1" applyFill="1" applyBorder="1" applyAlignment="1">
      <alignment horizontal="right" vertical="center"/>
    </xf>
    <xf numFmtId="176" fontId="15" fillId="0" borderId="27" xfId="1" applyNumberFormat="1" applyFont="1" applyFill="1" applyBorder="1" applyAlignment="1">
      <alignment horizontal="right" vertical="center"/>
    </xf>
    <xf numFmtId="41" fontId="20" fillId="0" borderId="28" xfId="1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6" fontId="15" fillId="0" borderId="28" xfId="1" applyNumberFormat="1" applyFont="1" applyFill="1" applyBorder="1" applyAlignment="1">
      <alignment horizontal="right" vertical="center"/>
    </xf>
    <xf numFmtId="178" fontId="21" fillId="0" borderId="30" xfId="0" applyNumberFormat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41" fontId="20" fillId="0" borderId="32" xfId="1" applyFont="1" applyFill="1" applyBorder="1" applyAlignment="1">
      <alignment horizontal="center" vertical="center"/>
    </xf>
    <xf numFmtId="178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41" fontId="18" fillId="0" borderId="84" xfId="1" applyFont="1" applyFill="1" applyBorder="1" applyAlignment="1">
      <alignment horizontal="center" vertical="center"/>
    </xf>
    <xf numFmtId="178" fontId="21" fillId="0" borderId="85" xfId="0" applyNumberFormat="1" applyFont="1" applyFill="1" applyBorder="1" applyAlignment="1">
      <alignment horizontal="center" vertical="center"/>
    </xf>
    <xf numFmtId="179" fontId="21" fillId="0" borderId="85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177" fontId="16" fillId="0" borderId="81" xfId="1" applyNumberFormat="1" applyFont="1" applyFill="1" applyBorder="1" applyAlignment="1">
      <alignment horizontal="center" vertical="center"/>
    </xf>
    <xf numFmtId="41" fontId="18" fillId="0" borderId="86" xfId="1" applyFont="1" applyFill="1" applyBorder="1" applyAlignment="1">
      <alignment horizontal="center" vertical="center"/>
    </xf>
    <xf numFmtId="178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6" fontId="14" fillId="0" borderId="89" xfId="1" applyNumberFormat="1" applyFont="1" applyFill="1" applyBorder="1" applyAlignment="1">
      <alignment horizontal="right" vertical="center"/>
    </xf>
    <xf numFmtId="176" fontId="14" fillId="0" borderId="90" xfId="1" applyNumberFormat="1" applyFont="1" applyFill="1" applyBorder="1" applyAlignment="1">
      <alignment horizontal="right" vertical="center"/>
    </xf>
    <xf numFmtId="41" fontId="18" fillId="0" borderId="91" xfId="1" applyFont="1" applyFill="1" applyBorder="1" applyAlignment="1">
      <alignment horizontal="center" vertical="center"/>
    </xf>
    <xf numFmtId="178" fontId="21" fillId="0" borderId="92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right" vertical="center"/>
    </xf>
    <xf numFmtId="178" fontId="21" fillId="0" borderId="93" xfId="0" applyNumberFormat="1" applyFont="1" applyFill="1" applyBorder="1" applyAlignment="1">
      <alignment horizontal="center" vertical="center"/>
    </xf>
    <xf numFmtId="178" fontId="14" fillId="0" borderId="94" xfId="0" applyNumberFormat="1" applyFont="1" applyFill="1" applyBorder="1" applyAlignment="1">
      <alignment horizontal="center" vertical="center"/>
    </xf>
    <xf numFmtId="177" fontId="16" fillId="0" borderId="88" xfId="1" applyNumberFormat="1" applyFont="1" applyFill="1" applyBorder="1" applyAlignment="1">
      <alignment horizontal="center" vertical="center"/>
    </xf>
    <xf numFmtId="41" fontId="18" fillId="0" borderId="95" xfId="1" applyFont="1" applyFill="1" applyBorder="1" applyAlignment="1">
      <alignment horizontal="center" vertical="center"/>
    </xf>
    <xf numFmtId="178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6" fontId="14" fillId="0" borderId="98" xfId="1" applyNumberFormat="1" applyFont="1" applyFill="1" applyBorder="1" applyAlignment="1">
      <alignment horizontal="right" vertical="center"/>
    </xf>
    <xf numFmtId="176" fontId="14" fillId="0" borderId="99" xfId="1" applyNumberFormat="1" applyFont="1" applyFill="1" applyBorder="1" applyAlignment="1">
      <alignment horizontal="right" vertical="center"/>
    </xf>
    <xf numFmtId="41" fontId="18" fillId="0" borderId="100" xfId="1" applyFont="1" applyFill="1" applyBorder="1" applyAlignment="1">
      <alignment horizontal="center" vertical="center"/>
    </xf>
    <xf numFmtId="178" fontId="21" fillId="0" borderId="101" xfId="0" applyNumberFormat="1" applyFont="1" applyFill="1" applyBorder="1" applyAlignment="1">
      <alignment horizontal="center" vertical="center"/>
    </xf>
    <xf numFmtId="176" fontId="14" fillId="0" borderId="98" xfId="0" applyNumberFormat="1" applyFont="1" applyFill="1" applyBorder="1" applyAlignment="1">
      <alignment horizontal="right" vertical="center"/>
    </xf>
    <xf numFmtId="176" fontId="14" fillId="0" borderId="100" xfId="1" applyNumberFormat="1" applyFont="1" applyFill="1" applyBorder="1" applyAlignment="1">
      <alignment horizontal="right" vertical="center"/>
    </xf>
    <xf numFmtId="178" fontId="21" fillId="0" borderId="102" xfId="0" applyNumberFormat="1" applyFont="1" applyFill="1" applyBorder="1" applyAlignment="1">
      <alignment horizontal="center" vertical="center"/>
    </xf>
    <xf numFmtId="176" fontId="14" fillId="0" borderId="99" xfId="0" applyNumberFormat="1" applyFont="1" applyFill="1" applyBorder="1" applyAlignment="1">
      <alignment horizontal="right" vertical="center"/>
    </xf>
    <xf numFmtId="178" fontId="14" fillId="0" borderId="103" xfId="0" applyNumberFormat="1" applyFont="1" applyFill="1" applyBorder="1" applyAlignment="1">
      <alignment horizontal="center" vertical="center"/>
    </xf>
    <xf numFmtId="177" fontId="16" fillId="0" borderId="97" xfId="1" applyNumberFormat="1" applyFont="1" applyFill="1" applyBorder="1" applyAlignment="1">
      <alignment horizontal="center" vertical="center"/>
    </xf>
    <xf numFmtId="41" fontId="18" fillId="0" borderId="104" xfId="1" applyFont="1" applyFill="1" applyBorder="1" applyAlignment="1">
      <alignment horizontal="center" vertical="center"/>
    </xf>
    <xf numFmtId="178" fontId="19" fillId="0" borderId="105" xfId="1" applyNumberFormat="1" applyFont="1" applyFill="1" applyBorder="1" applyAlignment="1">
      <alignment horizontal="center" vertical="center"/>
    </xf>
    <xf numFmtId="176" fontId="15" fillId="0" borderId="34" xfId="1" applyNumberFormat="1" applyFont="1" applyFill="1" applyBorder="1" applyAlignment="1">
      <alignment horizontal="right" vertical="center"/>
    </xf>
    <xf numFmtId="177" fontId="16" fillId="0" borderId="25" xfId="1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6" fontId="14" fillId="0" borderId="107" xfId="1" applyNumberFormat="1" applyFont="1" applyFill="1" applyBorder="1" applyAlignment="1">
      <alignment horizontal="right" vertical="center"/>
    </xf>
    <xf numFmtId="176" fontId="14" fillId="0" borderId="108" xfId="1" applyNumberFormat="1" applyFont="1" applyFill="1" applyBorder="1" applyAlignment="1">
      <alignment horizontal="right" vertical="center"/>
    </xf>
    <xf numFmtId="41" fontId="18" fillId="0" borderId="109" xfId="1" applyFont="1" applyFill="1" applyBorder="1" applyAlignment="1">
      <alignment horizontal="center" vertical="center"/>
    </xf>
    <xf numFmtId="178" fontId="21" fillId="0" borderId="110" xfId="0" applyNumberFormat="1" applyFont="1" applyFill="1" applyBorder="1" applyAlignment="1">
      <alignment horizontal="center" vertical="center"/>
    </xf>
    <xf numFmtId="176" fontId="14" fillId="0" borderId="107" xfId="0" applyNumberFormat="1" applyFont="1" applyFill="1" applyBorder="1" applyAlignment="1">
      <alignment horizontal="right" vertical="center"/>
    </xf>
    <xf numFmtId="176" fontId="14" fillId="0" borderId="109" xfId="1" applyNumberFormat="1" applyFont="1" applyFill="1" applyBorder="1" applyAlignment="1">
      <alignment horizontal="right" vertical="center"/>
    </xf>
    <xf numFmtId="178" fontId="21" fillId="0" borderId="111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right" vertical="center"/>
    </xf>
    <xf numFmtId="178" fontId="14" fillId="0" borderId="112" xfId="0" applyNumberFormat="1" applyFont="1" applyFill="1" applyBorder="1" applyAlignment="1">
      <alignment horizontal="center" vertical="center"/>
    </xf>
    <xf numFmtId="177" fontId="16" fillId="0" borderId="106" xfId="1" applyNumberFormat="1" applyFont="1" applyFill="1" applyBorder="1" applyAlignment="1">
      <alignment horizontal="center" vertical="center"/>
    </xf>
    <xf numFmtId="41" fontId="18" fillId="0" borderId="113" xfId="1" applyFont="1" applyFill="1" applyBorder="1" applyAlignment="1">
      <alignment horizontal="center" vertical="center"/>
    </xf>
    <xf numFmtId="178" fontId="19" fillId="0" borderId="114" xfId="1" applyNumberFormat="1" applyFont="1" applyFill="1" applyBorder="1" applyAlignment="1">
      <alignment horizontal="center" vertical="center"/>
    </xf>
    <xf numFmtId="41" fontId="18" fillId="0" borderId="32" xfId="1" applyFont="1" applyFill="1" applyBorder="1" applyAlignment="1">
      <alignment horizontal="center" vertical="center"/>
    </xf>
    <xf numFmtId="178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6" fontId="14" fillId="0" borderId="117" xfId="1" applyNumberFormat="1" applyFont="1" applyFill="1" applyBorder="1" applyAlignment="1">
      <alignment horizontal="right" vertical="center"/>
    </xf>
    <xf numFmtId="41" fontId="18" fillId="0" borderId="118" xfId="1" applyFont="1" applyFill="1" applyBorder="1" applyAlignment="1">
      <alignment horizontal="center" vertical="center"/>
    </xf>
    <xf numFmtId="178" fontId="21" fillId="0" borderId="119" xfId="0" applyNumberFormat="1" applyFont="1" applyFill="1" applyBorder="1" applyAlignment="1">
      <alignment horizontal="center" vertical="center"/>
    </xf>
    <xf numFmtId="176" fontId="14" fillId="0" borderId="118" xfId="1" applyNumberFormat="1" applyFont="1" applyFill="1" applyBorder="1" applyAlignment="1">
      <alignment horizontal="right" vertical="center"/>
    </xf>
    <xf numFmtId="41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6" fontId="15" fillId="0" borderId="122" xfId="1" applyNumberFormat="1" applyFont="1" applyFill="1" applyBorder="1" applyAlignment="1">
      <alignment horizontal="right" vertical="center"/>
    </xf>
    <xf numFmtId="176" fontId="15" fillId="0" borderId="123" xfId="1" applyNumberFormat="1" applyFont="1" applyFill="1" applyBorder="1" applyAlignment="1">
      <alignment horizontal="right" vertical="center"/>
    </xf>
    <xf numFmtId="41" fontId="20" fillId="0" borderId="124" xfId="1" applyNumberFormat="1" applyFont="1" applyFill="1" applyBorder="1" applyAlignment="1">
      <alignment horizontal="center" vertical="center"/>
    </xf>
    <xf numFmtId="43" fontId="21" fillId="0" borderId="125" xfId="0" applyNumberFormat="1" applyFont="1" applyFill="1" applyBorder="1" applyAlignment="1">
      <alignment horizontal="center" vertical="center"/>
    </xf>
    <xf numFmtId="176" fontId="15" fillId="0" borderId="124" xfId="1" applyNumberFormat="1" applyFont="1" applyFill="1" applyBorder="1" applyAlignment="1">
      <alignment horizontal="right" vertical="center"/>
    </xf>
    <xf numFmtId="43" fontId="21" fillId="0" borderId="126" xfId="0" applyNumberFormat="1" applyFont="1" applyFill="1" applyBorder="1" applyAlignment="1">
      <alignment horizontal="center" vertical="center"/>
    </xf>
    <xf numFmtId="43" fontId="15" fillId="0" borderId="127" xfId="0" applyNumberFormat="1" applyFont="1" applyFill="1" applyBorder="1" applyAlignment="1">
      <alignment horizontal="center" vertical="center"/>
    </xf>
    <xf numFmtId="177" fontId="22" fillId="0" borderId="121" xfId="1" applyNumberFormat="1" applyFont="1" applyFill="1" applyBorder="1" applyAlignment="1">
      <alignment horizontal="center" vertical="center"/>
    </xf>
    <xf numFmtId="41" fontId="18" fillId="0" borderId="128" xfId="1" applyFont="1" applyFill="1" applyBorder="1" applyAlignment="1">
      <alignment horizontal="center" vertical="center"/>
    </xf>
    <xf numFmtId="177" fontId="21" fillId="0" borderId="129" xfId="1" applyNumberFormat="1" applyFont="1" applyFill="1" applyBorder="1" applyAlignment="1">
      <alignment horizontal="center" vertical="center"/>
    </xf>
    <xf numFmtId="41" fontId="18" fillId="0" borderId="19" xfId="1" applyNumberFormat="1" applyFont="1" applyBorder="1" applyAlignment="1">
      <alignment horizontal="center" vertical="center" wrapText="1"/>
    </xf>
    <xf numFmtId="210" fontId="20" fillId="0" borderId="50" xfId="1" applyNumberFormat="1" applyFont="1" applyBorder="1" applyAlignment="1">
      <alignment horizontal="center" vertical="center"/>
    </xf>
    <xf numFmtId="210" fontId="20" fillId="0" borderId="46" xfId="1" applyNumberFormat="1" applyFont="1" applyBorder="1" applyAlignment="1">
      <alignment horizontal="center" vertical="center"/>
    </xf>
    <xf numFmtId="176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6" fontId="0" fillId="0" borderId="144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1" fillId="0" borderId="0" xfId="1" applyNumberFormat="1" applyFont="1"/>
    <xf numFmtId="176" fontId="14" fillId="0" borderId="73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176" fontId="14" fillId="0" borderId="40" xfId="0" applyNumberFormat="1" applyFont="1" applyFill="1" applyBorder="1" applyAlignment="1">
      <alignment horizontal="right" vertical="center"/>
    </xf>
    <xf numFmtId="176" fontId="14" fillId="0" borderId="90" xfId="0" applyNumberFormat="1" applyFont="1" applyFill="1" applyBorder="1" applyAlignment="1">
      <alignment horizontal="right" vertical="center"/>
    </xf>
    <xf numFmtId="176" fontId="14" fillId="0" borderId="116" xfId="0" applyNumberFormat="1" applyFont="1" applyFill="1" applyBorder="1" applyAlignment="1">
      <alignment horizontal="right" vertical="center"/>
    </xf>
    <xf numFmtId="176" fontId="14" fillId="0" borderId="117" xfId="0" applyNumberFormat="1" applyFont="1" applyFill="1" applyBorder="1" applyAlignment="1">
      <alignment horizontal="right" vertical="center"/>
    </xf>
    <xf numFmtId="176" fontId="14" fillId="0" borderId="116" xfId="1" applyNumberFormat="1" applyFont="1" applyFill="1" applyBorder="1" applyAlignment="1">
      <alignment horizontal="right" vertical="center"/>
    </xf>
    <xf numFmtId="178" fontId="21" fillId="0" borderId="145" xfId="0" applyNumberFormat="1" applyFont="1" applyBorder="1" applyAlignment="1">
      <alignment horizontal="center" vertical="center"/>
    </xf>
    <xf numFmtId="41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41" fontId="20" fillId="0" borderId="133" xfId="1" applyFont="1" applyBorder="1" applyAlignment="1">
      <alignment horizontal="center" vertical="center"/>
    </xf>
    <xf numFmtId="178" fontId="21" fillId="0" borderId="126" xfId="0" applyNumberFormat="1" applyFont="1" applyFill="1" applyBorder="1" applyAlignment="1">
      <alignment horizontal="center" vertical="center"/>
    </xf>
    <xf numFmtId="178" fontId="21" fillId="0" borderId="125" xfId="0" applyNumberFormat="1" applyFont="1" applyFill="1" applyBorder="1" applyAlignment="1">
      <alignment horizontal="center" vertical="center"/>
    </xf>
    <xf numFmtId="178" fontId="21" fillId="0" borderId="129" xfId="1" applyNumberFormat="1" applyFont="1" applyFill="1" applyBorder="1" applyAlignment="1">
      <alignment horizontal="center" vertical="center"/>
    </xf>
    <xf numFmtId="41" fontId="18" fillId="0" borderId="146" xfId="1" applyFont="1" applyFill="1" applyBorder="1" applyAlignment="1">
      <alignment horizontal="center" vertical="center"/>
    </xf>
    <xf numFmtId="41" fontId="1" fillId="0" borderId="0" xfId="3101" applyNumberFormat="1" applyFill="1" applyAlignment="1">
      <alignment horizontal="center" vertical="center"/>
    </xf>
    <xf numFmtId="41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6" fontId="15" fillId="48" borderId="39" xfId="1" applyNumberFormat="1" applyFont="1" applyFill="1" applyBorder="1" applyAlignment="1">
      <alignment horizontal="right" vertical="center"/>
    </xf>
    <xf numFmtId="176" fontId="15" fillId="48" borderId="40" xfId="1" applyNumberFormat="1" applyFont="1" applyFill="1" applyBorder="1" applyAlignment="1">
      <alignment horizontal="right" vertical="center"/>
    </xf>
    <xf numFmtId="41" fontId="20" fillId="48" borderId="41" xfId="1" applyFont="1" applyFill="1" applyBorder="1" applyAlignment="1">
      <alignment horizontal="center" vertical="center"/>
    </xf>
    <xf numFmtId="178" fontId="21" fillId="48" borderId="145" xfId="0" applyNumberFormat="1" applyFont="1" applyFill="1" applyBorder="1" applyAlignment="1">
      <alignment horizontal="center" vertical="center"/>
    </xf>
    <xf numFmtId="176" fontId="15" fillId="48" borderId="39" xfId="0" applyNumberFormat="1" applyFont="1" applyFill="1" applyBorder="1" applyAlignment="1">
      <alignment horizontal="right" vertical="center"/>
    </xf>
    <xf numFmtId="176" fontId="15" fillId="48" borderId="41" xfId="1" applyNumberFormat="1" applyFont="1" applyFill="1" applyBorder="1" applyAlignment="1">
      <alignment horizontal="right" vertical="center"/>
    </xf>
    <xf numFmtId="41" fontId="20" fillId="48" borderId="41" xfId="1" applyNumberFormat="1" applyFont="1" applyFill="1" applyBorder="1" applyAlignment="1">
      <alignment horizontal="center" vertical="center"/>
    </xf>
    <xf numFmtId="178" fontId="21" fillId="48" borderId="42" xfId="0" applyNumberFormat="1" applyFont="1" applyFill="1" applyBorder="1" applyAlignment="1">
      <alignment horizontal="center" vertical="center"/>
    </xf>
    <xf numFmtId="176" fontId="15" fillId="48" borderId="40" xfId="0" applyNumberFormat="1" applyFont="1" applyFill="1" applyBorder="1" applyAlignment="1">
      <alignment horizontal="right" vertical="center"/>
    </xf>
    <xf numFmtId="178" fontId="15" fillId="48" borderId="1" xfId="0" applyNumberFormat="1" applyFont="1" applyFill="1" applyBorder="1" applyAlignment="1">
      <alignment horizontal="center" vertical="center"/>
    </xf>
    <xf numFmtId="177" fontId="22" fillId="48" borderId="38" xfId="1" applyNumberFormat="1" applyFont="1" applyFill="1" applyBorder="1" applyAlignment="1">
      <alignment horizontal="center" vertical="center"/>
    </xf>
    <xf numFmtId="41" fontId="20" fillId="48" borderId="0" xfId="1" applyFont="1" applyFill="1" applyBorder="1" applyAlignment="1">
      <alignment horizontal="center" vertical="center"/>
    </xf>
    <xf numFmtId="178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6" fontId="15" fillId="48" borderId="44" xfId="1" applyNumberFormat="1" applyFont="1" applyFill="1" applyBorder="1" applyAlignment="1">
      <alignment horizontal="right" vertical="center"/>
    </xf>
    <xf numFmtId="176" fontId="15" fillId="48" borderId="45" xfId="1" applyNumberFormat="1" applyFont="1" applyFill="1" applyBorder="1" applyAlignment="1">
      <alignment horizontal="right" vertical="center"/>
    </xf>
    <xf numFmtId="210" fontId="20" fillId="48" borderId="46" xfId="1" applyNumberFormat="1" applyFont="1" applyFill="1" applyBorder="1" applyAlignment="1">
      <alignment horizontal="center" vertical="center"/>
    </xf>
    <xf numFmtId="178" fontId="21" fillId="48" borderId="47" xfId="1" applyNumberFormat="1" applyFont="1" applyFill="1" applyBorder="1" applyAlignment="1">
      <alignment horizontal="center" vertical="center"/>
    </xf>
    <xf numFmtId="176" fontId="15" fillId="48" borderId="46" xfId="1" applyNumberFormat="1" applyFont="1" applyFill="1" applyBorder="1" applyAlignment="1">
      <alignment horizontal="right" vertical="center"/>
    </xf>
    <xf numFmtId="178" fontId="21" fillId="48" borderId="48" xfId="1" applyNumberFormat="1" applyFont="1" applyFill="1" applyBorder="1" applyAlignment="1">
      <alignment horizontal="center" vertical="center"/>
    </xf>
    <xf numFmtId="178" fontId="15" fillId="48" borderId="49" xfId="1" applyNumberFormat="1" applyFont="1" applyFill="1" applyBorder="1" applyAlignment="1">
      <alignment horizontal="center" vertical="center"/>
    </xf>
    <xf numFmtId="43" fontId="23" fillId="48" borderId="43" xfId="1" applyNumberFormat="1" applyFont="1" applyFill="1" applyBorder="1" applyAlignment="1">
      <alignment horizontal="center" vertical="center"/>
    </xf>
    <xf numFmtId="210" fontId="20" fillId="48" borderId="50" xfId="1" applyNumberFormat="1" applyFont="1" applyFill="1" applyBorder="1" applyAlignment="1">
      <alignment horizontal="center" vertical="center"/>
    </xf>
    <xf numFmtId="178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5" fillId="49" borderId="26" xfId="0" applyNumberFormat="1" applyFont="1" applyFill="1" applyBorder="1" applyAlignment="1">
      <alignment horizontal="center" vertical="center"/>
    </xf>
    <xf numFmtId="176" fontId="15" fillId="49" borderId="28" xfId="1" applyNumberFormat="1" applyFont="1" applyFill="1" applyBorder="1" applyAlignment="1">
      <alignment horizontal="center" vertical="center"/>
    </xf>
    <xf numFmtId="176" fontId="15" fillId="49" borderId="27" xfId="1" applyNumberFormat="1" applyFont="1" applyFill="1" applyBorder="1" applyAlignment="1">
      <alignment horizontal="center" vertical="center"/>
    </xf>
    <xf numFmtId="176" fontId="15" fillId="49" borderId="26" xfId="1" applyNumberFormat="1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78" fontId="14" fillId="0" borderId="26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3" fontId="15" fillId="0" borderId="122" xfId="0" applyNumberFormat="1" applyFont="1" applyFill="1" applyBorder="1" applyAlignment="1">
      <alignment horizontal="center" vertical="center"/>
    </xf>
    <xf numFmtId="178" fontId="15" fillId="0" borderId="44" xfId="1" applyNumberFormat="1" applyFont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center" vertical="center"/>
    </xf>
    <xf numFmtId="178" fontId="15" fillId="49" borderId="22" xfId="0" applyNumberFormat="1" applyFont="1" applyFill="1" applyBorder="1" applyAlignment="1">
      <alignment horizontal="center" vertical="center"/>
    </xf>
    <xf numFmtId="0" fontId="21" fillId="0" borderId="75" xfId="0" applyNumberFormat="1" applyFont="1" applyFill="1" applyBorder="1" applyAlignment="1">
      <alignment horizontal="center" vertical="center"/>
    </xf>
    <xf numFmtId="177" fontId="21" fillId="0" borderId="75" xfId="1" applyNumberFormat="1" applyFont="1" applyFill="1" applyBorder="1" applyAlignment="1">
      <alignment horizontal="center" vertical="center"/>
    </xf>
    <xf numFmtId="2" fontId="21" fillId="0" borderId="75" xfId="0" applyNumberFormat="1" applyFont="1" applyFill="1" applyBorder="1" applyAlignment="1">
      <alignment horizontal="center" vertical="center"/>
    </xf>
    <xf numFmtId="176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21" fillId="0" borderId="148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43" fontId="0" fillId="48" borderId="0" xfId="0" applyNumberFormat="1" applyFill="1"/>
    <xf numFmtId="2" fontId="21" fillId="0" borderId="93" xfId="0" applyNumberFormat="1" applyFont="1" applyFill="1" applyBorder="1" applyAlignment="1">
      <alignment horizontal="center" vertical="center"/>
    </xf>
    <xf numFmtId="43" fontId="21" fillId="0" borderId="67" xfId="0" applyNumberFormat="1" applyFont="1" applyFill="1" applyBorder="1" applyAlignment="1">
      <alignment horizontal="center" vertical="center"/>
    </xf>
    <xf numFmtId="2" fontId="21" fillId="0" borderId="92" xfId="0" applyNumberFormat="1" applyFont="1" applyFill="1" applyBorder="1" applyAlignment="1">
      <alignment horizontal="center" vertical="center"/>
    </xf>
    <xf numFmtId="177" fontId="16" fillId="0" borderId="15" xfId="1" applyNumberFormat="1" applyFont="1" applyBorder="1" applyAlignment="1">
      <alignment horizontal="center" vertical="center"/>
    </xf>
    <xf numFmtId="177" fontId="16" fillId="0" borderId="22" xfId="1" applyNumberFormat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  <xf numFmtId="178" fontId="0" fillId="0" borderId="0" xfId="0" applyNumberFormat="1"/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s="15" customFormat="1" ht="60" customHeight="1" thickBot="1">
      <c r="A5" s="301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295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311"/>
      <c r="Y2" s="5" t="s">
        <v>3</v>
      </c>
      <c r="Z2" s="6"/>
      <c r="AA2" s="7"/>
    </row>
    <row r="3" spans="1:27" ht="6.75" customHeight="1" thickBot="1">
      <c r="X3" s="312"/>
    </row>
    <row r="4" spans="1:27" s="15" customFormat="1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s="15" customFormat="1" ht="24.75" thickBot="1">
      <c r="A5" s="301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295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ht="36.75" thickBot="1">
      <c r="A5" s="301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295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7"/>
  <sheetViews>
    <sheetView topLeftCell="A19" zoomScaleNormal="100" workbookViewId="0">
      <selection activeCell="P35" sqref="P35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7.886718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9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9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0" t="s">
        <v>4</v>
      </c>
      <c r="B4" s="302" t="s">
        <v>5</v>
      </c>
      <c r="C4" s="302"/>
      <c r="D4" s="302"/>
      <c r="E4" s="302"/>
      <c r="F4" s="303"/>
      <c r="G4" s="304"/>
      <c r="H4" s="305" t="s">
        <v>6</v>
      </c>
      <c r="I4" s="306"/>
      <c r="J4" s="306"/>
      <c r="K4" s="307"/>
      <c r="L4" s="306" t="s">
        <v>7</v>
      </c>
      <c r="M4" s="306"/>
      <c r="N4" s="306"/>
      <c r="O4" s="306"/>
      <c r="P4" s="308" t="s">
        <v>8</v>
      </c>
      <c r="Q4" s="309"/>
      <c r="R4" s="309"/>
      <c r="S4" s="309"/>
      <c r="T4" s="309"/>
      <c r="U4" s="310"/>
      <c r="V4" s="309" t="s">
        <v>9</v>
      </c>
      <c r="W4" s="309"/>
      <c r="X4" s="309"/>
      <c r="Y4" s="309"/>
      <c r="Z4" s="309"/>
      <c r="AA4" s="310"/>
      <c r="AB4" s="308" t="s">
        <v>10</v>
      </c>
      <c r="AC4" s="310"/>
      <c r="AD4" s="294" t="s">
        <v>11</v>
      </c>
      <c r="AE4" s="296" t="s">
        <v>50</v>
      </c>
      <c r="AF4" s="297"/>
    </row>
    <row r="5" spans="1:32" ht="24.75" thickBot="1">
      <c r="A5" s="31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5"/>
      <c r="AE5" s="28" t="s">
        <v>49</v>
      </c>
      <c r="AF5" s="29" t="s">
        <v>14</v>
      </c>
    </row>
    <row r="6" spans="1:32" ht="15" hidden="1" customHeight="1" thickTop="1" thickBot="1">
      <c r="A6" s="313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13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 thickTop="1" thickBot="1">
      <c r="A8" s="313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13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13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8" si="6">F10+J10+N10+T10+Z10</f>
        <v>1028633.4590000001</v>
      </c>
      <c r="AF10" s="43">
        <f t="shared" si="4"/>
        <v>15.846203385067991</v>
      </c>
    </row>
    <row r="11" spans="1:32" ht="15" thickTop="1" thickBot="1">
      <c r="A11" s="30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hidden="1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hidden="1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hidden="1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hidden="1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hidden="1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hidden="1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hidden="1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f t="shared" si="6"/>
        <v>94569.48000000001</v>
      </c>
      <c r="AF20" s="103">
        <f t="shared" ref="AF20:AF37" si="17">AD20/AE20*1000</f>
        <v>12.685170733729318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f t="shared" si="6"/>
        <v>94794.5</v>
      </c>
      <c r="AF21" s="115">
        <f t="shared" si="17"/>
        <v>12.22908502075542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 t="shared" ref="G22:G30" si="19"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f t="shared" si="6"/>
        <v>95144.614000000001</v>
      </c>
      <c r="AF22" s="121">
        <f t="shared" si="17"/>
        <v>12.787691797246667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20">D20+D21+D22</f>
        <v>10.86</v>
      </c>
      <c r="E23" s="124">
        <f t="shared" si="20"/>
        <v>41.46</v>
      </c>
      <c r="F23" s="125">
        <f>F20+F21+F22</f>
        <v>78979.17</v>
      </c>
      <c r="G23" s="280">
        <f t="shared" si="19"/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3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 t="shared" si="6"/>
        <v>284508.59400000004</v>
      </c>
      <c r="AF23" s="132">
        <f t="shared" si="17"/>
        <v>12.567493831135376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19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f t="shared" si="6"/>
        <v>92777.431999999986</v>
      </c>
      <c r="AF24" s="141">
        <f t="shared" si="17"/>
        <v>12.975138178000011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19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f>5.09+14.16</f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f t="shared" si="6"/>
        <v>87682.428</v>
      </c>
      <c r="AF25" s="152">
        <f t="shared" si="17"/>
        <v>12.377052332538053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19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f t="shared" si="6"/>
        <v>98236.560000000012</v>
      </c>
      <c r="AF26" s="165">
        <f t="shared" si="17"/>
        <v>12.906396559488647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19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 t="shared" si="6"/>
        <v>278696.42</v>
      </c>
      <c r="AF27" s="132">
        <f t="shared" si="17"/>
        <v>12.762740188768841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19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 t="shared" si="6"/>
        <v>563205.01400000008</v>
      </c>
      <c r="AF28" s="132">
        <f t="shared" si="17"/>
        <v>12.664109556382607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9">
        <f t="shared" si="19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f t="shared" si="6"/>
        <v>114077.48999999999</v>
      </c>
      <c r="AF29" s="141">
        <f t="shared" si="17"/>
        <v>11.746138523910369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1">
        <f t="shared" si="19"/>
        <v>19.355448715289615</v>
      </c>
      <c r="H30" s="147">
        <v>446.85</v>
      </c>
      <c r="I30" s="90">
        <v>44.16</v>
      </c>
      <c r="J30" s="145">
        <v>27723.32</v>
      </c>
      <c r="K30" s="292">
        <f>(H30+I30)/J30*1000</f>
        <v>17.711082222475522</v>
      </c>
      <c r="L30" s="144">
        <v>35.6</v>
      </c>
      <c r="M30" s="90">
        <f>23.78+26.39</f>
        <v>50.17</v>
      </c>
      <c r="N30" s="145">
        <v>27723.32</v>
      </c>
      <c r="O30" s="293">
        <f>(L30+M30)/N30*1000</f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f t="shared" si="6"/>
        <v>101032.463</v>
      </c>
      <c r="AF30" s="152">
        <f t="shared" si="17"/>
        <v>13.007601329089642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>(B31+C31+D31)/F31*1000</f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f>20.07+22.58</f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f t="shared" si="6"/>
        <v>105221.895</v>
      </c>
      <c r="AF31" s="181">
        <f t="shared" si="17"/>
        <v>12.055950902613947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ref="G32:G38" si="28">(B32+C32+D32)/F32*1000</f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 t="shared" si="6"/>
        <v>320331.84800000006</v>
      </c>
      <c r="AF32" s="183">
        <f t="shared" si="17"/>
        <v>12.245769580800472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 t="shared" si="21"/>
        <v>18.370297342932083</v>
      </c>
      <c r="L33" s="185">
        <v>48.33</v>
      </c>
      <c r="M33" s="188">
        <f>22.64+10.55</f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f t="shared" si="6"/>
        <v>103058.65199999999</v>
      </c>
      <c r="AF33" s="141">
        <f t="shared" si="17"/>
        <v>13.509200566683136</v>
      </c>
    </row>
    <row r="34" spans="1:32" ht="30" customHeight="1">
      <c r="A34" s="142" t="s">
        <v>41</v>
      </c>
      <c r="B34" s="143">
        <v>0</v>
      </c>
      <c r="C34" s="144">
        <v>10.5</v>
      </c>
      <c r="D34" s="144">
        <v>0</v>
      </c>
      <c r="E34" s="144">
        <v>68.97</v>
      </c>
      <c r="F34" s="145">
        <v>652.48</v>
      </c>
      <c r="G34" s="291">
        <f>(B34+C34+D34)/F34*1000</f>
        <v>16.092447278077486</v>
      </c>
      <c r="H34" s="147">
        <v>38.33</v>
      </c>
      <c r="I34" s="90">
        <v>7.75</v>
      </c>
      <c r="J34" s="145">
        <v>1329.6</v>
      </c>
      <c r="K34" s="110">
        <f t="shared" ref="K34:K38" si="29">(H34+I34)/N34*1000</f>
        <v>34.657039711191338</v>
      </c>
      <c r="L34" s="144">
        <v>2.85</v>
      </c>
      <c r="M34" s="90">
        <v>18.45</v>
      </c>
      <c r="N34" s="145">
        <v>1329.6</v>
      </c>
      <c r="O34" s="146">
        <f t="shared" si="13"/>
        <v>16.019855595667874</v>
      </c>
      <c r="P34" s="147">
        <v>8.48</v>
      </c>
      <c r="Q34" s="216">
        <v>3.85</v>
      </c>
      <c r="R34" s="90">
        <v>36.479999999999997</v>
      </c>
      <c r="S34" s="90">
        <v>0</v>
      </c>
      <c r="T34" s="145">
        <v>13275.89</v>
      </c>
      <c r="U34" s="148">
        <f t="shared" si="22"/>
        <v>3.6765896674347256</v>
      </c>
      <c r="V34" s="216">
        <v>3.84</v>
      </c>
      <c r="W34" s="216">
        <v>0</v>
      </c>
      <c r="X34" s="90">
        <v>38.43</v>
      </c>
      <c r="Y34" s="90">
        <v>0</v>
      </c>
      <c r="Z34" s="145">
        <v>4858.53</v>
      </c>
      <c r="AA34" s="148">
        <f t="shared" si="23"/>
        <v>8.7001623947984257</v>
      </c>
      <c r="AB34" s="275">
        <v>45.9</v>
      </c>
      <c r="AC34" s="149">
        <v>5.13</v>
      </c>
      <c r="AD34" s="150">
        <f t="shared" si="24"/>
        <v>288.95999999999998</v>
      </c>
      <c r="AE34" s="140">
        <f t="shared" si="6"/>
        <v>21446.1</v>
      </c>
      <c r="AF34" s="152">
        <f t="shared" si="17"/>
        <v>13.473778449228531</v>
      </c>
    </row>
    <row r="35" spans="1:32" ht="30" customHeight="1" thickBot="1">
      <c r="A35" s="169" t="s">
        <v>42</v>
      </c>
      <c r="B35" s="170">
        <v>0</v>
      </c>
      <c r="C35" s="171">
        <v>0</v>
      </c>
      <c r="D35" s="171">
        <v>0</v>
      </c>
      <c r="E35" s="171">
        <v>52.53</v>
      </c>
      <c r="F35" s="172">
        <v>0</v>
      </c>
      <c r="G35" s="288">
        <v>0</v>
      </c>
      <c r="H35" s="174">
        <v>0</v>
      </c>
      <c r="I35" s="175">
        <v>24.91</v>
      </c>
      <c r="J35" s="172">
        <v>0</v>
      </c>
      <c r="K35" s="137" t="e">
        <f t="shared" si="29"/>
        <v>#DIV/0!</v>
      </c>
      <c r="L35" s="171">
        <v>0</v>
      </c>
      <c r="M35" s="175">
        <v>6.84</v>
      </c>
      <c r="N35" s="172">
        <v>0</v>
      </c>
      <c r="O35" s="173" t="e">
        <f t="shared" si="13"/>
        <v>#DIV/0!</v>
      </c>
      <c r="P35" s="174">
        <v>25.89</v>
      </c>
      <c r="Q35" s="177">
        <v>0</v>
      </c>
      <c r="R35" s="175">
        <v>64.010000000000005</v>
      </c>
      <c r="S35" s="175">
        <v>0</v>
      </c>
      <c r="T35" s="172">
        <v>12649.7</v>
      </c>
      <c r="U35" s="176">
        <f t="shared" si="22"/>
        <v>7.1068879103852263</v>
      </c>
      <c r="V35" s="177">
        <v>42.86</v>
      </c>
      <c r="W35" s="177">
        <v>0</v>
      </c>
      <c r="X35" s="175">
        <v>38.369999999999997</v>
      </c>
      <c r="Y35" s="175">
        <v>0</v>
      </c>
      <c r="Z35" s="172">
        <v>4662.21</v>
      </c>
      <c r="AA35" s="176">
        <f t="shared" si="23"/>
        <v>17.423067600987515</v>
      </c>
      <c r="AB35" s="277">
        <v>44.74</v>
      </c>
      <c r="AC35" s="178">
        <v>4.28</v>
      </c>
      <c r="AD35" s="179">
        <f t="shared" si="24"/>
        <v>304.43</v>
      </c>
      <c r="AE35" s="189">
        <f t="shared" si="6"/>
        <v>17311.91</v>
      </c>
      <c r="AF35" s="181">
        <f t="shared" si="17"/>
        <v>17.585003618895893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76.569999999999993</v>
      </c>
      <c r="D36" s="124">
        <f t="shared" ref="D36:E36" si="30">SUM(D33:D35)</f>
        <v>12.99</v>
      </c>
      <c r="E36" s="124">
        <f t="shared" si="30"/>
        <v>205.73999999999998</v>
      </c>
      <c r="F36" s="125">
        <f>SUM(F33:F35)</f>
        <v>31279.101999999999</v>
      </c>
      <c r="G36" s="281">
        <f t="shared" si="28"/>
        <v>17.691684371245696</v>
      </c>
      <c r="H36" s="123">
        <f>SUM(H33:H35)</f>
        <v>485.31</v>
      </c>
      <c r="I36" s="127">
        <f>SUM(I33:I35)</f>
        <v>85.06</v>
      </c>
      <c r="J36" s="125">
        <f>SUM(J33:J35)</f>
        <v>28513.699999999997</v>
      </c>
      <c r="K36" s="190">
        <f t="shared" si="29"/>
        <v>20.003366802624704</v>
      </c>
      <c r="L36" s="124">
        <f>SUM(L33:L35)</f>
        <v>51.18</v>
      </c>
      <c r="M36" s="127">
        <f>SUM(M33:M35)</f>
        <v>58.480000000000004</v>
      </c>
      <c r="N36" s="125">
        <f>SUM(N33:N35)</f>
        <v>28513.699999999997</v>
      </c>
      <c r="O36" s="126">
        <f t="shared" si="13"/>
        <v>3.8458705815099412</v>
      </c>
      <c r="P36" s="123">
        <f>SUM(P33:P35)</f>
        <v>66.989999999999995</v>
      </c>
      <c r="Q36" s="127">
        <f>SUM(Q33:Q35)</f>
        <v>3.85</v>
      </c>
      <c r="R36" s="127">
        <f>SUM(R33:R35)</f>
        <v>124.08</v>
      </c>
      <c r="S36" s="127">
        <f>SUM(S33:S35)</f>
        <v>12.5</v>
      </c>
      <c r="T36" s="125">
        <f>SUM(T33:T35)</f>
        <v>39563.78</v>
      </c>
      <c r="U36" s="128">
        <f t="shared" si="22"/>
        <v>5.2426739811008956</v>
      </c>
      <c r="V36" s="124">
        <f>SUM(V33:V35)</f>
        <v>69.88</v>
      </c>
      <c r="W36" s="127">
        <f>SUM(W33:W35)</f>
        <v>12.37</v>
      </c>
      <c r="X36" s="127">
        <f>SUM(X33:X35)</f>
        <v>120.82</v>
      </c>
      <c r="Y36" s="127">
        <f>SUM(Y33:Y35)</f>
        <v>0</v>
      </c>
      <c r="Z36" s="125">
        <f>SUM(Z33:Z35)</f>
        <v>13946.380000000001</v>
      </c>
      <c r="AA36" s="128">
        <f t="shared" si="23"/>
        <v>14.560767740445906</v>
      </c>
      <c r="AB36" s="273">
        <f>AB33+AB34+AB35</f>
        <v>126.58000000000001</v>
      </c>
      <c r="AC36" s="130">
        <f>AC33+AC34+AC35</f>
        <v>9.41</v>
      </c>
      <c r="AD36" s="167">
        <f t="shared" si="24"/>
        <v>1985.6299999999997</v>
      </c>
      <c r="AE36" s="182">
        <f t="shared" si="6"/>
        <v>141816.66199999998</v>
      </c>
      <c r="AF36" s="132">
        <f t="shared" si="17"/>
        <v>14.001387227686969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282.78999999999996</v>
      </c>
      <c r="D37" s="124">
        <f t="shared" ref="D37:E37" si="31">D36+D32</f>
        <v>44.14</v>
      </c>
      <c r="E37" s="124">
        <f t="shared" si="31"/>
        <v>366.40999999999997</v>
      </c>
      <c r="F37" s="125">
        <f>F36+F32</f>
        <v>121856.315</v>
      </c>
      <c r="G37" s="281">
        <f t="shared" si="28"/>
        <v>17.225615266635952</v>
      </c>
      <c r="H37" s="123">
        <f>H36+H32</f>
        <v>1871.77</v>
      </c>
      <c r="I37" s="127">
        <f>I36+I32</f>
        <v>178.07</v>
      </c>
      <c r="J37" s="125">
        <f>J36+J32</f>
        <v>116314.47</v>
      </c>
      <c r="K37" s="190">
        <f t="shared" si="29"/>
        <v>17.62325873986272</v>
      </c>
      <c r="L37" s="124">
        <f>L36+L32</f>
        <v>172.98</v>
      </c>
      <c r="M37" s="127">
        <f>M36+M32</f>
        <v>169.69</v>
      </c>
      <c r="N37" s="125">
        <f>N36+N32</f>
        <v>116314.47</v>
      </c>
      <c r="O37" s="126">
        <f t="shared" si="13"/>
        <v>2.9460650940506365</v>
      </c>
      <c r="P37" s="123">
        <f>P36+P32</f>
        <v>142.51999999999998</v>
      </c>
      <c r="Q37" s="127">
        <f>Q36+Q32</f>
        <v>49.690000000000005</v>
      </c>
      <c r="R37" s="127">
        <f>R36+R32</f>
        <v>240.28000000000003</v>
      </c>
      <c r="S37" s="127">
        <f>S36+S32</f>
        <v>15.629999999999999</v>
      </c>
      <c r="T37" s="125">
        <f>T36+T32</f>
        <v>80043.67</v>
      </c>
      <c r="U37" s="128">
        <f t="shared" si="22"/>
        <v>5.5984439494091163</v>
      </c>
      <c r="V37" s="124">
        <f>V36+V32</f>
        <v>147.12</v>
      </c>
      <c r="W37" s="127">
        <f>W36+W32</f>
        <v>52.839999999999996</v>
      </c>
      <c r="X37" s="127">
        <f>X36+X32</f>
        <v>175.83999999999997</v>
      </c>
      <c r="Y37" s="127">
        <f>Y36+Y32</f>
        <v>0</v>
      </c>
      <c r="Z37" s="125">
        <f>Z36+Z32</f>
        <v>27619.584999999999</v>
      </c>
      <c r="AA37" s="128">
        <f t="shared" si="23"/>
        <v>13.60628698801955</v>
      </c>
      <c r="AB37" s="273">
        <f>AB32+AB36</f>
        <v>217.04000000000002</v>
      </c>
      <c r="AC37" s="130">
        <f>AC32+AC36</f>
        <v>9.41</v>
      </c>
      <c r="AD37" s="167">
        <f t="shared" si="24"/>
        <v>5908.3399999999974</v>
      </c>
      <c r="AE37" s="182">
        <f t="shared" si="6"/>
        <v>462148.51</v>
      </c>
      <c r="AF37" s="132">
        <f t="shared" si="17"/>
        <v>12.784505136671322</v>
      </c>
    </row>
    <row r="38" spans="1:32" ht="30" customHeight="1" thickTop="1" thickBot="1">
      <c r="A38" s="191" t="s">
        <v>65</v>
      </c>
      <c r="B38" s="192">
        <f t="shared" ref="B38:Z38" si="32">B37+B28</f>
        <v>4060.29</v>
      </c>
      <c r="C38" s="193">
        <f t="shared" si="32"/>
        <v>642.4</v>
      </c>
      <c r="D38" s="193">
        <f t="shared" ref="D38:E38" si="33">D37+D28</f>
        <v>72.400000000000006</v>
      </c>
      <c r="E38" s="193">
        <f t="shared" si="33"/>
        <v>585.98</v>
      </c>
      <c r="F38" s="194">
        <f t="shared" si="32"/>
        <v>281704.19500000001</v>
      </c>
      <c r="G38" s="281">
        <f t="shared" si="28"/>
        <v>16.950723790250972</v>
      </c>
      <c r="H38" s="192">
        <f t="shared" si="32"/>
        <v>4335.13</v>
      </c>
      <c r="I38" s="196">
        <f t="shared" si="32"/>
        <v>354.34</v>
      </c>
      <c r="J38" s="194">
        <f t="shared" si="32"/>
        <v>264996.42000000004</v>
      </c>
      <c r="K38" s="197">
        <f t="shared" si="29"/>
        <v>17.696352275249602</v>
      </c>
      <c r="L38" s="193">
        <f t="shared" si="32"/>
        <v>370.97</v>
      </c>
      <c r="M38" s="196">
        <f t="shared" si="32"/>
        <v>490.90999999999997</v>
      </c>
      <c r="N38" s="194">
        <f t="shared" si="32"/>
        <v>264996.42000000004</v>
      </c>
      <c r="O38" s="195">
        <f t="shared" si="13"/>
        <v>3.2524212968612929</v>
      </c>
      <c r="P38" s="192">
        <f>P37+P28</f>
        <v>336.8</v>
      </c>
      <c r="Q38" s="196">
        <f>Q37+Q28</f>
        <v>110.68</v>
      </c>
      <c r="R38" s="196">
        <f>R37+R28</f>
        <v>465.11</v>
      </c>
      <c r="S38" s="196">
        <f>S37+S28</f>
        <v>71.150000000000006</v>
      </c>
      <c r="T38" s="194">
        <f>T37+T28</f>
        <v>157581.318</v>
      </c>
      <c r="U38" s="197">
        <f t="shared" si="22"/>
        <v>6.2427450949483747</v>
      </c>
      <c r="V38" s="193">
        <f t="shared" si="32"/>
        <v>287.54000000000002</v>
      </c>
      <c r="W38" s="196">
        <f t="shared" ref="W38" si="34">W37+W28</f>
        <v>100.77</v>
      </c>
      <c r="X38" s="196">
        <f t="shared" si="32"/>
        <v>307.06999999999994</v>
      </c>
      <c r="Y38" s="196">
        <f t="shared" si="32"/>
        <v>0</v>
      </c>
      <c r="Z38" s="194">
        <f t="shared" si="32"/>
        <v>56075.171000000002</v>
      </c>
      <c r="AA38" s="197">
        <f t="shared" si="23"/>
        <v>12.400853846705164</v>
      </c>
      <c r="AB38" s="268">
        <f>AB28+AB37</f>
        <v>391.89</v>
      </c>
      <c r="AC38" s="198">
        <f>AC28+AC37</f>
        <v>57.399999999999991</v>
      </c>
      <c r="AD38" s="199">
        <f t="shared" si="24"/>
        <v>13040.83</v>
      </c>
      <c r="AE38" s="200">
        <f t="shared" si="6"/>
        <v>1025353.524</v>
      </c>
      <c r="AF38" s="201">
        <f>AD38/AE38*1000</f>
        <v>12.718374389670503</v>
      </c>
    </row>
    <row r="42" spans="1:32" ht="16.5">
      <c r="C42" s="228"/>
      <c r="D42" s="228"/>
      <c r="E42" s="228"/>
      <c r="G42" s="290">
        <f>(B26+C26+D26)/F26*1000</f>
        <v>18.498187748570032</v>
      </c>
    </row>
    <row r="43" spans="1:32">
      <c r="G43" s="287">
        <f>(B27+C27+D27)/F27*1000</f>
        <v>17.320296070012745</v>
      </c>
    </row>
    <row r="44" spans="1:32">
      <c r="G44" s="287">
        <f t="shared" ref="G44" si="35">(B28+C28+D28)/F28*1000</f>
        <v>16.741166664205998</v>
      </c>
    </row>
    <row r="45" spans="1:32">
      <c r="G45" s="290">
        <f>(B29+C29+D29)/F29*1000</f>
        <v>15.849374970513114</v>
      </c>
    </row>
    <row r="46" spans="1:32">
      <c r="G46" s="290">
        <f>(B30+C30+D30)/F30*1000</f>
        <v>19.355448715289615</v>
      </c>
    </row>
    <row r="47" spans="1:32">
      <c r="G47" s="290">
        <f>(B31+C31+D31)/F31*1000</f>
        <v>16.184762402508916</v>
      </c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tabSelected="1" topLeftCell="A23" workbookViewId="0">
      <selection activeCell="R32" sqref="R32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1093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9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9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0" t="s">
        <v>4</v>
      </c>
      <c r="B4" s="302" t="s">
        <v>5</v>
      </c>
      <c r="C4" s="302"/>
      <c r="D4" s="302"/>
      <c r="E4" s="302"/>
      <c r="F4" s="303"/>
      <c r="G4" s="304"/>
      <c r="H4" s="305" t="s">
        <v>6</v>
      </c>
      <c r="I4" s="306"/>
      <c r="J4" s="306"/>
      <c r="K4" s="307"/>
      <c r="L4" s="306" t="s">
        <v>7</v>
      </c>
      <c r="M4" s="306"/>
      <c r="N4" s="306"/>
      <c r="O4" s="306"/>
      <c r="P4" s="308" t="s">
        <v>8</v>
      </c>
      <c r="Q4" s="309"/>
      <c r="R4" s="309"/>
      <c r="S4" s="309"/>
      <c r="T4" s="309"/>
      <c r="U4" s="310"/>
      <c r="V4" s="309" t="s">
        <v>9</v>
      </c>
      <c r="W4" s="309"/>
      <c r="X4" s="309"/>
      <c r="Y4" s="309"/>
      <c r="Z4" s="309"/>
      <c r="AA4" s="310"/>
      <c r="AB4" s="308" t="s">
        <v>10</v>
      </c>
      <c r="AC4" s="310"/>
      <c r="AD4" s="294" t="s">
        <v>11</v>
      </c>
      <c r="AE4" s="296" t="s">
        <v>50</v>
      </c>
      <c r="AF4" s="297"/>
    </row>
    <row r="5" spans="1:32" ht="24.75" thickBot="1">
      <c r="A5" s="31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5"/>
      <c r="AE5" s="28" t="s">
        <v>49</v>
      </c>
      <c r="AF5" s="29" t="s">
        <v>14</v>
      </c>
    </row>
    <row r="6" spans="1:32" ht="15" hidden="1" customHeight="1">
      <c r="A6" s="313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13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13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13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13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0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82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82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v>29678.242999999999</v>
      </c>
      <c r="AF20" s="103">
        <f t="shared" ref="AF20:AF37" si="17">AD20/AE20*1000</f>
        <v>40.42119339746629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v>28600.431</v>
      </c>
      <c r="AF21" s="115">
        <f t="shared" si="17"/>
        <v>40.532605959679408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f>33.69</f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v>29633.292000000001</v>
      </c>
      <c r="AF22" s="121">
        <f t="shared" si="17"/>
        <v>41.05787504135553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19">D20+D21+D22</f>
        <v>10.86</v>
      </c>
      <c r="E23" s="124">
        <f t="shared" si="19"/>
        <v>41.46</v>
      </c>
      <c r="F23" s="125">
        <f>F20+F21+F22</f>
        <v>78979.17</v>
      </c>
      <c r="G23" s="280">
        <f t="shared" ref="G23:G38" si="20">(B23+C23+D23)/F23*1000</f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2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>AE20+AE21+AE22</f>
        <v>87911.966</v>
      </c>
      <c r="AF23" s="132">
        <f t="shared" si="17"/>
        <v>40.672051401967281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20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v>32890.953000000001</v>
      </c>
      <c r="AF24" s="141">
        <f t="shared" si="17"/>
        <v>36.599730023024861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20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v>26272.839</v>
      </c>
      <c r="AF25" s="152">
        <f t="shared" si="17"/>
        <v>41.306917764007153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20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v>32140.919000000002</v>
      </c>
      <c r="AF26" s="165">
        <f t="shared" si="17"/>
        <v>39.447534154203872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20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>AE24+AE25+AE26</f>
        <v>91304.71100000001</v>
      </c>
      <c r="AF27" s="132">
        <f t="shared" si="17"/>
        <v>38.95669742605066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20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>AE23+AE27</f>
        <v>179216.67700000003</v>
      </c>
      <c r="AF28" s="132">
        <f t="shared" si="17"/>
        <v>39.798137759244362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4">
        <f t="shared" si="20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v>37431.097999999998</v>
      </c>
      <c r="AF29" s="141">
        <f t="shared" si="17"/>
        <v>35.798308668369813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1">
        <f t="shared" si="20"/>
        <v>19.355448715289615</v>
      </c>
      <c r="H30" s="147">
        <v>446.85</v>
      </c>
      <c r="I30" s="90">
        <v>44.16</v>
      </c>
      <c r="J30" s="145">
        <v>27723.32</v>
      </c>
      <c r="K30" s="110">
        <f>(H30+I30)/J30*1000</f>
        <v>17.711082222475522</v>
      </c>
      <c r="L30" s="144">
        <v>35.6</v>
      </c>
      <c r="M30" s="90">
        <v>50.17</v>
      </c>
      <c r="N30" s="145">
        <v>27723.32</v>
      </c>
      <c r="O30" s="146">
        <f t="shared" si="13"/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v>35428.110999999997</v>
      </c>
      <c r="AF30" s="152">
        <f t="shared" si="17"/>
        <v>37.094554660280927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 t="shared" si="20"/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v>36616.699999999997</v>
      </c>
      <c r="AF31" s="181">
        <f t="shared" si="17"/>
        <v>34.644028544352722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si="20"/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>AE29+AE30+AE31</f>
        <v>109475.909</v>
      </c>
      <c r="AF32" s="183">
        <f t="shared" si="17"/>
        <v>35.831718921831481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>(H33+I33)/J33*1000</f>
        <v>18.370297342932083</v>
      </c>
      <c r="L33" s="185">
        <v>48.33</v>
      </c>
      <c r="M33" s="188"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v>34075.972000000002</v>
      </c>
      <c r="AF33" s="141">
        <f t="shared" si="17"/>
        <v>40.856941659653891</v>
      </c>
    </row>
    <row r="34" spans="1:32" ht="30" customHeight="1">
      <c r="A34" s="142" t="s">
        <v>41</v>
      </c>
      <c r="B34" s="143">
        <v>0</v>
      </c>
      <c r="C34" s="144">
        <v>10.5</v>
      </c>
      <c r="D34" s="144">
        <v>0</v>
      </c>
      <c r="E34" s="144">
        <v>68.97</v>
      </c>
      <c r="F34" s="145">
        <v>652.48</v>
      </c>
      <c r="G34" s="285">
        <f t="shared" si="20"/>
        <v>16.092447278077486</v>
      </c>
      <c r="H34" s="147">
        <v>38.33</v>
      </c>
      <c r="I34" s="90">
        <v>7.75</v>
      </c>
      <c r="J34" s="145">
        <v>1329.6</v>
      </c>
      <c r="K34" s="110">
        <f t="shared" ref="K34:K38" si="28">(H34+I34)/N34*1000</f>
        <v>34.657039711191338</v>
      </c>
      <c r="L34" s="144">
        <v>2.85</v>
      </c>
      <c r="M34" s="90">
        <v>18.45</v>
      </c>
      <c r="N34" s="145">
        <v>1329.6</v>
      </c>
      <c r="O34" s="146">
        <f t="shared" si="13"/>
        <v>16.019855595667874</v>
      </c>
      <c r="P34" s="147">
        <v>8.48</v>
      </c>
      <c r="Q34" s="216">
        <v>3.85</v>
      </c>
      <c r="R34" s="90">
        <v>36.479999999999997</v>
      </c>
      <c r="S34" s="90">
        <v>0</v>
      </c>
      <c r="T34" s="145">
        <v>13275.89</v>
      </c>
      <c r="U34" s="148">
        <f t="shared" si="22"/>
        <v>3.6765896674347256</v>
      </c>
      <c r="V34" s="216">
        <v>3.84</v>
      </c>
      <c r="W34" s="216">
        <v>0</v>
      </c>
      <c r="X34" s="90">
        <v>38.43</v>
      </c>
      <c r="Y34" s="90">
        <v>0</v>
      </c>
      <c r="Z34" s="145">
        <v>4858.53</v>
      </c>
      <c r="AA34" s="148">
        <f t="shared" si="23"/>
        <v>8.7001623947984257</v>
      </c>
      <c r="AB34" s="275">
        <v>45.9</v>
      </c>
      <c r="AC34" s="149">
        <v>5.13</v>
      </c>
      <c r="AD34" s="150">
        <f t="shared" si="24"/>
        <v>288.95999999999998</v>
      </c>
      <c r="AE34" s="140">
        <v>21018.455999999998</v>
      </c>
      <c r="AF34" s="152">
        <f t="shared" si="17"/>
        <v>13.747917544466635</v>
      </c>
    </row>
    <row r="35" spans="1:32" ht="30" customHeight="1" thickBot="1">
      <c r="A35" s="169" t="s">
        <v>42</v>
      </c>
      <c r="B35" s="170">
        <v>0</v>
      </c>
      <c r="C35" s="171">
        <v>0</v>
      </c>
      <c r="D35" s="171">
        <v>0</v>
      </c>
      <c r="E35" s="171">
        <v>52.53</v>
      </c>
      <c r="F35" s="172">
        <v>0</v>
      </c>
      <c r="G35" s="288">
        <v>0</v>
      </c>
      <c r="H35" s="174">
        <v>0</v>
      </c>
      <c r="I35" s="175">
        <v>24.91</v>
      </c>
      <c r="J35" s="172">
        <v>0</v>
      </c>
      <c r="K35" s="230" t="e">
        <f>(H35+I35)/N35*1000</f>
        <v>#DIV/0!</v>
      </c>
      <c r="L35" s="171">
        <v>0</v>
      </c>
      <c r="M35" s="175">
        <v>6.84</v>
      </c>
      <c r="N35" s="172">
        <v>0</v>
      </c>
      <c r="O35" s="173" t="e">
        <f t="shared" si="13"/>
        <v>#DIV/0!</v>
      </c>
      <c r="P35" s="174">
        <v>25.89</v>
      </c>
      <c r="Q35" s="177">
        <v>0</v>
      </c>
      <c r="R35" s="175">
        <v>64.010000000000005</v>
      </c>
      <c r="S35" s="175">
        <v>0</v>
      </c>
      <c r="T35" s="172">
        <v>12649.7</v>
      </c>
      <c r="U35" s="176">
        <f t="shared" si="22"/>
        <v>7.1068879103852263</v>
      </c>
      <c r="V35" s="177">
        <v>42.86</v>
      </c>
      <c r="W35" s="177">
        <v>0</v>
      </c>
      <c r="X35" s="175">
        <v>38.369999999999997</v>
      </c>
      <c r="Y35" s="175">
        <v>0</v>
      </c>
      <c r="Z35" s="172">
        <v>4662.21</v>
      </c>
      <c r="AA35" s="176">
        <f t="shared" si="23"/>
        <v>17.423067600987515</v>
      </c>
      <c r="AB35" s="277">
        <v>44.74</v>
      </c>
      <c r="AC35" s="178">
        <v>4.28</v>
      </c>
      <c r="AD35" s="179">
        <f t="shared" si="24"/>
        <v>304.43</v>
      </c>
      <c r="AE35" s="189">
        <v>17496.473999999998</v>
      </c>
      <c r="AF35" s="181">
        <f t="shared" si="17"/>
        <v>17.399505751844632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76.569999999999993</v>
      </c>
      <c r="D36" s="124">
        <f>SUM(D33:D35)</f>
        <v>12.99</v>
      </c>
      <c r="E36" s="124">
        <f>SUM(E33:E35)</f>
        <v>205.73999999999998</v>
      </c>
      <c r="F36" s="125">
        <f>SUM(F33:F35)</f>
        <v>31279.101999999999</v>
      </c>
      <c r="G36" s="279">
        <f t="shared" si="20"/>
        <v>17.691684371245696</v>
      </c>
      <c r="H36" s="123">
        <f>SUM(H33:H35)</f>
        <v>485.31</v>
      </c>
      <c r="I36" s="127">
        <f>SUM(I33:I35)</f>
        <v>85.06</v>
      </c>
      <c r="J36" s="125">
        <f>SUM(J33:J35)</f>
        <v>28513.699999999997</v>
      </c>
      <c r="K36" s="190">
        <f t="shared" si="28"/>
        <v>20.003366802624704</v>
      </c>
      <c r="L36" s="124">
        <f>SUM(L33:L35)</f>
        <v>51.18</v>
      </c>
      <c r="M36" s="127">
        <f>SUM(M33:M35)</f>
        <v>58.480000000000004</v>
      </c>
      <c r="N36" s="125">
        <f>SUM(N33:N35)</f>
        <v>28513.699999999997</v>
      </c>
      <c r="O36" s="126">
        <f t="shared" si="13"/>
        <v>3.8458705815099412</v>
      </c>
      <c r="P36" s="123">
        <f>SUM(P33:P35)</f>
        <v>66.989999999999995</v>
      </c>
      <c r="Q36" s="127">
        <f>SUM(Q33:Q35)</f>
        <v>3.85</v>
      </c>
      <c r="R36" s="127">
        <f>SUM(R33:R35)</f>
        <v>124.08</v>
      </c>
      <c r="S36" s="127">
        <f>SUM(S33:S35)</f>
        <v>12.5</v>
      </c>
      <c r="T36" s="125">
        <f>SUM(T33:T35)</f>
        <v>39563.78</v>
      </c>
      <c r="U36" s="128">
        <f t="shared" si="22"/>
        <v>5.2426739811008956</v>
      </c>
      <c r="V36" s="124">
        <f>SUM(V33:V35)</f>
        <v>69.88</v>
      </c>
      <c r="W36" s="127">
        <f>SUM(W33:W35)</f>
        <v>12.37</v>
      </c>
      <c r="X36" s="127">
        <f>SUM(X33:X35)</f>
        <v>120.82</v>
      </c>
      <c r="Y36" s="127">
        <f>SUM(Y33:Y35)</f>
        <v>0</v>
      </c>
      <c r="Z36" s="125">
        <f>SUM(Z33:Z35)</f>
        <v>13946.380000000001</v>
      </c>
      <c r="AA36" s="128">
        <f t="shared" si="23"/>
        <v>14.560767740445906</v>
      </c>
      <c r="AB36" s="273">
        <f>AB33+AB34+AB35</f>
        <v>126.58000000000001</v>
      </c>
      <c r="AC36" s="130">
        <f>AC33+AC34+AC35</f>
        <v>9.41</v>
      </c>
      <c r="AD36" s="167">
        <f t="shared" si="24"/>
        <v>1985.6299999999997</v>
      </c>
      <c r="AE36" s="182">
        <f>AE33+AE34+AE35</f>
        <v>72590.902000000002</v>
      </c>
      <c r="AF36" s="132">
        <f t="shared" si="17"/>
        <v>27.353703360787549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282.78999999999996</v>
      </c>
      <c r="D37" s="124">
        <f t="shared" ref="D37:E37" si="29">D36+D32</f>
        <v>44.14</v>
      </c>
      <c r="E37" s="124">
        <f t="shared" si="29"/>
        <v>366.40999999999997</v>
      </c>
      <c r="F37" s="125">
        <f>F36+F32</f>
        <v>121856.315</v>
      </c>
      <c r="G37" s="281">
        <f t="shared" si="20"/>
        <v>17.225615266635952</v>
      </c>
      <c r="H37" s="123">
        <f>H36+H32</f>
        <v>1871.77</v>
      </c>
      <c r="I37" s="127">
        <f>I36+I32</f>
        <v>178.07</v>
      </c>
      <c r="J37" s="125">
        <f>J36+J32</f>
        <v>116314.47</v>
      </c>
      <c r="K37" s="190">
        <f t="shared" si="28"/>
        <v>17.62325873986272</v>
      </c>
      <c r="L37" s="124">
        <f>L36+L32</f>
        <v>172.98</v>
      </c>
      <c r="M37" s="127">
        <f>M36+M32</f>
        <v>169.69</v>
      </c>
      <c r="N37" s="125">
        <f>N36+N32</f>
        <v>116314.47</v>
      </c>
      <c r="O37" s="126">
        <f t="shared" si="13"/>
        <v>2.9460650940506365</v>
      </c>
      <c r="P37" s="123">
        <f>P36+P32</f>
        <v>142.51999999999998</v>
      </c>
      <c r="Q37" s="127">
        <f>Q36+Q32</f>
        <v>49.690000000000005</v>
      </c>
      <c r="R37" s="127">
        <f>R36+R32</f>
        <v>240.28000000000003</v>
      </c>
      <c r="S37" s="127">
        <f>S36+S32</f>
        <v>15.629999999999999</v>
      </c>
      <c r="T37" s="125">
        <f>T36+T32</f>
        <v>80043.67</v>
      </c>
      <c r="U37" s="128">
        <f t="shared" si="22"/>
        <v>5.5984439494091163</v>
      </c>
      <c r="V37" s="124">
        <f>V36+V32</f>
        <v>147.12</v>
      </c>
      <c r="W37" s="127">
        <f>W36+W32</f>
        <v>52.839999999999996</v>
      </c>
      <c r="X37" s="127">
        <f>X36+X32</f>
        <v>175.83999999999997</v>
      </c>
      <c r="Y37" s="127">
        <f>Y36+Y32</f>
        <v>0</v>
      </c>
      <c r="Z37" s="125">
        <f>Z36+Z32</f>
        <v>27619.584999999999</v>
      </c>
      <c r="AA37" s="128">
        <f t="shared" si="23"/>
        <v>13.60628698801955</v>
      </c>
      <c r="AB37" s="273">
        <f>AB32+AB36</f>
        <v>217.04000000000002</v>
      </c>
      <c r="AC37" s="130">
        <f>AC32+AC36</f>
        <v>9.41</v>
      </c>
      <c r="AD37" s="167">
        <f t="shared" si="24"/>
        <v>5908.3399999999974</v>
      </c>
      <c r="AE37" s="182">
        <f>AE32+AE36</f>
        <v>182066.81099999999</v>
      </c>
      <c r="AF37" s="132">
        <f t="shared" si="17"/>
        <v>32.45149386397501</v>
      </c>
    </row>
    <row r="38" spans="1:32" ht="30" customHeight="1" thickTop="1" thickBot="1">
      <c r="A38" s="191" t="s">
        <v>65</v>
      </c>
      <c r="B38" s="192">
        <f t="shared" ref="B38:Z38" si="30">B37+B28</f>
        <v>4060.29</v>
      </c>
      <c r="C38" s="193">
        <f t="shared" si="30"/>
        <v>642.4</v>
      </c>
      <c r="D38" s="193">
        <f t="shared" si="30"/>
        <v>72.400000000000006</v>
      </c>
      <c r="E38" s="193">
        <f t="shared" si="30"/>
        <v>585.98</v>
      </c>
      <c r="F38" s="194">
        <f t="shared" si="30"/>
        <v>281704.19500000001</v>
      </c>
      <c r="G38" s="281">
        <f t="shared" si="20"/>
        <v>16.950723790250972</v>
      </c>
      <c r="H38" s="192">
        <f t="shared" si="30"/>
        <v>4335.13</v>
      </c>
      <c r="I38" s="196">
        <f t="shared" si="30"/>
        <v>354.34</v>
      </c>
      <c r="J38" s="194">
        <f t="shared" si="30"/>
        <v>264996.42000000004</v>
      </c>
      <c r="K38" s="197">
        <f t="shared" si="28"/>
        <v>17.696352275249602</v>
      </c>
      <c r="L38" s="193">
        <f t="shared" si="30"/>
        <v>370.97</v>
      </c>
      <c r="M38" s="196">
        <f t="shared" si="30"/>
        <v>490.90999999999997</v>
      </c>
      <c r="N38" s="194">
        <f t="shared" si="30"/>
        <v>264996.42000000004</v>
      </c>
      <c r="O38" s="195">
        <f t="shared" si="13"/>
        <v>3.2524212968612929</v>
      </c>
      <c r="P38" s="192">
        <f>P37+P28</f>
        <v>336.8</v>
      </c>
      <c r="Q38" s="196">
        <f>Q37+Q28</f>
        <v>110.68</v>
      </c>
      <c r="R38" s="196">
        <f>R37+R28</f>
        <v>465.11</v>
      </c>
      <c r="S38" s="196">
        <f>S37+S28</f>
        <v>71.150000000000006</v>
      </c>
      <c r="T38" s="194">
        <f>T37+T28</f>
        <v>157581.318</v>
      </c>
      <c r="U38" s="197">
        <f t="shared" si="22"/>
        <v>6.2427450949483747</v>
      </c>
      <c r="V38" s="193">
        <f t="shared" si="30"/>
        <v>287.54000000000002</v>
      </c>
      <c r="W38" s="196">
        <f t="shared" si="30"/>
        <v>100.77</v>
      </c>
      <c r="X38" s="196">
        <f t="shared" si="30"/>
        <v>307.06999999999994</v>
      </c>
      <c r="Y38" s="196">
        <f t="shared" si="30"/>
        <v>0</v>
      </c>
      <c r="Z38" s="194">
        <f t="shared" si="30"/>
        <v>56075.171000000002</v>
      </c>
      <c r="AA38" s="197">
        <f t="shared" si="23"/>
        <v>12.400853846705164</v>
      </c>
      <c r="AB38" s="268">
        <f>AB28+AB37</f>
        <v>391.89</v>
      </c>
      <c r="AC38" s="198">
        <f>AC28+AC37</f>
        <v>57.399999999999991</v>
      </c>
      <c r="AD38" s="199">
        <f t="shared" si="24"/>
        <v>13040.83</v>
      </c>
      <c r="AE38" s="200">
        <f>AE28+AE37</f>
        <v>361283.48800000001</v>
      </c>
      <c r="AF38" s="201">
        <f>AD38/AE38*1000</f>
        <v>36.095837294396361</v>
      </c>
    </row>
    <row r="40" spans="1:32">
      <c r="G40" s="314">
        <f>AVERAGE(G17,G18,G38)</f>
        <v>17.739258413546082</v>
      </c>
      <c r="K40" s="314">
        <f>AVERAGE(K17,K18,K38)</f>
        <v>17.904383890522528</v>
      </c>
      <c r="O40" s="314">
        <f>AVERAGE(O17,O18,O38)</f>
        <v>4.1278016260888819</v>
      </c>
      <c r="U40" s="314">
        <f>AVERAGE(U17,U18,U38)</f>
        <v>6.8845558460311471</v>
      </c>
      <c r="AA40" s="314">
        <f>AVERAGE(AA17,AA18,AA38)</f>
        <v>13.692384157264753</v>
      </c>
    </row>
    <row r="41" spans="1:32">
      <c r="G41" s="287"/>
    </row>
    <row r="42" spans="1:32" ht="16.5">
      <c r="C42" s="228"/>
      <c r="D42" s="228"/>
      <c r="E42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2021-01-27T03:29:57Z</dcterms:modified>
</cp:coreProperties>
</file>