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315" windowHeight="11355" activeTab="3"/>
  </bookViews>
  <sheets>
    <sheet name="전체생산량기준" sheetId="4" r:id="rId1"/>
    <sheet name="제품생산량기준" sheetId="5" r:id="rId2"/>
    <sheet name="잡스크랩(-)" sheetId="6" r:id="rId3"/>
    <sheet name="20.03~" sheetId="7" r:id="rId4"/>
    <sheet name="제품생산량기준(20.03~)" sheetId="8" r:id="rId5"/>
  </sheets>
  <calcPr calcId="144525"/>
</workbook>
</file>

<file path=xl/calcChain.xml><?xml version="1.0" encoding="utf-8"?>
<calcChain xmlns="http://schemas.openxmlformats.org/spreadsheetml/2006/main">
  <c r="G22" i="7" l="1"/>
  <c r="G21" i="8" l="1"/>
  <c r="K21" i="8"/>
  <c r="AE21" i="7" l="1"/>
  <c r="G38" i="7"/>
  <c r="G37" i="7"/>
  <c r="G36" i="7"/>
  <c r="G35" i="7"/>
  <c r="G34" i="7"/>
  <c r="G33" i="7"/>
  <c r="G32" i="7"/>
  <c r="G31" i="7"/>
  <c r="G30" i="7"/>
  <c r="G28" i="7"/>
  <c r="G27" i="7"/>
  <c r="G26" i="7"/>
  <c r="G25" i="7"/>
  <c r="G23" i="7"/>
  <c r="G21" i="7"/>
  <c r="G20" i="7"/>
  <c r="G19" i="7"/>
  <c r="G18" i="7"/>
  <c r="G17" i="7"/>
  <c r="G16" i="7"/>
  <c r="G15" i="7"/>
  <c r="G14" i="7"/>
  <c r="G38" i="8"/>
  <c r="G37" i="8"/>
  <c r="G36" i="8"/>
  <c r="G35" i="8"/>
  <c r="G34" i="8"/>
  <c r="G33" i="8"/>
  <c r="G32" i="8"/>
  <c r="G31" i="8"/>
  <c r="G30" i="8"/>
  <c r="G28" i="8"/>
  <c r="G27" i="8"/>
  <c r="G26" i="8"/>
  <c r="G25" i="8"/>
  <c r="G23" i="8"/>
  <c r="G22" i="8"/>
  <c r="G20" i="8"/>
  <c r="G19" i="8"/>
  <c r="G18" i="8"/>
  <c r="G17" i="8"/>
  <c r="G16" i="8"/>
  <c r="G15" i="8"/>
  <c r="G14" i="8"/>
  <c r="G13" i="8"/>
  <c r="G12" i="8"/>
  <c r="M21" i="8"/>
  <c r="AE20" i="7"/>
  <c r="AC20" i="7"/>
  <c r="AB20" i="7"/>
  <c r="Z20" i="7"/>
  <c r="Y20" i="7"/>
  <c r="X20" i="7"/>
  <c r="AA20" i="7" s="1"/>
  <c r="W20" i="7"/>
  <c r="V20" i="7"/>
  <c r="T20" i="7"/>
  <c r="S20" i="7"/>
  <c r="R20" i="7"/>
  <c r="Q20" i="7"/>
  <c r="P20" i="7"/>
  <c r="N20" i="7"/>
  <c r="M20" i="7"/>
  <c r="L20" i="7"/>
  <c r="J20" i="7"/>
  <c r="I20" i="7"/>
  <c r="H20" i="7"/>
  <c r="F20" i="7"/>
  <c r="E20" i="7"/>
  <c r="D20" i="7"/>
  <c r="C20" i="7"/>
  <c r="B20" i="7"/>
  <c r="AF18" i="7"/>
  <c r="AD13" i="7"/>
  <c r="AD14" i="7"/>
  <c r="AD15" i="7"/>
  <c r="AD16" i="7"/>
  <c r="AF16" i="7" s="1"/>
  <c r="AD17" i="7"/>
  <c r="AF17" i="7" s="1"/>
  <c r="AD18" i="7"/>
  <c r="AD19" i="7"/>
  <c r="AD20" i="7" s="1"/>
  <c r="AD12" i="7"/>
  <c r="AA13" i="7"/>
  <c r="AA14" i="7"/>
  <c r="AA15" i="7"/>
  <c r="AA16" i="7"/>
  <c r="AA17" i="7"/>
  <c r="AA18" i="7"/>
  <c r="AA19" i="7"/>
  <c r="AA12" i="7"/>
  <c r="U13" i="7"/>
  <c r="U14" i="7"/>
  <c r="U15" i="7"/>
  <c r="U16" i="7"/>
  <c r="U17" i="7"/>
  <c r="U18" i="7"/>
  <c r="U19" i="7"/>
  <c r="U12" i="7"/>
  <c r="O13" i="7"/>
  <c r="O14" i="7"/>
  <c r="O15" i="7"/>
  <c r="O16" i="7"/>
  <c r="O17" i="7"/>
  <c r="O18" i="7"/>
  <c r="O19" i="7"/>
  <c r="K13" i="7"/>
  <c r="K14" i="7"/>
  <c r="K15" i="7"/>
  <c r="K16" i="7"/>
  <c r="K17" i="7"/>
  <c r="K18" i="7"/>
  <c r="K19" i="7"/>
  <c r="G13" i="7"/>
  <c r="G12" i="7"/>
  <c r="AD20" i="8"/>
  <c r="AD13" i="8"/>
  <c r="AD14" i="8"/>
  <c r="AD15" i="8"/>
  <c r="AD16" i="8"/>
  <c r="AD17" i="8"/>
  <c r="AD18" i="8"/>
  <c r="AD19" i="8"/>
  <c r="AA16" i="8"/>
  <c r="AA17" i="8"/>
  <c r="AA18" i="8"/>
  <c r="AA19" i="8"/>
  <c r="U20" i="8"/>
  <c r="U15" i="8"/>
  <c r="U16" i="8"/>
  <c r="U17" i="8"/>
  <c r="U18" i="8"/>
  <c r="U19" i="8"/>
  <c r="O15" i="8"/>
  <c r="O16" i="8"/>
  <c r="O17" i="8"/>
  <c r="O18" i="8"/>
  <c r="O19" i="8"/>
  <c r="K16" i="8"/>
  <c r="K17" i="8"/>
  <c r="K18" i="8"/>
  <c r="K19" i="8"/>
  <c r="AF19" i="7" l="1"/>
  <c r="K27" i="8"/>
  <c r="AD23" i="8"/>
  <c r="AD22" i="8"/>
  <c r="AD25" i="8"/>
  <c r="AD26" i="8"/>
  <c r="AD27" i="8"/>
  <c r="AE20" i="8"/>
  <c r="AC20" i="8"/>
  <c r="AB20" i="8"/>
  <c r="Z20" i="8"/>
  <c r="Y20" i="8"/>
  <c r="X20" i="8"/>
  <c r="W20" i="8"/>
  <c r="V20" i="8"/>
  <c r="T20" i="8"/>
  <c r="S20" i="8"/>
  <c r="R20" i="8"/>
  <c r="Q20" i="8"/>
  <c r="P20" i="8"/>
  <c r="N20" i="8"/>
  <c r="M20" i="8"/>
  <c r="L20" i="8"/>
  <c r="J20" i="8"/>
  <c r="I20" i="8"/>
  <c r="H20" i="8"/>
  <c r="F20" i="8"/>
  <c r="E20" i="8"/>
  <c r="D20" i="8"/>
  <c r="C20" i="8"/>
  <c r="B20" i="8"/>
  <c r="K36" i="8" l="1"/>
  <c r="K34" i="7" l="1"/>
  <c r="K34" i="8"/>
  <c r="K31" i="8" l="1"/>
  <c r="O31" i="7"/>
  <c r="K31" i="7"/>
  <c r="AE37" i="8" l="1"/>
  <c r="AE33" i="8"/>
  <c r="AE28" i="8"/>
  <c r="AE24" i="8"/>
  <c r="AE29" i="8" l="1"/>
  <c r="AE38" i="8"/>
  <c r="AE39" i="8" l="1"/>
  <c r="D37" i="7"/>
  <c r="E37" i="7"/>
  <c r="D33" i="7"/>
  <c r="E33" i="7"/>
  <c r="AC33" i="7"/>
  <c r="W33" i="7"/>
  <c r="AC37" i="7"/>
  <c r="W37" i="7"/>
  <c r="Q37" i="7"/>
  <c r="Q33" i="7"/>
  <c r="AC28" i="7"/>
  <c r="W28" i="7"/>
  <c r="Q28" i="7"/>
  <c r="D28" i="7"/>
  <c r="E28" i="7"/>
  <c r="AC37" i="8"/>
  <c r="AB37" i="8"/>
  <c r="AC33" i="8"/>
  <c r="W37" i="8"/>
  <c r="W33" i="8"/>
  <c r="Q33" i="8"/>
  <c r="Q37" i="8"/>
  <c r="E37" i="8"/>
  <c r="D37" i="8"/>
  <c r="D33" i="8"/>
  <c r="E33" i="8"/>
  <c r="AC28" i="8"/>
  <c r="W28" i="8"/>
  <c r="Q28" i="8"/>
  <c r="D28" i="8"/>
  <c r="E28" i="8"/>
  <c r="Q38" i="7" l="1"/>
  <c r="AC38" i="7"/>
  <c r="E38" i="7"/>
  <c r="D38" i="7"/>
  <c r="AC38" i="8"/>
  <c r="W38" i="8"/>
  <c r="Q38" i="8"/>
  <c r="E38" i="8"/>
  <c r="D38" i="8"/>
  <c r="W38" i="7"/>
  <c r="Z37" i="8" l="1"/>
  <c r="Y37" i="8"/>
  <c r="X37" i="8"/>
  <c r="V37" i="8"/>
  <c r="T37" i="8"/>
  <c r="S37" i="8"/>
  <c r="R37" i="8"/>
  <c r="P37" i="8"/>
  <c r="N37" i="8"/>
  <c r="M37" i="8"/>
  <c r="L37" i="8"/>
  <c r="J37" i="8"/>
  <c r="I37" i="8"/>
  <c r="H37" i="8"/>
  <c r="F37" i="8"/>
  <c r="C37" i="8"/>
  <c r="B37" i="8"/>
  <c r="AF36" i="8"/>
  <c r="AA36" i="8"/>
  <c r="U36" i="8"/>
  <c r="O36" i="8"/>
  <c r="AF35" i="8"/>
  <c r="AA35" i="8"/>
  <c r="U35" i="8"/>
  <c r="O35" i="8"/>
  <c r="K35" i="8"/>
  <c r="AF34" i="8"/>
  <c r="AA34" i="8"/>
  <c r="U34" i="8"/>
  <c r="O34" i="8"/>
  <c r="AB33" i="8"/>
  <c r="AB38" i="8" s="1"/>
  <c r="Z33" i="8"/>
  <c r="Z38" i="8" s="1"/>
  <c r="Y33" i="8"/>
  <c r="Y38" i="8" s="1"/>
  <c r="X33" i="8"/>
  <c r="V33" i="8"/>
  <c r="T33" i="8"/>
  <c r="T38" i="8" s="1"/>
  <c r="S33" i="8"/>
  <c r="R33" i="8"/>
  <c r="P33" i="8"/>
  <c r="N33" i="8"/>
  <c r="M33" i="8"/>
  <c r="L33" i="8"/>
  <c r="J33" i="8"/>
  <c r="I33" i="8"/>
  <c r="H33" i="8"/>
  <c r="F33" i="8"/>
  <c r="C33" i="8"/>
  <c r="B33" i="8"/>
  <c r="AD32" i="8"/>
  <c r="AF32" i="8" s="1"/>
  <c r="AA32" i="8"/>
  <c r="U32" i="8"/>
  <c r="O32" i="8"/>
  <c r="K32" i="8"/>
  <c r="AD31" i="8"/>
  <c r="AF31" i="8" s="1"/>
  <c r="AA31" i="8"/>
  <c r="U31" i="8"/>
  <c r="O31" i="8"/>
  <c r="AD30" i="8"/>
  <c r="AF30" i="8" s="1"/>
  <c r="AA30" i="8"/>
  <c r="U30" i="8"/>
  <c r="O30" i="8"/>
  <c r="K30" i="8"/>
  <c r="AB28" i="8"/>
  <c r="Z28" i="8"/>
  <c r="Y28" i="8"/>
  <c r="X28" i="8"/>
  <c r="V28" i="8"/>
  <c r="T28" i="8"/>
  <c r="S28" i="8"/>
  <c r="R28" i="8"/>
  <c r="P28" i="8"/>
  <c r="N28" i="8"/>
  <c r="M28" i="8"/>
  <c r="L28" i="8"/>
  <c r="J28" i="8"/>
  <c r="I28" i="8"/>
  <c r="H28" i="8"/>
  <c r="F28" i="8"/>
  <c r="C28" i="8"/>
  <c r="B28" i="8"/>
  <c r="AF27" i="8"/>
  <c r="AA27" i="8"/>
  <c r="U27" i="8"/>
  <c r="O27" i="8"/>
  <c r="AF26" i="8"/>
  <c r="AA26" i="8"/>
  <c r="U26" i="8"/>
  <c r="O26" i="8"/>
  <c r="K26" i="8"/>
  <c r="AA25" i="8"/>
  <c r="U25" i="8"/>
  <c r="O25" i="8"/>
  <c r="K25" i="8"/>
  <c r="AC24" i="8"/>
  <c r="AC29" i="8" s="1"/>
  <c r="AC39" i="8" s="1"/>
  <c r="AB24" i="8"/>
  <c r="Z24" i="8"/>
  <c r="Y24" i="8"/>
  <c r="X24" i="8"/>
  <c r="X29" i="8" s="1"/>
  <c r="W24" i="8"/>
  <c r="W29" i="8" s="1"/>
  <c r="W39" i="8" s="1"/>
  <c r="V24" i="8"/>
  <c r="T24" i="8"/>
  <c r="S24" i="8"/>
  <c r="R24" i="8"/>
  <c r="Q24" i="8"/>
  <c r="Q29" i="8" s="1"/>
  <c r="Q39" i="8" s="1"/>
  <c r="P24" i="8"/>
  <c r="N24" i="8"/>
  <c r="M24" i="8"/>
  <c r="I24" i="8"/>
  <c r="H24" i="8"/>
  <c r="F24" i="8"/>
  <c r="E24" i="8"/>
  <c r="E29" i="8" s="1"/>
  <c r="E39" i="8" s="1"/>
  <c r="D24" i="8"/>
  <c r="D29" i="8" s="1"/>
  <c r="D39" i="8" s="1"/>
  <c r="C24" i="8"/>
  <c r="B24" i="8"/>
  <c r="AA23" i="8"/>
  <c r="U23" i="8"/>
  <c r="L24" i="8"/>
  <c r="K23" i="8"/>
  <c r="AA22" i="8"/>
  <c r="U22" i="8"/>
  <c r="O22" i="8"/>
  <c r="K22" i="8"/>
  <c r="J24" i="8"/>
  <c r="AD21" i="8"/>
  <c r="AF21" i="8" s="1"/>
  <c r="AA21" i="8"/>
  <c r="U21" i="8"/>
  <c r="O21" i="8"/>
  <c r="AF20" i="8"/>
  <c r="AA20" i="8"/>
  <c r="O20" i="8"/>
  <c r="K20" i="8"/>
  <c r="AE15" i="8"/>
  <c r="AA15" i="8"/>
  <c r="K15" i="8"/>
  <c r="AE14" i="8"/>
  <c r="AA14" i="8"/>
  <c r="U14" i="8"/>
  <c r="O14" i="8"/>
  <c r="K14" i="8"/>
  <c r="AE13" i="8"/>
  <c r="AF13" i="8"/>
  <c r="AA13" i="8"/>
  <c r="U13" i="8"/>
  <c r="O13" i="8"/>
  <c r="K13" i="8"/>
  <c r="AE12" i="8"/>
  <c r="AD12" i="8"/>
  <c r="AA12" i="8"/>
  <c r="U12" i="8"/>
  <c r="O12" i="8"/>
  <c r="K12" i="8"/>
  <c r="AE10" i="8"/>
  <c r="AD10" i="8"/>
  <c r="AF10" i="8" s="1"/>
  <c r="AA10" i="8"/>
  <c r="U10" i="8"/>
  <c r="O10" i="8"/>
  <c r="K10" i="8"/>
  <c r="G10" i="8"/>
  <c r="AE9" i="8"/>
  <c r="AD9" i="8"/>
  <c r="AF9" i="8" s="1"/>
  <c r="AA9" i="8"/>
  <c r="U9" i="8"/>
  <c r="O9" i="8"/>
  <c r="K9" i="8"/>
  <c r="G9" i="8"/>
  <c r="AE8" i="8"/>
  <c r="AF8" i="8" s="1"/>
  <c r="U8" i="8"/>
  <c r="O8" i="8"/>
  <c r="K8" i="8"/>
  <c r="G8" i="8"/>
  <c r="AF7" i="8"/>
  <c r="AE7" i="8"/>
  <c r="U7" i="8"/>
  <c r="O7" i="8"/>
  <c r="K7" i="8"/>
  <c r="G7" i="8"/>
  <c r="AE6" i="8"/>
  <c r="AF6" i="8" s="1"/>
  <c r="U6" i="8"/>
  <c r="O6" i="8"/>
  <c r="K6" i="8"/>
  <c r="G6" i="8"/>
  <c r="AC24" i="7"/>
  <c r="AC29" i="7" s="1"/>
  <c r="AC39" i="7" s="1"/>
  <c r="W24" i="7"/>
  <c r="W29" i="7" s="1"/>
  <c r="W39" i="7" s="1"/>
  <c r="Q24" i="7"/>
  <c r="Q29" i="7" s="1"/>
  <c r="Q39" i="7" s="1"/>
  <c r="D24" i="7"/>
  <c r="D29" i="7" s="1"/>
  <c r="D39" i="7" s="1"/>
  <c r="E24" i="7"/>
  <c r="E29" i="7" s="1"/>
  <c r="E39" i="7" s="1"/>
  <c r="G24" i="8" l="1"/>
  <c r="I29" i="8"/>
  <c r="AA24" i="8"/>
  <c r="R29" i="8"/>
  <c r="C29" i="8"/>
  <c r="M29" i="8"/>
  <c r="Y29" i="8"/>
  <c r="AF12" i="8"/>
  <c r="AF15" i="8"/>
  <c r="AF14" i="8"/>
  <c r="O37" i="8"/>
  <c r="K37" i="8"/>
  <c r="AA37" i="8"/>
  <c r="P38" i="8"/>
  <c r="U37" i="8"/>
  <c r="AD37" i="8"/>
  <c r="AF37" i="8" s="1"/>
  <c r="AA33" i="8"/>
  <c r="N38" i="8"/>
  <c r="J38" i="8"/>
  <c r="K33" i="8"/>
  <c r="F38" i="8"/>
  <c r="X38" i="8"/>
  <c r="X39" i="8" s="1"/>
  <c r="R38" i="8"/>
  <c r="S38" i="8"/>
  <c r="O33" i="8"/>
  <c r="M38" i="8"/>
  <c r="I38" i="8"/>
  <c r="AD33" i="8"/>
  <c r="AF33" i="8" s="1"/>
  <c r="C38" i="8"/>
  <c r="S29" i="8"/>
  <c r="AB29" i="8"/>
  <c r="AB39" i="8" s="1"/>
  <c r="N29" i="8"/>
  <c r="J29" i="8"/>
  <c r="AF25" i="8"/>
  <c r="O28" i="8"/>
  <c r="AD28" i="8"/>
  <c r="K28" i="8"/>
  <c r="Z29" i="8"/>
  <c r="Z39" i="8" s="1"/>
  <c r="T29" i="8"/>
  <c r="T39" i="8" s="1"/>
  <c r="O24" i="8"/>
  <c r="V29" i="8"/>
  <c r="P29" i="8"/>
  <c r="U24" i="8"/>
  <c r="Y39" i="8"/>
  <c r="K24" i="8"/>
  <c r="U28" i="8"/>
  <c r="F29" i="8"/>
  <c r="U33" i="8"/>
  <c r="B38" i="8"/>
  <c r="H38" i="8"/>
  <c r="L38" i="8"/>
  <c r="AF22" i="8"/>
  <c r="AD24" i="8"/>
  <c r="AF24" i="8" s="1"/>
  <c r="AA28" i="8"/>
  <c r="V38" i="8"/>
  <c r="AF23" i="8"/>
  <c r="B29" i="8"/>
  <c r="H29" i="8"/>
  <c r="L29" i="8"/>
  <c r="O23" i="8"/>
  <c r="AD22" i="7"/>
  <c r="AD36" i="7"/>
  <c r="AD35" i="7"/>
  <c r="AD34" i="7"/>
  <c r="AD32" i="7"/>
  <c r="AD31" i="7"/>
  <c r="AD30" i="7"/>
  <c r="AD27" i="7"/>
  <c r="AD26" i="7"/>
  <c r="AD25" i="7"/>
  <c r="AD21" i="7"/>
  <c r="AA36" i="7"/>
  <c r="AA35" i="7"/>
  <c r="AA34" i="7"/>
  <c r="AA32" i="7"/>
  <c r="AA31" i="7"/>
  <c r="AA30" i="7"/>
  <c r="AA27" i="7"/>
  <c r="AA26" i="7"/>
  <c r="AA25" i="7"/>
  <c r="AA22" i="7"/>
  <c r="AA21" i="7"/>
  <c r="U36" i="7"/>
  <c r="U35" i="7"/>
  <c r="U34" i="7"/>
  <c r="U32" i="7"/>
  <c r="U31" i="7"/>
  <c r="U30" i="7"/>
  <c r="U27" i="7"/>
  <c r="U26" i="7"/>
  <c r="U25" i="7"/>
  <c r="U22" i="7"/>
  <c r="U21" i="7"/>
  <c r="AD23" i="7"/>
  <c r="AA23" i="7"/>
  <c r="U23" i="7"/>
  <c r="AB37" i="7"/>
  <c r="Z37" i="7"/>
  <c r="Y37" i="7"/>
  <c r="X37" i="7"/>
  <c r="V37" i="7"/>
  <c r="T37" i="7"/>
  <c r="S37" i="7"/>
  <c r="R37" i="7"/>
  <c r="P37" i="7"/>
  <c r="N37" i="7"/>
  <c r="M37" i="7"/>
  <c r="L37" i="7"/>
  <c r="J37" i="7"/>
  <c r="I37" i="7"/>
  <c r="H37" i="7"/>
  <c r="F37" i="7"/>
  <c r="C37" i="7"/>
  <c r="B37" i="7"/>
  <c r="AE36" i="7"/>
  <c r="O36" i="7"/>
  <c r="K36" i="7"/>
  <c r="AE35" i="7"/>
  <c r="O35" i="7"/>
  <c r="K35" i="7"/>
  <c r="AE34" i="7"/>
  <c r="O34" i="7"/>
  <c r="AB33" i="7"/>
  <c r="Z33" i="7"/>
  <c r="Y33" i="7"/>
  <c r="X33" i="7"/>
  <c r="V33" i="7"/>
  <c r="T33" i="7"/>
  <c r="S33" i="7"/>
  <c r="R33" i="7"/>
  <c r="P33" i="7"/>
  <c r="N33" i="7"/>
  <c r="M33" i="7"/>
  <c r="L33" i="7"/>
  <c r="J33" i="7"/>
  <c r="I33" i="7"/>
  <c r="H33" i="7"/>
  <c r="F33" i="7"/>
  <c r="C33" i="7"/>
  <c r="B33" i="7"/>
  <c r="AE32" i="7"/>
  <c r="O32" i="7"/>
  <c r="K32" i="7"/>
  <c r="AE31" i="7"/>
  <c r="AE30" i="7"/>
  <c r="O30" i="7"/>
  <c r="K30" i="7"/>
  <c r="AB28" i="7"/>
  <c r="Z28" i="7"/>
  <c r="Y28" i="7"/>
  <c r="X28" i="7"/>
  <c r="V28" i="7"/>
  <c r="T28" i="7"/>
  <c r="S28" i="7"/>
  <c r="R28" i="7"/>
  <c r="P28" i="7"/>
  <c r="N28" i="7"/>
  <c r="M28" i="7"/>
  <c r="L28" i="7"/>
  <c r="J28" i="7"/>
  <c r="I28" i="7"/>
  <c r="H28" i="7"/>
  <c r="F28" i="7"/>
  <c r="C28" i="7"/>
  <c r="B28" i="7"/>
  <c r="AE27" i="7"/>
  <c r="O27" i="7"/>
  <c r="K27" i="7"/>
  <c r="AE26" i="7"/>
  <c r="O26" i="7"/>
  <c r="K26" i="7"/>
  <c r="AE25" i="7"/>
  <c r="O25" i="7"/>
  <c r="K25" i="7"/>
  <c r="AB24" i="7"/>
  <c r="Z24" i="7"/>
  <c r="Y24" i="7"/>
  <c r="X24" i="7"/>
  <c r="V24" i="7"/>
  <c r="T24" i="7"/>
  <c r="S24" i="7"/>
  <c r="R24" i="7"/>
  <c r="P24" i="7"/>
  <c r="N24" i="7"/>
  <c r="M24" i="7"/>
  <c r="L24" i="7"/>
  <c r="I24" i="7"/>
  <c r="H24" i="7"/>
  <c r="F24" i="7"/>
  <c r="C24" i="7"/>
  <c r="B24" i="7"/>
  <c r="AE23" i="7"/>
  <c r="O23" i="7"/>
  <c r="K23" i="7"/>
  <c r="O22" i="7"/>
  <c r="K22" i="7"/>
  <c r="J24" i="7"/>
  <c r="O21" i="7"/>
  <c r="K21" i="7"/>
  <c r="AE15" i="7"/>
  <c r="AF15" i="7" s="1"/>
  <c r="AE14" i="7"/>
  <c r="AF14" i="7" s="1"/>
  <c r="AE13" i="7"/>
  <c r="AE12" i="7"/>
  <c r="O12" i="7"/>
  <c r="K12" i="7"/>
  <c r="AE10" i="7"/>
  <c r="AD10" i="7"/>
  <c r="AA10" i="7"/>
  <c r="U10" i="7"/>
  <c r="O10" i="7"/>
  <c r="K10" i="7"/>
  <c r="G10" i="7"/>
  <c r="AE9" i="7"/>
  <c r="AD9" i="7"/>
  <c r="AF9" i="7" s="1"/>
  <c r="AA9" i="7"/>
  <c r="U9" i="7"/>
  <c r="O9" i="7"/>
  <c r="K9" i="7"/>
  <c r="G9" i="7"/>
  <c r="AE8" i="7"/>
  <c r="AF8" i="7" s="1"/>
  <c r="U8" i="7"/>
  <c r="O8" i="7"/>
  <c r="K8" i="7"/>
  <c r="G8" i="7"/>
  <c r="AE7" i="7"/>
  <c r="AF7" i="7" s="1"/>
  <c r="U7" i="7"/>
  <c r="O7" i="7"/>
  <c r="K7" i="7"/>
  <c r="G7" i="7"/>
  <c r="AE6" i="7"/>
  <c r="AF6" i="7" s="1"/>
  <c r="U6" i="7"/>
  <c r="O6" i="7"/>
  <c r="K6" i="7"/>
  <c r="G6" i="7"/>
  <c r="G24" i="7" l="1"/>
  <c r="R39" i="8"/>
  <c r="G29" i="8"/>
  <c r="I39" i="8"/>
  <c r="C39" i="8"/>
  <c r="AF10" i="7"/>
  <c r="P29" i="7"/>
  <c r="AA29" i="8"/>
  <c r="O29" i="8"/>
  <c r="M39" i="8"/>
  <c r="P39" i="8"/>
  <c r="B39" i="8"/>
  <c r="N39" i="8"/>
  <c r="AF13" i="7"/>
  <c r="AF32" i="7"/>
  <c r="N38" i="7"/>
  <c r="AF36" i="7"/>
  <c r="F38" i="7"/>
  <c r="U38" i="8"/>
  <c r="C38" i="7"/>
  <c r="AF35" i="7"/>
  <c r="K37" i="7"/>
  <c r="O37" i="7"/>
  <c r="J38" i="7"/>
  <c r="AF34" i="7"/>
  <c r="R38" i="7"/>
  <c r="AB38" i="7"/>
  <c r="X38" i="7"/>
  <c r="AA37" i="7"/>
  <c r="V38" i="7"/>
  <c r="U37" i="7"/>
  <c r="AD37" i="7"/>
  <c r="J39" i="8"/>
  <c r="S39" i="8"/>
  <c r="Y38" i="7"/>
  <c r="AA33" i="7"/>
  <c r="U33" i="7"/>
  <c r="AD33" i="7"/>
  <c r="K29" i="8"/>
  <c r="U29" i="8"/>
  <c r="L29" i="7"/>
  <c r="AA28" i="7"/>
  <c r="K28" i="7"/>
  <c r="AF25" i="7"/>
  <c r="AF28" i="8"/>
  <c r="AB29" i="7"/>
  <c r="U28" i="7"/>
  <c r="AD28" i="7"/>
  <c r="AA24" i="7"/>
  <c r="V39" i="8"/>
  <c r="AA39" i="8" s="1"/>
  <c r="AA38" i="8"/>
  <c r="F39" i="8"/>
  <c r="O38" i="8"/>
  <c r="L39" i="8"/>
  <c r="AD29" i="8"/>
  <c r="K38" i="8"/>
  <c r="H39" i="8"/>
  <c r="AD38" i="8"/>
  <c r="U24" i="7"/>
  <c r="O24" i="7"/>
  <c r="I29" i="7"/>
  <c r="AD24" i="7"/>
  <c r="AF23" i="7"/>
  <c r="O20" i="7"/>
  <c r="F29" i="7"/>
  <c r="R29" i="7"/>
  <c r="X29" i="7"/>
  <c r="X39" i="7" s="1"/>
  <c r="O33" i="7"/>
  <c r="S38" i="7"/>
  <c r="M29" i="7"/>
  <c r="S29" i="7"/>
  <c r="K33" i="7"/>
  <c r="K20" i="7"/>
  <c r="U20" i="7"/>
  <c r="N29" i="7"/>
  <c r="T38" i="7"/>
  <c r="Z38" i="7"/>
  <c r="AF20" i="7"/>
  <c r="T29" i="7"/>
  <c r="C29" i="7"/>
  <c r="J29" i="7"/>
  <c r="V29" i="7"/>
  <c r="H38" i="7"/>
  <c r="L38" i="7"/>
  <c r="L39" i="7" s="1"/>
  <c r="B29" i="7"/>
  <c r="O28" i="7"/>
  <c r="H29" i="7"/>
  <c r="Y29" i="7"/>
  <c r="Z29" i="7"/>
  <c r="AF27" i="7"/>
  <c r="AF31" i="7"/>
  <c r="AF21" i="7"/>
  <c r="AF26" i="7"/>
  <c r="AF30" i="7"/>
  <c r="AF12" i="7"/>
  <c r="AE24" i="7"/>
  <c r="K24" i="7"/>
  <c r="AE22" i="7"/>
  <c r="AF22" i="7" s="1"/>
  <c r="AE28" i="7"/>
  <c r="AE33" i="7"/>
  <c r="B38" i="7"/>
  <c r="P38" i="7"/>
  <c r="I38" i="7"/>
  <c r="M38" i="7"/>
  <c r="AE37" i="7"/>
  <c r="H20" i="6"/>
  <c r="G29" i="7" l="1"/>
  <c r="U39" i="8"/>
  <c r="G39" i="8"/>
  <c r="K39" i="8"/>
  <c r="N39" i="7"/>
  <c r="C39" i="7"/>
  <c r="F39" i="7"/>
  <c r="O39" i="8"/>
  <c r="AB39" i="7"/>
  <c r="J39" i="7"/>
  <c r="U38" i="7"/>
  <c r="AF37" i="7"/>
  <c r="Y39" i="7"/>
  <c r="AA38" i="7"/>
  <c r="AF38" i="8"/>
  <c r="Z39" i="7"/>
  <c r="S39" i="7"/>
  <c r="AF33" i="7"/>
  <c r="AD38" i="7"/>
  <c r="U29" i="7"/>
  <c r="T39" i="7"/>
  <c r="AF24" i="7"/>
  <c r="AF29" i="8"/>
  <c r="AD39" i="8"/>
  <c r="V39" i="7"/>
  <c r="AA29" i="7"/>
  <c r="R39" i="7"/>
  <c r="I39" i="7"/>
  <c r="AD29" i="7"/>
  <c r="O29" i="7"/>
  <c r="AE29" i="7"/>
  <c r="K29" i="7"/>
  <c r="H39" i="7"/>
  <c r="M39" i="7"/>
  <c r="O39" i="7" s="1"/>
  <c r="AF28" i="7"/>
  <c r="AE38" i="7"/>
  <c r="P39" i="7"/>
  <c r="K38" i="7"/>
  <c r="B39" i="7"/>
  <c r="O38" i="7"/>
  <c r="K20" i="4"/>
  <c r="G39" i="7" l="1"/>
  <c r="AA39" i="7"/>
  <c r="AF39" i="8"/>
  <c r="AF38" i="7"/>
  <c r="AE39" i="7"/>
  <c r="U39" i="7"/>
  <c r="K39" i="7"/>
  <c r="AF29" i="7"/>
  <c r="AD39" i="7"/>
  <c r="AA12" i="5"/>
  <c r="AA13" i="5"/>
  <c r="AA14" i="5"/>
  <c r="AA15" i="5"/>
  <c r="AA16" i="5"/>
  <c r="AA17" i="5"/>
  <c r="AA18" i="5"/>
  <c r="AF39" i="7" l="1"/>
  <c r="K19" i="4"/>
  <c r="AA15" i="4"/>
  <c r="AA16" i="4"/>
  <c r="AA17" i="4"/>
  <c r="Y15" i="4"/>
  <c r="Y16" i="4"/>
  <c r="Y17" i="4"/>
  <c r="W15" i="4"/>
  <c r="W16" i="4"/>
  <c r="W17" i="4"/>
  <c r="R15" i="4"/>
  <c r="R16" i="4"/>
  <c r="R17" i="4"/>
  <c r="M15" i="4"/>
  <c r="M16" i="4"/>
  <c r="M17" i="4"/>
  <c r="I15" i="4"/>
  <c r="I16" i="4"/>
  <c r="I17" i="4"/>
  <c r="E17" i="4"/>
  <c r="E16" i="4"/>
  <c r="E15" i="4"/>
  <c r="E14" i="4"/>
  <c r="Z18" i="4" l="1"/>
  <c r="Y18" i="4"/>
  <c r="X18" i="4"/>
  <c r="V18" i="4"/>
  <c r="U18" i="4"/>
  <c r="T18" i="4"/>
  <c r="S18" i="4"/>
  <c r="Q18" i="4"/>
  <c r="P18" i="4"/>
  <c r="O18" i="4"/>
  <c r="N18" i="4"/>
  <c r="L18" i="4"/>
  <c r="K18" i="4"/>
  <c r="J18" i="4"/>
  <c r="H18" i="4"/>
  <c r="G18" i="4"/>
  <c r="F18" i="4"/>
  <c r="D18" i="4"/>
  <c r="C18" i="4"/>
  <c r="B18" i="4"/>
  <c r="Y18" i="6"/>
  <c r="AA18" i="6" s="1"/>
  <c r="Z18" i="6"/>
  <c r="X18" i="6"/>
  <c r="V18" i="6"/>
  <c r="U18" i="6"/>
  <c r="W18" i="6" s="1"/>
  <c r="T18" i="6"/>
  <c r="S18" i="6"/>
  <c r="Q18" i="6"/>
  <c r="P18" i="6"/>
  <c r="R18" i="6" s="1"/>
  <c r="O18" i="6"/>
  <c r="N18" i="6"/>
  <c r="L18" i="6"/>
  <c r="K18" i="6"/>
  <c r="M18" i="6" s="1"/>
  <c r="J18" i="6"/>
  <c r="H18" i="6"/>
  <c r="G18" i="6"/>
  <c r="F18" i="6"/>
  <c r="I18" i="6" s="1"/>
  <c r="D18" i="6"/>
  <c r="C18" i="6"/>
  <c r="B18" i="6"/>
  <c r="E18" i="6"/>
  <c r="X18" i="5"/>
  <c r="Y18" i="5"/>
  <c r="Z18" i="5"/>
  <c r="V18" i="5"/>
  <c r="U18" i="5"/>
  <c r="T18" i="5"/>
  <c r="S18" i="5"/>
  <c r="Q18" i="5"/>
  <c r="P18" i="5"/>
  <c r="O18" i="5"/>
  <c r="N18" i="5"/>
  <c r="L18" i="5"/>
  <c r="K18" i="5"/>
  <c r="J18" i="5"/>
  <c r="H18" i="5"/>
  <c r="G18" i="5"/>
  <c r="F18" i="5"/>
  <c r="D18" i="5"/>
  <c r="C18" i="5"/>
  <c r="B18" i="5"/>
  <c r="I33" i="4" l="1"/>
  <c r="I34" i="4"/>
  <c r="E18" i="4" l="1"/>
  <c r="E18" i="5"/>
  <c r="AA18" i="4"/>
  <c r="Z28" i="4" l="1"/>
  <c r="Z34" i="4"/>
  <c r="Z33" i="4"/>
  <c r="Z32" i="4"/>
  <c r="Z30" i="4"/>
  <c r="Z29" i="4"/>
  <c r="Z25" i="4"/>
  <c r="Z24" i="4"/>
  <c r="Z23" i="4"/>
  <c r="Z21" i="4"/>
  <c r="Z20" i="4"/>
  <c r="R24" i="6" l="1"/>
  <c r="E15" i="6" l="1"/>
  <c r="R15" i="6"/>
  <c r="E20" i="6"/>
  <c r="Z19" i="4" l="1"/>
  <c r="W18" i="4"/>
  <c r="R18" i="4"/>
  <c r="M18" i="4"/>
  <c r="I18" i="4"/>
  <c r="E14" i="6"/>
  <c r="M34" i="5" l="1"/>
  <c r="Y32" i="6" l="1"/>
  <c r="Y25" i="6" l="1"/>
  <c r="Y25" i="4"/>
  <c r="W24" i="5" l="1"/>
  <c r="R24" i="5"/>
  <c r="M24" i="5"/>
  <c r="I24" i="5"/>
  <c r="E24" i="5"/>
  <c r="Y24" i="4" l="1"/>
  <c r="Z23" i="6" l="1"/>
  <c r="Z11" i="6"/>
  <c r="Z12" i="6"/>
  <c r="Z13" i="6"/>
  <c r="Z14" i="6"/>
  <c r="Z19" i="6"/>
  <c r="Z20" i="6"/>
  <c r="Z21" i="6"/>
  <c r="Z10" i="6"/>
  <c r="X35" i="6"/>
  <c r="V35" i="6"/>
  <c r="U35" i="6"/>
  <c r="T35" i="6"/>
  <c r="S35" i="6"/>
  <c r="Q35" i="6"/>
  <c r="P35" i="6"/>
  <c r="O35" i="6"/>
  <c r="N35" i="6"/>
  <c r="L35" i="6"/>
  <c r="K35" i="6"/>
  <c r="J35" i="6"/>
  <c r="H35" i="6"/>
  <c r="G35" i="6"/>
  <c r="F35" i="6"/>
  <c r="D35" i="6"/>
  <c r="C35" i="6"/>
  <c r="B35" i="6"/>
  <c r="Z34" i="6"/>
  <c r="Y34" i="6"/>
  <c r="W34" i="6"/>
  <c r="R34" i="6"/>
  <c r="M34" i="6"/>
  <c r="I34" i="6"/>
  <c r="E34" i="6"/>
  <c r="Z33" i="6"/>
  <c r="Y33" i="6"/>
  <c r="W33" i="6"/>
  <c r="R33" i="6"/>
  <c r="M33" i="6"/>
  <c r="I33" i="6"/>
  <c r="E33" i="6"/>
  <c r="Z32" i="6"/>
  <c r="W32" i="6"/>
  <c r="R32" i="6"/>
  <c r="M32" i="6"/>
  <c r="I32" i="6"/>
  <c r="E32" i="6"/>
  <c r="X31" i="6"/>
  <c r="V31" i="6"/>
  <c r="U31" i="6"/>
  <c r="T31" i="6"/>
  <c r="S31" i="6"/>
  <c r="Q31" i="6"/>
  <c r="P31" i="6"/>
  <c r="O31" i="6"/>
  <c r="N31" i="6"/>
  <c r="L31" i="6"/>
  <c r="K31" i="6"/>
  <c r="J31" i="6"/>
  <c r="H31" i="6"/>
  <c r="G31" i="6"/>
  <c r="F31" i="6"/>
  <c r="D31" i="6"/>
  <c r="C31" i="6"/>
  <c r="B31" i="6"/>
  <c r="Z30" i="6"/>
  <c r="Y30" i="6"/>
  <c r="W30" i="6"/>
  <c r="R30" i="6"/>
  <c r="M30" i="6"/>
  <c r="I30" i="6"/>
  <c r="E30" i="6"/>
  <c r="Z29" i="6"/>
  <c r="Y29" i="6"/>
  <c r="W29" i="6"/>
  <c r="R29" i="6"/>
  <c r="M29" i="6"/>
  <c r="I29" i="6"/>
  <c r="E29" i="6"/>
  <c r="Z28" i="6"/>
  <c r="Y28" i="6"/>
  <c r="W28" i="6"/>
  <c r="R28" i="6"/>
  <c r="M28" i="6"/>
  <c r="I28" i="6"/>
  <c r="E28" i="6"/>
  <c r="X26" i="6"/>
  <c r="V26" i="6"/>
  <c r="U26" i="6"/>
  <c r="T26" i="6"/>
  <c r="S26" i="6"/>
  <c r="Q26" i="6"/>
  <c r="P26" i="6"/>
  <c r="O26" i="6"/>
  <c r="N26" i="6"/>
  <c r="L26" i="6"/>
  <c r="K26" i="6"/>
  <c r="J26" i="6"/>
  <c r="H26" i="6"/>
  <c r="G26" i="6"/>
  <c r="F26" i="6"/>
  <c r="D26" i="6"/>
  <c r="C26" i="6"/>
  <c r="B26" i="6"/>
  <c r="Z25" i="6"/>
  <c r="AA25" i="6" s="1"/>
  <c r="W25" i="6"/>
  <c r="R25" i="6"/>
  <c r="M25" i="6"/>
  <c r="I25" i="6"/>
  <c r="E25" i="6"/>
  <c r="Z24" i="6"/>
  <c r="Y24" i="6"/>
  <c r="W24" i="6"/>
  <c r="M24" i="6"/>
  <c r="I24" i="6"/>
  <c r="E24" i="6"/>
  <c r="Y23" i="6"/>
  <c r="W23" i="6"/>
  <c r="R23" i="6"/>
  <c r="M23" i="6"/>
  <c r="I23" i="6"/>
  <c r="E23" i="6"/>
  <c r="X22" i="6"/>
  <c r="V22" i="6"/>
  <c r="U22" i="6"/>
  <c r="T22" i="6"/>
  <c r="S22" i="6"/>
  <c r="Q22" i="6"/>
  <c r="P22" i="6"/>
  <c r="O22" i="6"/>
  <c r="N22" i="6"/>
  <c r="L22" i="6"/>
  <c r="J22" i="6"/>
  <c r="H22" i="6"/>
  <c r="G22" i="6"/>
  <c r="F22" i="6"/>
  <c r="D22" i="6"/>
  <c r="C22" i="6"/>
  <c r="B22" i="6"/>
  <c r="Y21" i="6"/>
  <c r="W21" i="6"/>
  <c r="R21" i="6"/>
  <c r="M21" i="6"/>
  <c r="I21" i="6"/>
  <c r="E21" i="6"/>
  <c r="W20" i="6"/>
  <c r="R20" i="6"/>
  <c r="Y20" i="6"/>
  <c r="I20" i="6"/>
  <c r="W19" i="6"/>
  <c r="R19" i="6"/>
  <c r="I19" i="6"/>
  <c r="E19" i="6"/>
  <c r="Y14" i="6"/>
  <c r="W14" i="6"/>
  <c r="R14" i="6"/>
  <c r="M14" i="6"/>
  <c r="I14" i="6"/>
  <c r="Y13" i="6"/>
  <c r="W13" i="6"/>
  <c r="R13" i="6"/>
  <c r="M13" i="6"/>
  <c r="I13" i="6"/>
  <c r="E13" i="6"/>
  <c r="Y12" i="6"/>
  <c r="AA12" i="6" s="1"/>
  <c r="W12" i="6"/>
  <c r="R12" i="6"/>
  <c r="M12" i="6"/>
  <c r="I12" i="6"/>
  <c r="E12" i="6"/>
  <c r="Y11" i="6"/>
  <c r="AA11" i="6" s="1"/>
  <c r="W11" i="6"/>
  <c r="R11" i="6"/>
  <c r="M11" i="6"/>
  <c r="I11" i="6"/>
  <c r="E11" i="6"/>
  <c r="Y10" i="6"/>
  <c r="W10" i="6"/>
  <c r="R10" i="6"/>
  <c r="M10" i="6"/>
  <c r="I10" i="6"/>
  <c r="E10" i="6"/>
  <c r="Z9" i="6"/>
  <c r="Y9" i="6"/>
  <c r="W9" i="6"/>
  <c r="R9" i="6"/>
  <c r="M9" i="6"/>
  <c r="I9" i="6"/>
  <c r="E9" i="6"/>
  <c r="Z8" i="6"/>
  <c r="AA8" i="6" s="1"/>
  <c r="R8" i="6"/>
  <c r="M8" i="6"/>
  <c r="I8" i="6"/>
  <c r="E8" i="6"/>
  <c r="Z7" i="6"/>
  <c r="AA7" i="6" s="1"/>
  <c r="R7" i="6"/>
  <c r="M7" i="6"/>
  <c r="I7" i="6"/>
  <c r="E7" i="6"/>
  <c r="Z6" i="6"/>
  <c r="AA6" i="6" s="1"/>
  <c r="R6" i="6"/>
  <c r="M6" i="6"/>
  <c r="I6" i="6"/>
  <c r="E6" i="6"/>
  <c r="D36" i="6" l="1"/>
  <c r="AA23" i="6"/>
  <c r="M20" i="6"/>
  <c r="T36" i="6"/>
  <c r="L36" i="6"/>
  <c r="AA33" i="6"/>
  <c r="C36" i="6"/>
  <c r="H36" i="6"/>
  <c r="E22" i="6"/>
  <c r="Z22" i="6"/>
  <c r="I22" i="6"/>
  <c r="X36" i="6"/>
  <c r="S36" i="6"/>
  <c r="O36" i="6"/>
  <c r="G36" i="6"/>
  <c r="C27" i="6"/>
  <c r="H27" i="6"/>
  <c r="S27" i="6"/>
  <c r="AA30" i="6"/>
  <c r="K36" i="6"/>
  <c r="P36" i="6"/>
  <c r="AA32" i="6"/>
  <c r="R35" i="6"/>
  <c r="W35" i="6"/>
  <c r="AA13" i="6"/>
  <c r="AA34" i="6"/>
  <c r="M35" i="6"/>
  <c r="M31" i="6"/>
  <c r="F36" i="6"/>
  <c r="B36" i="6"/>
  <c r="K22" i="6"/>
  <c r="K27" i="6" s="1"/>
  <c r="P27" i="6"/>
  <c r="U36" i="6"/>
  <c r="W22" i="6"/>
  <c r="G27" i="6"/>
  <c r="L27" i="6"/>
  <c r="E35" i="6"/>
  <c r="I35" i="6"/>
  <c r="D27" i="6"/>
  <c r="O27" i="6"/>
  <c r="T27" i="6"/>
  <c r="AA21" i="6"/>
  <c r="AA14" i="6"/>
  <c r="AA29" i="6"/>
  <c r="V36" i="6"/>
  <c r="Q36" i="6"/>
  <c r="AA28" i="6"/>
  <c r="R31" i="6"/>
  <c r="Y31" i="6"/>
  <c r="J36" i="6"/>
  <c r="I31" i="6"/>
  <c r="V27" i="6"/>
  <c r="Q27" i="6"/>
  <c r="X27" i="6"/>
  <c r="U27" i="6"/>
  <c r="N27" i="6"/>
  <c r="R26" i="6"/>
  <c r="M26" i="6"/>
  <c r="I26" i="6"/>
  <c r="F27" i="6"/>
  <c r="AA24" i="6"/>
  <c r="B27" i="6"/>
  <c r="AA9" i="6"/>
  <c r="AA10" i="6"/>
  <c r="AA20" i="6"/>
  <c r="J27" i="6"/>
  <c r="Y26" i="6"/>
  <c r="Z26" i="6"/>
  <c r="Z31" i="6"/>
  <c r="N36" i="6"/>
  <c r="W26" i="6"/>
  <c r="W31" i="6"/>
  <c r="Y35" i="6"/>
  <c r="Y19" i="6"/>
  <c r="AA19" i="6" s="1"/>
  <c r="R22" i="6"/>
  <c r="Z35" i="6"/>
  <c r="M19" i="6"/>
  <c r="E26" i="6"/>
  <c r="E31" i="6"/>
  <c r="D37" i="6" l="1"/>
  <c r="T37" i="6"/>
  <c r="L37" i="6"/>
  <c r="E36" i="6"/>
  <c r="C37" i="6"/>
  <c r="G37" i="6"/>
  <c r="I36" i="6"/>
  <c r="I27" i="6"/>
  <c r="W36" i="6"/>
  <c r="H37" i="6"/>
  <c r="U37" i="6"/>
  <c r="P37" i="6"/>
  <c r="W27" i="6"/>
  <c r="O37" i="6"/>
  <c r="S37" i="6"/>
  <c r="X37" i="6"/>
  <c r="Q37" i="6"/>
  <c r="R27" i="6"/>
  <c r="K37" i="6"/>
  <c r="M36" i="6"/>
  <c r="B37" i="6"/>
  <c r="Z27" i="6"/>
  <c r="M22" i="6"/>
  <c r="Y22" i="6"/>
  <c r="AA22" i="6" s="1"/>
  <c r="J37" i="6"/>
  <c r="Z36" i="6"/>
  <c r="V37" i="6"/>
  <c r="AA31" i="6"/>
  <c r="F37" i="6"/>
  <c r="M27" i="6"/>
  <c r="E27" i="6"/>
  <c r="Y27" i="6"/>
  <c r="AA26" i="6"/>
  <c r="N37" i="6"/>
  <c r="R36" i="6"/>
  <c r="AA35" i="6"/>
  <c r="Y36" i="6"/>
  <c r="E37" i="6" l="1"/>
  <c r="I37" i="6"/>
  <c r="AA27" i="6"/>
  <c r="AA36" i="6"/>
  <c r="R37" i="6"/>
  <c r="Z37" i="6"/>
  <c r="M37" i="6"/>
  <c r="W37" i="6"/>
  <c r="Y37" i="6"/>
  <c r="AA37" i="6" l="1"/>
  <c r="I23" i="5"/>
  <c r="M23" i="5"/>
  <c r="I23" i="4" l="1"/>
  <c r="Y14" i="5" l="1"/>
  <c r="W14" i="5"/>
  <c r="R14" i="5"/>
  <c r="M14" i="5"/>
  <c r="I14" i="5"/>
  <c r="E14" i="5"/>
  <c r="Z14" i="4"/>
  <c r="Y14" i="4"/>
  <c r="W14" i="4"/>
  <c r="R14" i="4"/>
  <c r="M14" i="4"/>
  <c r="I14" i="4"/>
  <c r="AA14" i="4" l="1"/>
  <c r="Z35" i="5"/>
  <c r="Z31" i="5"/>
  <c r="Z26" i="5"/>
  <c r="Z22" i="5"/>
  <c r="X35" i="5"/>
  <c r="V35" i="5"/>
  <c r="U35" i="5"/>
  <c r="T35" i="5"/>
  <c r="Q35" i="5"/>
  <c r="P35" i="5"/>
  <c r="O35" i="5"/>
  <c r="L35" i="5"/>
  <c r="H35" i="5"/>
  <c r="G35" i="5"/>
  <c r="D35" i="5"/>
  <c r="C35" i="5"/>
  <c r="Y34" i="5"/>
  <c r="AA34" i="5" s="1"/>
  <c r="W34" i="5"/>
  <c r="R34" i="5"/>
  <c r="I34" i="5"/>
  <c r="E34" i="5"/>
  <c r="W33" i="5"/>
  <c r="R33" i="5"/>
  <c r="Y33" i="5"/>
  <c r="AA33" i="5" s="1"/>
  <c r="I33" i="5"/>
  <c r="E33" i="5"/>
  <c r="W32" i="5"/>
  <c r="S35" i="5"/>
  <c r="R32" i="5"/>
  <c r="N35" i="5"/>
  <c r="K35" i="5"/>
  <c r="M32" i="5"/>
  <c r="F35" i="5"/>
  <c r="B35" i="5"/>
  <c r="X31" i="5"/>
  <c r="V31" i="5"/>
  <c r="U31" i="5"/>
  <c r="T31" i="5"/>
  <c r="Q31" i="5"/>
  <c r="P31" i="5"/>
  <c r="L31" i="5"/>
  <c r="H31" i="5"/>
  <c r="D31" i="5"/>
  <c r="C31" i="5"/>
  <c r="W30" i="5"/>
  <c r="R30" i="5"/>
  <c r="J31" i="5"/>
  <c r="F31" i="5"/>
  <c r="B31" i="5"/>
  <c r="W29" i="5"/>
  <c r="S31" i="5"/>
  <c r="R29" i="5"/>
  <c r="N31" i="5"/>
  <c r="M29" i="5"/>
  <c r="Y29" i="5"/>
  <c r="AA29" i="5" s="1"/>
  <c r="I29" i="5"/>
  <c r="E29" i="5"/>
  <c r="W28" i="5"/>
  <c r="R28" i="5"/>
  <c r="K31" i="5"/>
  <c r="I28" i="5"/>
  <c r="E28" i="5"/>
  <c r="X26" i="5"/>
  <c r="V26" i="5"/>
  <c r="U26" i="5"/>
  <c r="T26" i="5"/>
  <c r="S26" i="5"/>
  <c r="Q26" i="5"/>
  <c r="P26" i="5"/>
  <c r="O26" i="5"/>
  <c r="L26" i="5"/>
  <c r="J26" i="5"/>
  <c r="H26" i="5"/>
  <c r="G26" i="5"/>
  <c r="F26" i="5"/>
  <c r="D26" i="5"/>
  <c r="C26" i="5"/>
  <c r="B26" i="5"/>
  <c r="W25" i="5"/>
  <c r="R25" i="5"/>
  <c r="K26" i="5"/>
  <c r="I25" i="5"/>
  <c r="E25" i="5"/>
  <c r="Y24" i="5"/>
  <c r="AA24" i="5" s="1"/>
  <c r="W23" i="5"/>
  <c r="R23" i="5"/>
  <c r="E23" i="5"/>
  <c r="X22" i="5"/>
  <c r="V22" i="5"/>
  <c r="U22" i="5"/>
  <c r="T22" i="5"/>
  <c r="Q22" i="5"/>
  <c r="P22" i="5"/>
  <c r="O22" i="5"/>
  <c r="N22" i="5"/>
  <c r="L22" i="5"/>
  <c r="J22" i="5"/>
  <c r="H22" i="5"/>
  <c r="G22" i="5"/>
  <c r="F22" i="5"/>
  <c r="D22" i="5"/>
  <c r="C22" i="5"/>
  <c r="B22" i="5"/>
  <c r="W21" i="5"/>
  <c r="S22" i="5"/>
  <c r="R21" i="5"/>
  <c r="M21" i="5"/>
  <c r="Y21" i="5"/>
  <c r="AA21" i="5" s="1"/>
  <c r="I21" i="5"/>
  <c r="E21" i="5"/>
  <c r="W20" i="5"/>
  <c r="R20" i="5"/>
  <c r="M20" i="5"/>
  <c r="I20" i="5"/>
  <c r="E20" i="5"/>
  <c r="W19" i="5"/>
  <c r="R19" i="5"/>
  <c r="M19" i="5"/>
  <c r="K22" i="5"/>
  <c r="I19" i="5"/>
  <c r="E19" i="5"/>
  <c r="W18" i="5"/>
  <c r="R18" i="5"/>
  <c r="M18" i="5"/>
  <c r="I18" i="5"/>
  <c r="Y13" i="5"/>
  <c r="W13" i="5"/>
  <c r="R13" i="5"/>
  <c r="M13" i="5"/>
  <c r="I13" i="5"/>
  <c r="E13" i="5"/>
  <c r="Y12" i="5"/>
  <c r="W12" i="5"/>
  <c r="R12" i="5"/>
  <c r="M12" i="5"/>
  <c r="I12" i="5"/>
  <c r="E12" i="5"/>
  <c r="Y11" i="5"/>
  <c r="W11" i="5"/>
  <c r="R11" i="5"/>
  <c r="M11" i="5"/>
  <c r="I11" i="5"/>
  <c r="E11" i="5"/>
  <c r="Y10" i="5"/>
  <c r="AA10" i="5" s="1"/>
  <c r="W10" i="5"/>
  <c r="R10" i="5"/>
  <c r="M10" i="5"/>
  <c r="I10" i="5"/>
  <c r="E10" i="5"/>
  <c r="Y9" i="5"/>
  <c r="AA9" i="5" s="1"/>
  <c r="W9" i="5"/>
  <c r="R9" i="5"/>
  <c r="M9" i="5"/>
  <c r="I9" i="5"/>
  <c r="E9" i="5"/>
  <c r="Z8" i="5"/>
  <c r="AA8" i="5" s="1"/>
  <c r="R8" i="5"/>
  <c r="M8" i="5"/>
  <c r="I8" i="5"/>
  <c r="E8" i="5"/>
  <c r="Z7" i="5"/>
  <c r="AA7" i="5" s="1"/>
  <c r="R7" i="5"/>
  <c r="M7" i="5"/>
  <c r="I7" i="5"/>
  <c r="E7" i="5"/>
  <c r="Z6" i="5"/>
  <c r="AA6" i="5" s="1"/>
  <c r="R6" i="5"/>
  <c r="M6" i="5"/>
  <c r="I6" i="5"/>
  <c r="E6" i="5"/>
  <c r="Z36" i="5" l="1"/>
  <c r="X27" i="5"/>
  <c r="X36" i="5"/>
  <c r="U27" i="5"/>
  <c r="U36" i="5"/>
  <c r="W31" i="5"/>
  <c r="T36" i="5"/>
  <c r="Q36" i="5"/>
  <c r="W22" i="5"/>
  <c r="R22" i="5"/>
  <c r="O27" i="5"/>
  <c r="Q27" i="5"/>
  <c r="F27" i="5"/>
  <c r="B27" i="5"/>
  <c r="C27" i="5"/>
  <c r="Z27" i="5"/>
  <c r="V36" i="5"/>
  <c r="P36" i="5"/>
  <c r="V27" i="5"/>
  <c r="S27" i="5"/>
  <c r="T27" i="5"/>
  <c r="P27" i="5"/>
  <c r="L36" i="5"/>
  <c r="H36" i="5"/>
  <c r="J27" i="5"/>
  <c r="L27" i="5"/>
  <c r="G27" i="5"/>
  <c r="I22" i="5"/>
  <c r="H27" i="5"/>
  <c r="C36" i="5"/>
  <c r="D36" i="5"/>
  <c r="D27" i="5"/>
  <c r="AA11" i="5"/>
  <c r="B36" i="5"/>
  <c r="E35" i="5"/>
  <c r="E31" i="5"/>
  <c r="I35" i="5"/>
  <c r="F36" i="5"/>
  <c r="R35" i="5"/>
  <c r="N36" i="5"/>
  <c r="K27" i="5"/>
  <c r="M26" i="5"/>
  <c r="W35" i="5"/>
  <c r="S36" i="5"/>
  <c r="Y22" i="5"/>
  <c r="AA22" i="5" s="1"/>
  <c r="M22" i="5"/>
  <c r="M31" i="5"/>
  <c r="K36" i="5"/>
  <c r="Y20" i="5"/>
  <c r="AA20" i="5" s="1"/>
  <c r="Y23" i="5"/>
  <c r="AA23" i="5" s="1"/>
  <c r="Y25" i="5"/>
  <c r="AA25" i="5" s="1"/>
  <c r="Y28" i="5"/>
  <c r="AA28" i="5" s="1"/>
  <c r="Y19" i="5"/>
  <c r="AA19" i="5" s="1"/>
  <c r="N26" i="5"/>
  <c r="Y26" i="5" s="1"/>
  <c r="AA26" i="5" s="1"/>
  <c r="M28" i="5"/>
  <c r="I30" i="5"/>
  <c r="Y30" i="5"/>
  <c r="AA30" i="5" s="1"/>
  <c r="G31" i="5"/>
  <c r="G36" i="5" s="1"/>
  <c r="O31" i="5"/>
  <c r="O36" i="5" s="1"/>
  <c r="I32" i="5"/>
  <c r="Y32" i="5"/>
  <c r="AA32" i="5" s="1"/>
  <c r="E22" i="5"/>
  <c r="M25" i="5"/>
  <c r="E30" i="5"/>
  <c r="E32" i="5"/>
  <c r="M33" i="5"/>
  <c r="J35" i="5"/>
  <c r="W26" i="5"/>
  <c r="E26" i="5"/>
  <c r="I26" i="5"/>
  <c r="M30" i="5"/>
  <c r="X37" i="5" l="1"/>
  <c r="O37" i="5"/>
  <c r="C37" i="5"/>
  <c r="B37" i="5"/>
  <c r="G37" i="5"/>
  <c r="Z37" i="5"/>
  <c r="T37" i="5"/>
  <c r="Q37" i="5"/>
  <c r="U37" i="5"/>
  <c r="P37" i="5"/>
  <c r="V37" i="5"/>
  <c r="E27" i="5"/>
  <c r="M27" i="5"/>
  <c r="L37" i="5"/>
  <c r="K37" i="5"/>
  <c r="I27" i="5"/>
  <c r="H37" i="5"/>
  <c r="W27" i="5"/>
  <c r="D37" i="5"/>
  <c r="S37" i="5"/>
  <c r="W36" i="5"/>
  <c r="M35" i="5"/>
  <c r="J36" i="5"/>
  <c r="E36" i="5"/>
  <c r="R31" i="5"/>
  <c r="I31" i="5"/>
  <c r="Y31" i="5"/>
  <c r="AA31" i="5" s="1"/>
  <c r="Y35" i="5"/>
  <c r="AA35" i="5" s="1"/>
  <c r="N27" i="5"/>
  <c r="R26" i="5"/>
  <c r="R36" i="5"/>
  <c r="I36" i="5"/>
  <c r="F37" i="5"/>
  <c r="W37" i="5" l="1"/>
  <c r="I37" i="5"/>
  <c r="E37" i="5"/>
  <c r="R27" i="5"/>
  <c r="Y27" i="5"/>
  <c r="AA27" i="5" s="1"/>
  <c r="M36" i="5"/>
  <c r="J37" i="5"/>
  <c r="M37" i="5" s="1"/>
  <c r="N37" i="5"/>
  <c r="R37" i="5" s="1"/>
  <c r="Y36" i="5"/>
  <c r="AA36" i="5" s="1"/>
  <c r="S31" i="4"/>
  <c r="N35" i="4"/>
  <c r="M30" i="4"/>
  <c r="X35" i="4"/>
  <c r="V35" i="4"/>
  <c r="U35" i="4"/>
  <c r="T35" i="4"/>
  <c r="Q35" i="4"/>
  <c r="P35" i="4"/>
  <c r="O35" i="4"/>
  <c r="L35" i="4"/>
  <c r="J35" i="4"/>
  <c r="H35" i="4"/>
  <c r="G35" i="4"/>
  <c r="F35" i="4"/>
  <c r="D35" i="4"/>
  <c r="C35" i="4"/>
  <c r="B35" i="4"/>
  <c r="Y34" i="4"/>
  <c r="W34" i="4"/>
  <c r="R34" i="4"/>
  <c r="M34" i="4"/>
  <c r="E34" i="4"/>
  <c r="W33" i="4"/>
  <c r="Y33" i="4"/>
  <c r="M33" i="4"/>
  <c r="E33" i="4"/>
  <c r="R32" i="4"/>
  <c r="I32" i="4"/>
  <c r="E32" i="4"/>
  <c r="V31" i="4"/>
  <c r="U31" i="4"/>
  <c r="T31" i="4"/>
  <c r="Q31" i="4"/>
  <c r="L31" i="4"/>
  <c r="J31" i="4"/>
  <c r="H31" i="4"/>
  <c r="D31" i="4"/>
  <c r="C31" i="4"/>
  <c r="B31" i="4"/>
  <c r="W30" i="4"/>
  <c r="R30" i="4"/>
  <c r="E30" i="4"/>
  <c r="R29" i="4"/>
  <c r="P31" i="4"/>
  <c r="N31" i="4"/>
  <c r="M29" i="4"/>
  <c r="I29" i="4"/>
  <c r="E29" i="4"/>
  <c r="X31" i="4"/>
  <c r="W28" i="4"/>
  <c r="R28" i="4"/>
  <c r="M28" i="4"/>
  <c r="K31" i="4"/>
  <c r="G31" i="4"/>
  <c r="E28" i="4"/>
  <c r="X26" i="4"/>
  <c r="V26" i="4"/>
  <c r="U26" i="4"/>
  <c r="T26" i="4"/>
  <c r="Q26" i="4"/>
  <c r="P26" i="4"/>
  <c r="O26" i="4"/>
  <c r="L26" i="4"/>
  <c r="J26" i="4"/>
  <c r="H26" i="4"/>
  <c r="G26" i="4"/>
  <c r="F26" i="4"/>
  <c r="D26" i="4"/>
  <c r="C26" i="4"/>
  <c r="B26" i="4"/>
  <c r="W25" i="4"/>
  <c r="R25" i="4"/>
  <c r="I25" i="4"/>
  <c r="E25" i="4"/>
  <c r="W24" i="4"/>
  <c r="R24" i="4"/>
  <c r="I24" i="4"/>
  <c r="E24" i="4"/>
  <c r="W23" i="4"/>
  <c r="R23" i="4"/>
  <c r="M23" i="4"/>
  <c r="E23" i="4"/>
  <c r="X22" i="4"/>
  <c r="V22" i="4"/>
  <c r="U22" i="4"/>
  <c r="T22" i="4"/>
  <c r="Q22" i="4"/>
  <c r="P22" i="4"/>
  <c r="O22" i="4"/>
  <c r="L22" i="4"/>
  <c r="J22" i="4"/>
  <c r="H22" i="4"/>
  <c r="G22" i="4"/>
  <c r="F22" i="4"/>
  <c r="D22" i="4"/>
  <c r="C22" i="4"/>
  <c r="B22" i="4"/>
  <c r="S22" i="4"/>
  <c r="R21" i="4"/>
  <c r="N22" i="4"/>
  <c r="I21" i="4"/>
  <c r="E21" i="4"/>
  <c r="Y20" i="4"/>
  <c r="W20" i="4"/>
  <c r="R20" i="4"/>
  <c r="M20" i="4"/>
  <c r="I20" i="4"/>
  <c r="E20" i="4"/>
  <c r="W19" i="4"/>
  <c r="R19" i="4"/>
  <c r="M19" i="4"/>
  <c r="I19" i="4"/>
  <c r="E19" i="4"/>
  <c r="Z13" i="4"/>
  <c r="Y13" i="4"/>
  <c r="W13" i="4"/>
  <c r="R13" i="4"/>
  <c r="M13" i="4"/>
  <c r="I13" i="4"/>
  <c r="E13" i="4"/>
  <c r="Z12" i="4"/>
  <c r="Y12" i="4"/>
  <c r="W12" i="4"/>
  <c r="R12" i="4"/>
  <c r="M12" i="4"/>
  <c r="I12" i="4"/>
  <c r="E12" i="4"/>
  <c r="Z11" i="4"/>
  <c r="Y11" i="4"/>
  <c r="W11" i="4"/>
  <c r="R11" i="4"/>
  <c r="M11" i="4"/>
  <c r="I11" i="4"/>
  <c r="E11" i="4"/>
  <c r="Z10" i="4"/>
  <c r="Y10" i="4"/>
  <c r="W10" i="4"/>
  <c r="R10" i="4"/>
  <c r="M10" i="4"/>
  <c r="I10" i="4"/>
  <c r="E10" i="4"/>
  <c r="Z9" i="4"/>
  <c r="Y9" i="4"/>
  <c r="W9" i="4"/>
  <c r="R9" i="4"/>
  <c r="M9" i="4"/>
  <c r="I9" i="4"/>
  <c r="E9" i="4"/>
  <c r="Z8" i="4"/>
  <c r="AA8" i="4" s="1"/>
  <c r="R8" i="4"/>
  <c r="M8" i="4"/>
  <c r="I8" i="4"/>
  <c r="E8" i="4"/>
  <c r="Z7" i="4"/>
  <c r="AA7" i="4" s="1"/>
  <c r="R7" i="4"/>
  <c r="M7" i="4"/>
  <c r="I7" i="4"/>
  <c r="E7" i="4"/>
  <c r="Z6" i="4"/>
  <c r="AA6" i="4" s="1"/>
  <c r="R6" i="4"/>
  <c r="M6" i="4"/>
  <c r="I6" i="4"/>
  <c r="E6" i="4"/>
  <c r="Z26" i="4" l="1"/>
  <c r="Z22" i="4"/>
  <c r="Z35" i="4"/>
  <c r="Z31" i="4"/>
  <c r="T36" i="4"/>
  <c r="L36" i="4"/>
  <c r="H36" i="4"/>
  <c r="P36" i="4"/>
  <c r="M31" i="4"/>
  <c r="AA10" i="4"/>
  <c r="AA12" i="4"/>
  <c r="U36" i="4"/>
  <c r="D36" i="4"/>
  <c r="AA9" i="4"/>
  <c r="L27" i="4"/>
  <c r="E31" i="4"/>
  <c r="V36" i="4"/>
  <c r="Q27" i="4"/>
  <c r="U27" i="4"/>
  <c r="T27" i="4"/>
  <c r="P27" i="4"/>
  <c r="R22" i="4"/>
  <c r="X36" i="4"/>
  <c r="X27" i="4"/>
  <c r="W31" i="4"/>
  <c r="V27" i="4"/>
  <c r="O27" i="4"/>
  <c r="I22" i="4"/>
  <c r="G27" i="4"/>
  <c r="C36" i="4"/>
  <c r="D27" i="4"/>
  <c r="AA24" i="4"/>
  <c r="AA20" i="4"/>
  <c r="AA33" i="4"/>
  <c r="AA34" i="4"/>
  <c r="AA11" i="4"/>
  <c r="Y37" i="5"/>
  <c r="AA37" i="5" s="1"/>
  <c r="C27" i="4"/>
  <c r="Y29" i="4"/>
  <c r="AA29" i="4" s="1"/>
  <c r="Y21" i="4"/>
  <c r="AA21" i="4" s="1"/>
  <c r="Q36" i="4"/>
  <c r="S35" i="4"/>
  <c r="W32" i="4"/>
  <c r="J36" i="4"/>
  <c r="J27" i="4"/>
  <c r="F31" i="4"/>
  <c r="I30" i="4"/>
  <c r="Y32" i="4"/>
  <c r="AA32" i="4" s="1"/>
  <c r="K35" i="4"/>
  <c r="K36" i="4" s="1"/>
  <c r="M32" i="4"/>
  <c r="I35" i="4"/>
  <c r="AA13" i="4"/>
  <c r="K22" i="4"/>
  <c r="M25" i="4"/>
  <c r="AA25" i="4"/>
  <c r="I26" i="4"/>
  <c r="F27" i="4"/>
  <c r="H27" i="4"/>
  <c r="E35" i="4"/>
  <c r="B36" i="4"/>
  <c r="G36" i="4"/>
  <c r="N36" i="4"/>
  <c r="R35" i="4"/>
  <c r="W22" i="4"/>
  <c r="E22" i="4"/>
  <c r="Y23" i="4"/>
  <c r="AA23" i="4" s="1"/>
  <c r="E26" i="4"/>
  <c r="B27" i="4"/>
  <c r="N26" i="4"/>
  <c r="Y30" i="4"/>
  <c r="AA30" i="4" s="1"/>
  <c r="S26" i="4"/>
  <c r="M21" i="4"/>
  <c r="W21" i="4"/>
  <c r="M24" i="4"/>
  <c r="I28" i="4"/>
  <c r="Y28" i="4"/>
  <c r="AA28" i="4" s="1"/>
  <c r="W29" i="4"/>
  <c r="O31" i="4"/>
  <c r="O36" i="4" s="1"/>
  <c r="R33" i="4"/>
  <c r="K26" i="4"/>
  <c r="Y19" i="4"/>
  <c r="AA19" i="4" s="1"/>
  <c r="Z36" i="4" l="1"/>
  <c r="Q37" i="4"/>
  <c r="Z27" i="4"/>
  <c r="T37" i="4"/>
  <c r="L37" i="4"/>
  <c r="P37" i="4"/>
  <c r="V37" i="4"/>
  <c r="M35" i="4"/>
  <c r="D37" i="4"/>
  <c r="U37" i="4"/>
  <c r="C37" i="4"/>
  <c r="X37" i="4"/>
  <c r="O37" i="4"/>
  <c r="K27" i="4"/>
  <c r="K37" i="4" s="1"/>
  <c r="G37" i="4"/>
  <c r="S27" i="4"/>
  <c r="W27" i="4" s="1"/>
  <c r="W26" i="4"/>
  <c r="Y26" i="4"/>
  <c r="AA26" i="4" s="1"/>
  <c r="E36" i="4"/>
  <c r="Y31" i="4"/>
  <c r="AA31" i="4" s="1"/>
  <c r="I31" i="4"/>
  <c r="M26" i="4"/>
  <c r="N27" i="4"/>
  <c r="R27" i="4" s="1"/>
  <c r="R26" i="4"/>
  <c r="I27" i="4"/>
  <c r="Y22" i="4"/>
  <c r="AA22" i="4" s="1"/>
  <c r="M22" i="4"/>
  <c r="H37" i="4"/>
  <c r="R31" i="4"/>
  <c r="S36" i="4"/>
  <c r="W35" i="4"/>
  <c r="E27" i="4"/>
  <c r="R36" i="4"/>
  <c r="Y35" i="4"/>
  <c r="AA35" i="4" s="1"/>
  <c r="F36" i="4"/>
  <c r="M36" i="4"/>
  <c r="J37" i="4"/>
  <c r="Z37" i="4" l="1"/>
  <c r="M27" i="4"/>
  <c r="Y36" i="4"/>
  <c r="AA36" i="4" s="1"/>
  <c r="M37" i="4"/>
  <c r="Y27" i="4"/>
  <c r="AA27" i="4" s="1"/>
  <c r="N37" i="4"/>
  <c r="R37" i="4" s="1"/>
  <c r="I36" i="4"/>
  <c r="F37" i="4"/>
  <c r="I37" i="4" s="1"/>
  <c r="W36" i="4"/>
  <c r="S37" i="4"/>
  <c r="W37" i="4" s="1"/>
  <c r="E37" i="4"/>
  <c r="Y37" i="4" l="1"/>
  <c r="AA37" i="4" l="1"/>
</calcChain>
</file>

<file path=xl/comments1.xml><?xml version="1.0" encoding="utf-8"?>
<comments xmlns="http://schemas.openxmlformats.org/spreadsheetml/2006/main">
  <authors>
    <author>SEAH</author>
  </authors>
  <commentList>
    <comment ref="AE31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3654. </t>
        </r>
        <r>
          <rPr>
            <sz val="9"/>
            <color indexed="81"/>
            <rFont val="돋움"/>
            <family val="3"/>
            <charset val="129"/>
          </rPr>
          <t>월마감생성
제품입고량</t>
        </r>
      </text>
    </comment>
  </commentList>
</comments>
</file>

<file path=xl/sharedStrings.xml><?xml version="1.0" encoding="utf-8"?>
<sst xmlns="http://schemas.openxmlformats.org/spreadsheetml/2006/main" count="394" uniqueCount="101">
  <si>
    <t>구 분</t>
    <phoneticPr fontId="9" type="noConversion"/>
  </si>
  <si>
    <t>담 당</t>
    <phoneticPr fontId="9" type="noConversion"/>
  </si>
  <si>
    <t>팀 장</t>
    <phoneticPr fontId="9" type="noConversion"/>
  </si>
  <si>
    <t>결
재</t>
    <phoneticPr fontId="9" type="noConversion"/>
  </si>
  <si>
    <t>구분</t>
    <phoneticPr fontId="9" type="noConversion"/>
  </si>
  <si>
    <t>CPL</t>
    <phoneticPr fontId="9" type="noConversion"/>
  </si>
  <si>
    <t>CRM</t>
    <phoneticPr fontId="9" type="noConversion"/>
  </si>
  <si>
    <t>CGL</t>
    <phoneticPr fontId="9" type="noConversion"/>
  </si>
  <si>
    <t>#1 CCL</t>
    <phoneticPr fontId="9" type="noConversion"/>
  </si>
  <si>
    <t>#2 CCL</t>
    <phoneticPr fontId="9" type="noConversion"/>
  </si>
  <si>
    <t>SSCL</t>
    <phoneticPr fontId="9" type="noConversion"/>
  </si>
  <si>
    <t>전체계</t>
    <phoneticPr fontId="9" type="noConversion"/>
  </si>
  <si>
    <t>CPL
초파</t>
    <phoneticPr fontId="9" type="noConversion"/>
  </si>
  <si>
    <t>생산량</t>
    <phoneticPr fontId="9" type="noConversion"/>
  </si>
  <si>
    <t>원단위</t>
    <phoneticPr fontId="9" type="noConversion"/>
  </si>
  <si>
    <t>CRM
철판</t>
    <phoneticPr fontId="9" type="noConversion"/>
  </si>
  <si>
    <t>F/H
SCRAP</t>
    <phoneticPr fontId="9" type="noConversion"/>
  </si>
  <si>
    <t>GI COIL형
SCRAP</t>
    <phoneticPr fontId="9" type="noConversion"/>
  </si>
  <si>
    <t>SHEET형
SCRAP</t>
    <phoneticPr fontId="9" type="noConversion"/>
  </si>
  <si>
    <t>CCL 통판
SCRAP</t>
    <phoneticPr fontId="9" type="noConversion"/>
  </si>
  <si>
    <t>2008년 계</t>
  </si>
  <si>
    <t>2009년 계</t>
    <phoneticPr fontId="9" type="noConversion"/>
  </si>
  <si>
    <t>2010년 계</t>
  </si>
  <si>
    <t>2011년 계</t>
  </si>
  <si>
    <t>2012년 계</t>
  </si>
  <si>
    <t>2013년 계</t>
  </si>
  <si>
    <t>전년 월평균</t>
    <phoneticPr fontId="9" type="noConversion"/>
  </si>
  <si>
    <t>1월</t>
    <phoneticPr fontId="9" type="noConversion"/>
  </si>
  <si>
    <t>2월</t>
    <phoneticPr fontId="9" type="noConversion"/>
  </si>
  <si>
    <t>3월</t>
    <phoneticPr fontId="9" type="noConversion"/>
  </si>
  <si>
    <t>1/4 분기계</t>
    <phoneticPr fontId="9" type="noConversion"/>
  </si>
  <si>
    <t>4월</t>
    <phoneticPr fontId="9" type="noConversion"/>
  </si>
  <si>
    <t>5월</t>
    <phoneticPr fontId="9" type="noConversion"/>
  </si>
  <si>
    <t>6월</t>
    <phoneticPr fontId="9" type="noConversion"/>
  </si>
  <si>
    <t>2/4 분기계</t>
    <phoneticPr fontId="9" type="noConversion"/>
  </si>
  <si>
    <t>상반기 계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</si>
  <si>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</si>
  <si>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</si>
  <si>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</si>
  <si>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3/4 분기계</t>
    <phoneticPr fontId="9" type="noConversion"/>
  </si>
  <si>
    <t>10월</t>
    <phoneticPr fontId="9" type="noConversion"/>
  </si>
  <si>
    <t>11월</t>
    <phoneticPr fontId="9" type="noConversion"/>
  </si>
  <si>
    <t>12월</t>
    <phoneticPr fontId="9" type="noConversion"/>
  </si>
  <si>
    <t>4/4 분기계</t>
    <phoneticPr fontId="9" type="noConversion"/>
  </si>
  <si>
    <t>하반기 계</t>
    <phoneticPr fontId="9" type="noConversion"/>
  </si>
  <si>
    <t>2014년 계</t>
  </si>
  <si>
    <t>생산량
(CGL)</t>
    <phoneticPr fontId="9" type="noConversion"/>
  </si>
  <si>
    <t>2015년 계</t>
  </si>
  <si>
    <t>2016년 계</t>
    <phoneticPr fontId="9" type="noConversion"/>
  </si>
  <si>
    <t>전체생산량</t>
    <phoneticPr fontId="9" type="noConversion"/>
  </si>
  <si>
    <t>종합</t>
    <phoneticPr fontId="9" type="noConversion"/>
  </si>
  <si>
    <t>제품생산량</t>
  </si>
  <si>
    <t>2016년 계</t>
    <phoneticPr fontId="9" type="noConversion"/>
  </si>
  <si>
    <t>2016년 계</t>
    <phoneticPr fontId="9" type="noConversion"/>
  </si>
  <si>
    <t>2017년 계</t>
    <phoneticPr fontId="9" type="noConversion"/>
  </si>
  <si>
    <t>제품 생산량 : ZPPR1110에서 PK303,PK304,PK307 조회</t>
    <phoneticPr fontId="9" type="noConversion"/>
  </si>
  <si>
    <t>CPL
철판</t>
    <phoneticPr fontId="9" type="noConversion"/>
  </si>
  <si>
    <t>CPL
철판
/ (-L)</t>
    <phoneticPr fontId="9" type="noConversion"/>
  </si>
  <si>
    <t>생철</t>
    <phoneticPr fontId="9" type="noConversion"/>
  </si>
  <si>
    <t>생철</t>
    <phoneticPr fontId="9" type="noConversion"/>
  </si>
  <si>
    <t>2017년 계</t>
  </si>
  <si>
    <t>2017년 계</t>
    <phoneticPr fontId="9" type="noConversion"/>
  </si>
  <si>
    <t>1CCL 통판
SCRAP</t>
    <phoneticPr fontId="9" type="noConversion"/>
  </si>
  <si>
    <t>2CCL 통판
SCRAP</t>
    <phoneticPr fontId="9" type="noConversion"/>
  </si>
  <si>
    <t>2018년 계</t>
  </si>
  <si>
    <t>2019년 계</t>
    <phoneticPr fontId="9" type="noConversion"/>
  </si>
  <si>
    <t>2019년 계</t>
    <phoneticPr fontId="9" type="noConversion"/>
  </si>
  <si>
    <t>CPL
철판
/ (L포함)</t>
    <phoneticPr fontId="9" type="noConversion"/>
  </si>
  <si>
    <t>2020년 SCRAP 반출 현황</t>
    <phoneticPr fontId="9" type="noConversion"/>
  </si>
  <si>
    <t>2019년 계</t>
  </si>
  <si>
    <t>2019년 계</t>
    <phoneticPr fontId="9" type="noConversion"/>
  </si>
  <si>
    <t>2020년 계</t>
    <phoneticPr fontId="9" type="noConversion"/>
  </si>
  <si>
    <t>CPL
철판</t>
    <phoneticPr fontId="9" type="noConversion"/>
  </si>
  <si>
    <t>CPL
코일</t>
    <phoneticPr fontId="9" type="noConversion"/>
  </si>
  <si>
    <t>후프외</t>
    <phoneticPr fontId="9" type="noConversion"/>
  </si>
  <si>
    <t>BS301L</t>
    <phoneticPr fontId="9" type="noConversion"/>
  </si>
  <si>
    <t>BS301S</t>
    <phoneticPr fontId="9" type="noConversion"/>
  </si>
  <si>
    <t>BS301C</t>
    <phoneticPr fontId="9" type="noConversion"/>
  </si>
  <si>
    <t>BS301P</t>
    <phoneticPr fontId="9" type="noConversion"/>
  </si>
  <si>
    <t>BSB302S</t>
    <phoneticPr fontId="9" type="noConversion"/>
  </si>
  <si>
    <t>BS302C</t>
    <phoneticPr fontId="9" type="noConversion"/>
  </si>
  <si>
    <t>BS303S</t>
    <phoneticPr fontId="9" type="noConversion"/>
  </si>
  <si>
    <t>BS303C</t>
    <phoneticPr fontId="9" type="noConversion"/>
  </si>
  <si>
    <t>BS304S</t>
  </si>
  <si>
    <t>BS304S</t>
    <phoneticPr fontId="9" type="noConversion"/>
  </si>
  <si>
    <t>BS304C</t>
    <phoneticPr fontId="9" type="noConversion"/>
  </si>
  <si>
    <t>#1CCL
철판</t>
    <phoneticPr fontId="9" type="noConversion"/>
  </si>
  <si>
    <t>#1CCL
코일</t>
    <phoneticPr fontId="9" type="noConversion"/>
  </si>
  <si>
    <t>#2CCL
철판</t>
    <phoneticPr fontId="9" type="noConversion"/>
  </si>
  <si>
    <t>#2CCL
코일</t>
    <phoneticPr fontId="9" type="noConversion"/>
  </si>
  <si>
    <t>BS307S</t>
    <phoneticPr fontId="9" type="noConversion"/>
  </si>
  <si>
    <t>BS307C</t>
    <phoneticPr fontId="9" type="noConversion"/>
  </si>
  <si>
    <t>철판</t>
    <phoneticPr fontId="9" type="noConversion"/>
  </si>
  <si>
    <t>코일</t>
    <phoneticPr fontId="9" type="noConversion"/>
  </si>
  <si>
    <t>BS306S</t>
    <phoneticPr fontId="9" type="noConversion"/>
  </si>
  <si>
    <t>BS305C</t>
    <phoneticPr fontId="9" type="noConversion"/>
  </si>
  <si>
    <t>CGL
철판</t>
    <phoneticPr fontId="9" type="noConversion"/>
  </si>
  <si>
    <t>2020년 계</t>
  </si>
  <si>
    <t>2021년 계</t>
    <phoneticPr fontId="9" type="noConversion"/>
  </si>
  <si>
    <t>2021년 계</t>
    <phoneticPr fontId="9" type="noConversion"/>
  </si>
  <si>
    <t>2021년 SCRAP 매출 현황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</si>
</sst>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1" formatCode="_-* #,##0_-;\-* #,##0_-;_-* &quot;-&quot;_-;_-@_-"/>
    <numFmt numFmtId="43" formatCode="_-* #,##0.00_-;\-* #,##0.00_-;_-* &quot;-&quot;??_-;_-@_-"/>
    <numFmt numFmtId="176" formatCode="#,##0.0_ "/>
    <numFmt numFmtId="177" formatCode="_-* #,##0.00_-;\-* #,##0.00_-;_-* &quot;-&quot;_-;_-@_-"/>
    <numFmt numFmtId="178" formatCode="0.00_);[Red]\(0.00\)"/>
    <numFmt numFmtId="179" formatCode="0.00_ "/>
    <numFmt numFmtId="180" formatCode="&quot;RM&quot;#,##0.00_);[Red]\(&quot;RM&quot;#,##0.00\)"/>
    <numFmt numFmtId="181" formatCode="_(&quot;$&quot;* #,##0_);_(&quot;$&quot;* \(#,##0\);_(&quot;$&quot;* &quot;-&quot;_);_(@_)"/>
    <numFmt numFmtId="182" formatCode="_(&quot;RM&quot;* #,##0.00_);_(&quot;RM&quot;* \(#,##0.00\);_(&quot;RM&quot;* &quot;-&quot;??_);_(@_)"/>
    <numFmt numFmtId="183" formatCode="_(&quot;$&quot;* #,##0.00_);_(&quot;$&quot;* \(#,##0.00\);_(&quot;$&quot;* &quot;-&quot;??_);_(@_)"/>
    <numFmt numFmtId="184" formatCode="&quot; &quot;@"/>
    <numFmt numFmtId="185" formatCode="#,##0&quot;  &quot;"/>
    <numFmt numFmtId="186" formatCode="#,##0_ "/>
    <numFmt numFmtId="187" formatCode="0.000"/>
    <numFmt numFmtId="188" formatCode="\-\2\2\4&quot; &quot;"/>
    <numFmt numFmtId="189" formatCode="\-\1&quot; &quot;"/>
    <numFmt numFmtId="190" formatCode="\-\1\4\4&quot; &quot;"/>
    <numFmt numFmtId="191" formatCode="&quot;₩&quot;\ #,##0.00;[Red]&quot;₩&quot;\ \-#,##0.00"/>
    <numFmt numFmtId="192" formatCode="\$#.00"/>
    <numFmt numFmtId="193" formatCode="\$#,##0.00"/>
    <numFmt numFmtId="194" formatCode="#,##0\ \ \ \ \ "/>
    <numFmt numFmtId="195" formatCode="#,##0.000;[Red]&quot;-&quot;#,##0.000"/>
    <numFmt numFmtId="196" formatCode="0_ "/>
    <numFmt numFmtId="197" formatCode="#.##"/>
    <numFmt numFmtId="198" formatCode="&quot;₩&quot;#,##0"/>
    <numFmt numFmtId="199" formatCode="%#.00"/>
    <numFmt numFmtId="200" formatCode="0.0%"/>
    <numFmt numFmtId="201" formatCode="#,##0.0&quot;     &quot;"/>
    <numFmt numFmtId="202" formatCode="\-\2\2\5&quot; &quot;"/>
    <numFmt numFmtId="203" formatCode="0.00000"/>
    <numFmt numFmtId="204" formatCode="\1\4\4&quot; &quot;"/>
    <numFmt numFmtId="205" formatCode="##,##0"/>
    <numFmt numFmtId="206" formatCode="#,##0.00_ "/>
    <numFmt numFmtId="207" formatCode="yy&quot;년&quot;\ mm&quot;월&quot;\ dd&quot;일 &quot;"/>
    <numFmt numFmtId="208" formatCode="0.0000%"/>
    <numFmt numFmtId="209" formatCode="&quot;₩&quot;#,##0;&quot;₩&quot;&quot;₩&quot;\!\-#,##0"/>
    <numFmt numFmtId="210" formatCode="_-* #,##0_-;\-* #,##0_-;_-* &quot;-&quot;??_-;_-@_-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28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1"/>
      <color indexed="14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16"/>
      <name val="돋움"/>
      <family val="3"/>
      <charset val="129"/>
    </font>
    <font>
      <b/>
      <sz val="11"/>
      <name val="돋움"/>
      <family val="3"/>
      <charset val="129"/>
    </font>
    <font>
      <sz val="10"/>
      <color rgb="FF0070C0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rgb="FF0070C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indexed="16"/>
      <name val="돋움"/>
      <family val="3"/>
      <charset val="129"/>
    </font>
    <font>
      <b/>
      <sz val="10"/>
      <color theme="5" tint="-0.249977111117893"/>
      <name val="돋움"/>
      <family val="3"/>
      <charset val="129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¹UAAA¼"/>
      <family val="1"/>
      <charset val="129"/>
    </font>
    <font>
      <sz val="9"/>
      <name val="Times New Roman"/>
      <family val="1"/>
    </font>
    <font>
      <b/>
      <sz val="11"/>
      <color indexed="17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2"/>
      <name val="Arial MT"/>
      <family val="2"/>
    </font>
    <font>
      <sz val="10"/>
      <name val="MS Serif"/>
      <family val="1"/>
    </font>
    <font>
      <b/>
      <sz val="9"/>
      <name val="Helv"/>
      <family val="2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14"/>
      <color indexed="36"/>
      <name val="Cordia New"/>
      <family val="2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sz val="8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1"/>
      <color indexed="14"/>
      <name val="Calibri"/>
      <family val="2"/>
    </font>
    <font>
      <sz val="12"/>
      <color indexed="22"/>
      <name val="바탕체"/>
      <family val="1"/>
      <charset val="129"/>
    </font>
    <font>
      <b/>
      <sz val="18"/>
      <color indexed="22"/>
      <name val="바탕체"/>
      <family val="1"/>
      <charset val="129"/>
    </font>
    <font>
      <b/>
      <sz val="15"/>
      <color indexed="22"/>
      <name val="바탕체"/>
      <family val="1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 style="medium">
        <color indexed="64"/>
      </right>
      <top style="double">
        <color indexed="64"/>
      </top>
      <bottom/>
      <diagonal/>
    </border>
  </borders>
  <cellStyleXfs count="3104">
    <xf numFmtId="0" fontId="0" fillId="0" borderId="0"/>
    <xf numFmtId="41" fontId="7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6">
      <alignment horizontal="center"/>
    </xf>
    <xf numFmtId="0" fontId="27" fillId="0" borderId="0">
      <alignment vertical="center"/>
    </xf>
    <xf numFmtId="3" fontId="28" fillId="0" borderId="130"/>
    <xf numFmtId="3" fontId="28" fillId="0" borderId="130"/>
    <xf numFmtId="0" fontId="25" fillId="0" borderId="0"/>
    <xf numFmtId="0" fontId="25" fillId="0" borderId="0"/>
    <xf numFmtId="0" fontId="29" fillId="0" borderId="0"/>
    <xf numFmtId="0" fontId="2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8" fillId="0" borderId="130"/>
    <xf numFmtId="3" fontId="28" fillId="0" borderId="130"/>
    <xf numFmtId="3" fontId="28" fillId="0" borderId="130"/>
    <xf numFmtId="3" fontId="28" fillId="0" borderId="130"/>
    <xf numFmtId="0" fontId="31" fillId="0" borderId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7" borderId="0" applyNumberFormat="0" applyBorder="0" applyAlignment="0" applyProtection="0"/>
    <xf numFmtId="0" fontId="33" fillId="15" borderId="0" applyNumberFormat="0" applyBorder="0" applyAlignment="0" applyProtection="0"/>
    <xf numFmtId="0" fontId="32" fillId="8" borderId="0" applyNumberFormat="0" applyBorder="0" applyAlignment="0" applyProtection="0"/>
    <xf numFmtId="0" fontId="32" fillId="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5" borderId="0" applyNumberFormat="0" applyBorder="0" applyAlignment="0" applyProtection="0"/>
    <xf numFmtId="0" fontId="3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2" fillId="21" borderId="0" applyNumberFormat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26" fillId="0" borderId="0"/>
    <xf numFmtId="0" fontId="34" fillId="0" borderId="0">
      <alignment horizontal="center" wrapText="1"/>
      <protection locked="0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35" fillId="19" borderId="0" applyNumberFormat="0" applyBorder="0" applyAlignment="0" applyProtection="0"/>
    <xf numFmtId="184" fontId="36" fillId="0" borderId="0" applyFont="0" applyFill="0" applyBorder="0" applyAlignment="0" applyProtection="0">
      <alignment horizontal="right"/>
    </xf>
    <xf numFmtId="0" fontId="37" fillId="0" borderId="0"/>
    <xf numFmtId="0" fontId="38" fillId="0" borderId="0"/>
    <xf numFmtId="0" fontId="29" fillId="0" borderId="0"/>
    <xf numFmtId="185" fontId="36" fillId="0" borderId="0" applyFill="0" applyBorder="0" applyAlignment="0"/>
    <xf numFmtId="186" fontId="25" fillId="0" borderId="0" applyFill="0" applyBorder="0" applyAlignment="0"/>
    <xf numFmtId="187" fontId="39" fillId="0" borderId="0" applyFill="0" applyBorder="0" applyAlignment="0"/>
    <xf numFmtId="188" fontId="36" fillId="0" borderId="0" applyFill="0" applyBorder="0" applyAlignment="0"/>
    <xf numFmtId="189" fontId="36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1" fillId="0" borderId="0"/>
    <xf numFmtId="0" fontId="42" fillId="14" borderId="132" applyNumberFormat="0" applyAlignment="0" applyProtection="0"/>
    <xf numFmtId="4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45" fillId="0" borderId="0" applyNumberFormat="0" applyAlignment="0">
      <alignment horizontal="left"/>
    </xf>
    <xf numFmtId="191" fontId="30" fillId="0" borderId="0" applyFont="0" applyFill="0" applyBorder="0" applyAlignment="0" applyProtection="0"/>
    <xf numFmtId="192" fontId="43" fillId="0" borderId="0">
      <protection locked="0"/>
    </xf>
    <xf numFmtId="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93" fontId="46" fillId="0" borderId="130" applyFill="0" applyBorder="0" applyAlignment="0"/>
    <xf numFmtId="193" fontId="46" fillId="0" borderId="130" applyFill="0" applyBorder="0" applyAlignment="0"/>
    <xf numFmtId="0" fontId="25" fillId="0" borderId="0" applyFont="0" applyFill="0" applyBorder="0" applyAlignment="0" applyProtection="0"/>
    <xf numFmtId="194" fontId="47" fillId="0" borderId="0" applyFont="0" applyFill="0" applyBorder="0" applyAlignment="0" applyProtection="0"/>
    <xf numFmtId="0" fontId="25" fillId="0" borderId="0"/>
    <xf numFmtId="0" fontId="29" fillId="0" borderId="0" applyFont="0" applyFill="0" applyBorder="0" applyAlignment="0" applyProtection="0"/>
    <xf numFmtId="14" fontId="48" fillId="0" borderId="0" applyFill="0" applyBorder="0" applyAlignment="0"/>
    <xf numFmtId="195" fontId="25" fillId="0" borderId="0">
      <protection locked="0"/>
    </xf>
    <xf numFmtId="196" fontId="29" fillId="0" borderId="133">
      <alignment vertical="center"/>
    </xf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50" fillId="0" borderId="0" applyNumberFormat="0" applyAlignment="0">
      <alignment horizontal="left"/>
    </xf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2" fontId="53" fillId="0" borderId="0">
      <alignment horizontal="left"/>
    </xf>
    <xf numFmtId="0" fontId="33" fillId="12" borderId="0" applyNumberFormat="0" applyBorder="0" applyAlignment="0" applyProtection="0"/>
    <xf numFmtId="38" fontId="54" fillId="26" borderId="0" applyNumberFormat="0" applyBorder="0" applyAlignment="0" applyProtection="0"/>
    <xf numFmtId="0" fontId="55" fillId="0" borderId="0">
      <alignment horizontal="left"/>
    </xf>
    <xf numFmtId="0" fontId="56" fillId="0" borderId="134" applyNumberFormat="0" applyAlignment="0" applyProtection="0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136" applyNumberFormat="0" applyFill="0" applyAlignment="0" applyProtection="0"/>
    <xf numFmtId="0" fontId="58" fillId="0" borderId="0" applyNumberFormat="0" applyFill="0" applyBorder="0" applyAlignment="0" applyProtection="0"/>
    <xf numFmtId="197" fontId="25" fillId="0" borderId="0">
      <protection locked="0"/>
    </xf>
    <xf numFmtId="197" fontId="25" fillId="0" borderId="0">
      <protection locked="0"/>
    </xf>
    <xf numFmtId="0" fontId="59" fillId="0" borderId="137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20" borderId="131" applyNumberFormat="0" applyAlignment="0" applyProtection="0"/>
    <xf numFmtId="10" fontId="54" fillId="26" borderId="130" applyNumberFormat="0" applyBorder="0" applyAlignment="0" applyProtection="0"/>
    <xf numFmtId="10" fontId="54" fillId="26" borderId="130" applyNumberFormat="0" applyBorder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2" fillId="0" borderId="138" applyNumberFormat="0" applyFill="0" applyAlignment="0" applyProtection="0"/>
    <xf numFmtId="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6" fillId="0" borderId="137"/>
    <xf numFmtId="0" fontId="62" fillId="20" borderId="0" applyNumberFormat="0" applyBorder="0" applyAlignment="0" applyProtection="0"/>
    <xf numFmtId="37" fontId="67" fillId="0" borderId="0"/>
    <xf numFmtId="0" fontId="63" fillId="0" borderId="0"/>
    <xf numFmtId="0" fontId="64" fillId="0" borderId="0"/>
    <xf numFmtId="0" fontId="64" fillId="0" borderId="0"/>
    <xf numFmtId="198" fontId="25" fillId="0" borderId="0"/>
    <xf numFmtId="0" fontId="29" fillId="0" borderId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14" fontId="34" fillId="0" borderId="0">
      <alignment horizontal="center" wrapText="1"/>
      <protection locked="0"/>
    </xf>
    <xf numFmtId="199" fontId="43" fillId="0" borderId="0">
      <protection locked="0"/>
    </xf>
    <xf numFmtId="200" fontId="29" fillId="0" borderId="0" applyFont="0" applyFill="0" applyBorder="0" applyAlignment="0" applyProtection="0"/>
    <xf numFmtId="189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0" fontId="29" fillId="0" borderId="0" applyFont="0" applyFill="0" applyBorder="0" applyAlignment="0" applyProtection="0"/>
    <xf numFmtId="202" fontId="36" fillId="0" borderId="0" applyFont="0" applyFill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9" fillId="27" borderId="0" applyNumberFormat="0" applyFont="0" applyBorder="0" applyAlignment="0">
      <alignment horizontal="center"/>
    </xf>
    <xf numFmtId="203" fontId="29" fillId="0" borderId="0" applyNumberFormat="0" applyFill="0" applyBorder="0" applyAlignment="0" applyProtection="0">
      <alignment horizontal="left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72" fillId="41" borderId="0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30" fillId="0" borderId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54" fillId="0" borderId="131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74" fillId="0" borderId="0"/>
    <xf numFmtId="0" fontId="54" fillId="47" borderId="130"/>
    <xf numFmtId="0" fontId="54" fillId="47" borderId="130"/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>
      <alignment horizontal="center"/>
    </xf>
    <xf numFmtId="0" fontId="78" fillId="0" borderId="0"/>
    <xf numFmtId="0" fontId="66" fillId="0" borderId="0"/>
    <xf numFmtId="40" fontId="79" fillId="0" borderId="0" applyBorder="0">
      <alignment horizontal="right"/>
    </xf>
    <xf numFmtId="49" fontId="48" fillId="0" borderId="0" applyFill="0" applyBorder="0" applyAlignment="0"/>
    <xf numFmtId="202" fontId="36" fillId="0" borderId="0" applyFill="0" applyBorder="0" applyAlignment="0"/>
    <xf numFmtId="204" fontId="36" fillId="0" borderId="0" applyFill="0" applyBorder="0" applyAlignment="0"/>
    <xf numFmtId="0" fontId="80" fillId="0" borderId="0" applyFill="0" applyBorder="0" applyProtection="0">
      <alignment horizontal="centerContinuous" vertical="center"/>
    </xf>
    <xf numFmtId="0" fontId="31" fillId="26" borderId="0" applyFill="0" applyBorder="0" applyProtection="0">
      <alignment horizontal="center" vertical="center"/>
    </xf>
    <xf numFmtId="0" fontId="29" fillId="0" borderId="142" applyNumberFormat="0" applyFont="0" applyFill="0" applyAlignment="0" applyProtection="0"/>
    <xf numFmtId="0" fontId="81" fillId="0" borderId="143">
      <alignment horizontal="left"/>
    </xf>
    <xf numFmtId="0" fontId="82" fillId="0" borderId="0" applyNumberFormat="0" applyFill="0" applyBorder="0" applyAlignment="0" applyProtection="0"/>
    <xf numFmtId="0" fontId="25" fillId="0" borderId="0">
      <protection locked="0"/>
    </xf>
    <xf numFmtId="2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26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87" fillId="0" borderId="0"/>
    <xf numFmtId="205" fontId="7" fillId="0" borderId="0">
      <alignment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0" fillId="0" borderId="0"/>
    <xf numFmtId="4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25" fillId="0" borderId="0"/>
    <xf numFmtId="206" fontId="88" fillId="0" borderId="0" applyFont="0" applyFill="0" applyBorder="0" applyAlignment="0" applyProtection="0"/>
    <xf numFmtId="207" fontId="25" fillId="26" borderId="0" applyFill="0" applyBorder="0" applyProtection="0">
      <alignment horizontal="right"/>
    </xf>
    <xf numFmtId="0" fontId="25" fillId="0" borderId="0" applyFont="0" applyFill="0" applyBorder="0" applyAlignment="0" applyProtection="0"/>
    <xf numFmtId="10" fontId="8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30" fillId="0" borderId="0"/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83" fillId="0" borderId="142" applyNumberFormat="0" applyFont="0" applyFill="0" applyAlignment="0" applyProtection="0"/>
    <xf numFmtId="208" fontId="25" fillId="0" borderId="0" applyFont="0" applyFill="0" applyBorder="0" applyAlignment="0" applyProtection="0"/>
    <xf numFmtId="209" fontId="83" fillId="0" borderId="0" applyFont="0" applyFill="0" applyBorder="0" applyAlignment="0" applyProtection="0"/>
    <xf numFmtId="0" fontId="5" fillId="0" borderId="0">
      <alignment vertical="center"/>
    </xf>
    <xf numFmtId="9" fontId="3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>
      <alignment vertical="center"/>
    </xf>
    <xf numFmtId="9" fontId="3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" fillId="0" borderId="0">
      <alignment vertical="center"/>
    </xf>
    <xf numFmtId="9" fontId="3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center"/>
    </xf>
    <xf numFmtId="9" fontId="3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6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76" fontId="0" fillId="0" borderId="0" xfId="1" applyNumberFormat="1" applyFont="1" applyAlignment="1">
      <alignment horizontal="right"/>
    </xf>
    <xf numFmtId="41" fontId="11" fillId="0" borderId="0" xfId="1" applyFont="1"/>
    <xf numFmtId="0" fontId="12" fillId="0" borderId="0" xfId="0" applyFont="1"/>
    <xf numFmtId="176" fontId="12" fillId="0" borderId="0" xfId="0" applyNumberFormat="1" applyFont="1" applyAlignment="1">
      <alignment horizontal="right"/>
    </xf>
    <xf numFmtId="41" fontId="11" fillId="0" borderId="0" xfId="1" applyNumberFormat="1" applyFont="1"/>
    <xf numFmtId="177" fontId="13" fillId="0" borderId="0" xfId="1" applyNumberFormat="1" applyFont="1"/>
    <xf numFmtId="0" fontId="15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14" fillId="0" borderId="17" xfId="1" applyNumberFormat="1" applyFont="1" applyBorder="1" applyAlignment="1">
      <alignment horizontal="center" vertical="center" wrapText="1"/>
    </xf>
    <xf numFmtId="176" fontId="14" fillId="0" borderId="18" xfId="1" applyNumberFormat="1" applyFont="1" applyBorder="1" applyAlignment="1">
      <alignment horizontal="center" vertical="center" wrapText="1"/>
    </xf>
    <xf numFmtId="41" fontId="18" fillId="0" borderId="19" xfId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4" fillId="0" borderId="19" xfId="1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76" fontId="14" fillId="0" borderId="18" xfId="1" applyNumberFormat="1" applyFont="1" applyBorder="1" applyAlignment="1">
      <alignment horizontal="center" vertical="center"/>
    </xf>
    <xf numFmtId="41" fontId="18" fillId="0" borderId="19" xfId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76" fontId="14" fillId="0" borderId="17" xfId="1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1" fontId="14" fillId="0" borderId="23" xfId="1" applyFont="1" applyBorder="1" applyAlignment="1">
      <alignment horizontal="center" vertical="center"/>
    </xf>
    <xf numFmtId="177" fontId="14" fillId="0" borderId="24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6" fontId="15" fillId="0" borderId="26" xfId="1" applyNumberFormat="1" applyFont="1" applyBorder="1" applyAlignment="1">
      <alignment horizontal="right" vertical="center"/>
    </xf>
    <xf numFmtId="176" fontId="15" fillId="0" borderId="27" xfId="1" applyNumberFormat="1" applyFont="1" applyBorder="1" applyAlignment="1">
      <alignment horizontal="right" vertical="center"/>
    </xf>
    <xf numFmtId="41" fontId="20" fillId="0" borderId="28" xfId="1" applyFont="1" applyBorder="1" applyAlignment="1">
      <alignment horizontal="center" vertical="center"/>
    </xf>
    <xf numFmtId="178" fontId="21" fillId="0" borderId="29" xfId="0" applyNumberFormat="1" applyFont="1" applyBorder="1" applyAlignment="1">
      <alignment horizontal="center" vertical="center"/>
    </xf>
    <xf numFmtId="176" fontId="15" fillId="0" borderId="26" xfId="0" applyNumberFormat="1" applyFont="1" applyBorder="1" applyAlignment="1">
      <alignment horizontal="right" vertical="center"/>
    </xf>
    <xf numFmtId="176" fontId="15" fillId="0" borderId="28" xfId="1" applyNumberFormat="1" applyFont="1" applyBorder="1" applyAlignment="1">
      <alignment horizontal="right" vertical="center"/>
    </xf>
    <xf numFmtId="41" fontId="20" fillId="0" borderId="28" xfId="1" applyNumberFormat="1" applyFont="1" applyBorder="1" applyAlignment="1">
      <alignment horizontal="center" vertical="center"/>
    </xf>
    <xf numFmtId="178" fontId="21" fillId="0" borderId="30" xfId="0" applyNumberFormat="1" applyFont="1" applyBorder="1" applyAlignment="1">
      <alignment horizontal="center" vertical="center"/>
    </xf>
    <xf numFmtId="176" fontId="15" fillId="0" borderId="27" xfId="0" applyNumberFormat="1" applyFont="1" applyBorder="1" applyAlignment="1">
      <alignment horizontal="right" vertical="center"/>
    </xf>
    <xf numFmtId="178" fontId="14" fillId="0" borderId="31" xfId="0" applyNumberFormat="1" applyFont="1" applyBorder="1" applyAlignment="1">
      <alignment horizontal="center" vertical="center"/>
    </xf>
    <xf numFmtId="177" fontId="22" fillId="0" borderId="25" xfId="1" applyNumberFormat="1" applyFont="1" applyBorder="1" applyAlignment="1">
      <alignment horizontal="center" vertical="center"/>
    </xf>
    <xf numFmtId="41" fontId="20" fillId="0" borderId="32" xfId="1" applyFont="1" applyBorder="1" applyAlignment="1">
      <alignment horizontal="center" vertical="center"/>
    </xf>
    <xf numFmtId="178" fontId="21" fillId="0" borderId="33" xfId="1" applyNumberFormat="1" applyFont="1" applyBorder="1" applyAlignment="1">
      <alignment horizontal="center" vertical="center"/>
    </xf>
    <xf numFmtId="176" fontId="15" fillId="0" borderId="34" xfId="1" applyNumberFormat="1" applyFont="1" applyBorder="1" applyAlignment="1">
      <alignment horizontal="right" vertical="center"/>
    </xf>
    <xf numFmtId="176" fontId="15" fillId="0" borderId="35" xfId="1" applyNumberFormat="1" applyFont="1" applyBorder="1" applyAlignment="1">
      <alignment horizontal="right" vertical="center"/>
    </xf>
    <xf numFmtId="41" fontId="20" fillId="0" borderId="36" xfId="1" applyFont="1" applyBorder="1" applyAlignment="1">
      <alignment horizontal="center" vertical="center"/>
    </xf>
    <xf numFmtId="176" fontId="15" fillId="0" borderId="34" xfId="0" applyNumberFormat="1" applyFont="1" applyBorder="1" applyAlignment="1">
      <alignment horizontal="right" vertical="center"/>
    </xf>
    <xf numFmtId="176" fontId="15" fillId="0" borderId="36" xfId="1" applyNumberFormat="1" applyFont="1" applyBorder="1" applyAlignment="1">
      <alignment horizontal="right" vertical="center"/>
    </xf>
    <xf numFmtId="41" fontId="20" fillId="0" borderId="36" xfId="1" applyNumberFormat="1" applyFont="1" applyBorder="1" applyAlignment="1">
      <alignment horizontal="center" vertical="center"/>
    </xf>
    <xf numFmtId="176" fontId="15" fillId="0" borderId="35" xfId="0" applyNumberFormat="1" applyFont="1" applyBorder="1" applyAlignment="1">
      <alignment horizontal="right" vertical="center"/>
    </xf>
    <xf numFmtId="178" fontId="21" fillId="0" borderId="37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7" fontId="22" fillId="0" borderId="16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5" fillId="0" borderId="31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76" fontId="15" fillId="0" borderId="39" xfId="1" applyNumberFormat="1" applyFont="1" applyBorder="1" applyAlignment="1">
      <alignment horizontal="right" vertical="center"/>
    </xf>
    <xf numFmtId="176" fontId="15" fillId="0" borderId="40" xfId="1" applyNumberFormat="1" applyFont="1" applyBorder="1" applyAlignment="1">
      <alignment horizontal="right" vertical="center"/>
    </xf>
    <xf numFmtId="41" fontId="20" fillId="0" borderId="41" xfId="1" applyFont="1" applyBorder="1" applyAlignment="1">
      <alignment horizontal="center" vertical="center"/>
    </xf>
    <xf numFmtId="176" fontId="15" fillId="0" borderId="39" xfId="0" applyNumberFormat="1" applyFont="1" applyBorder="1" applyAlignment="1">
      <alignment horizontal="right" vertical="center"/>
    </xf>
    <xf numFmtId="176" fontId="15" fillId="0" borderId="41" xfId="1" applyNumberFormat="1" applyFont="1" applyBorder="1" applyAlignment="1">
      <alignment horizontal="right" vertical="center"/>
    </xf>
    <xf numFmtId="41" fontId="20" fillId="0" borderId="41" xfId="1" applyNumberFormat="1" applyFont="1" applyBorder="1" applyAlignment="1">
      <alignment horizontal="center" vertical="center"/>
    </xf>
    <xf numFmtId="176" fontId="15" fillId="0" borderId="40" xfId="0" applyNumberFormat="1" applyFont="1" applyBorder="1" applyAlignment="1">
      <alignment horizontal="right" vertical="center"/>
    </xf>
    <xf numFmtId="178" fontId="15" fillId="0" borderId="1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176" fontId="15" fillId="0" borderId="44" xfId="1" applyNumberFormat="1" applyFont="1" applyBorder="1" applyAlignment="1">
      <alignment horizontal="right" vertical="center"/>
    </xf>
    <xf numFmtId="176" fontId="15" fillId="0" borderId="45" xfId="1" applyNumberFormat="1" applyFont="1" applyBorder="1" applyAlignment="1">
      <alignment horizontal="right" vertical="center"/>
    </xf>
    <xf numFmtId="178" fontId="21" fillId="0" borderId="47" xfId="1" applyNumberFormat="1" applyFont="1" applyBorder="1" applyAlignment="1">
      <alignment horizontal="center" vertical="center"/>
    </xf>
    <xf numFmtId="176" fontId="15" fillId="0" borderId="46" xfId="1" applyNumberFormat="1" applyFont="1" applyBorder="1" applyAlignment="1">
      <alignment horizontal="right" vertical="center"/>
    </xf>
    <xf numFmtId="178" fontId="21" fillId="0" borderId="48" xfId="1" applyNumberFormat="1" applyFont="1" applyBorder="1" applyAlignment="1">
      <alignment horizontal="center" vertical="center"/>
    </xf>
    <xf numFmtId="178" fontId="15" fillId="0" borderId="49" xfId="1" applyNumberFormat="1" applyFont="1" applyBorder="1" applyAlignment="1">
      <alignment horizontal="center" vertical="center"/>
    </xf>
    <xf numFmtId="43" fontId="23" fillId="0" borderId="43" xfId="1" applyNumberFormat="1" applyFont="1" applyBorder="1" applyAlignment="1">
      <alignment horizontal="center" vertical="center"/>
    </xf>
    <xf numFmtId="178" fontId="21" fillId="0" borderId="51" xfId="1" applyNumberFormat="1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176" fontId="14" fillId="0" borderId="72" xfId="1" applyNumberFormat="1" applyFont="1" applyFill="1" applyBorder="1" applyAlignment="1">
      <alignment horizontal="right" vertical="center"/>
    </xf>
    <xf numFmtId="176" fontId="14" fillId="0" borderId="73" xfId="1" applyNumberFormat="1" applyFont="1" applyFill="1" applyBorder="1" applyAlignment="1">
      <alignment horizontal="right" vertical="center"/>
    </xf>
    <xf numFmtId="41" fontId="18" fillId="0" borderId="74" xfId="1" applyFont="1" applyFill="1" applyBorder="1" applyAlignment="1">
      <alignment horizontal="center" vertical="center"/>
    </xf>
    <xf numFmtId="178" fontId="21" fillId="0" borderId="75" xfId="0" applyNumberFormat="1" applyFont="1" applyFill="1" applyBorder="1" applyAlignment="1">
      <alignment horizontal="center" vertical="center"/>
    </xf>
    <xf numFmtId="176" fontId="14" fillId="0" borderId="72" xfId="0" applyNumberFormat="1" applyFont="1" applyFill="1" applyBorder="1" applyAlignment="1">
      <alignment horizontal="right" vertical="center"/>
    </xf>
    <xf numFmtId="176" fontId="14" fillId="0" borderId="74" xfId="1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176" fontId="14" fillId="0" borderId="82" xfId="1" applyNumberFormat="1" applyFont="1" applyFill="1" applyBorder="1" applyAlignment="1">
      <alignment horizontal="right" vertical="center"/>
    </xf>
    <xf numFmtId="176" fontId="14" fillId="0" borderId="83" xfId="1" applyNumberFormat="1" applyFont="1" applyFill="1" applyBorder="1" applyAlignment="1">
      <alignment horizontal="right" vertical="center"/>
    </xf>
    <xf numFmtId="176" fontId="14" fillId="0" borderId="82" xfId="0" applyNumberFormat="1" applyFont="1" applyFill="1" applyBorder="1" applyAlignment="1">
      <alignment horizontal="right" vertical="center"/>
    </xf>
    <xf numFmtId="176" fontId="14" fillId="0" borderId="84" xfId="1" applyNumberFormat="1" applyFont="1" applyFill="1" applyBorder="1" applyAlignment="1">
      <alignment horizontal="right" vertical="center"/>
    </xf>
    <xf numFmtId="176" fontId="14" fillId="0" borderId="91" xfId="1" applyNumberFormat="1" applyFont="1" applyFill="1" applyBorder="1" applyAlignment="1">
      <alignment horizontal="right" vertical="center"/>
    </xf>
    <xf numFmtId="176" fontId="14" fillId="0" borderId="53" xfId="1" applyNumberFormat="1" applyFont="1" applyFill="1" applyBorder="1" applyAlignment="1">
      <alignment horizontal="right" vertical="center"/>
    </xf>
    <xf numFmtId="176" fontId="14" fillId="0" borderId="54" xfId="1" applyNumberFormat="1" applyFont="1" applyFill="1" applyBorder="1" applyAlignment="1">
      <alignment horizontal="right" vertical="center"/>
    </xf>
    <xf numFmtId="41" fontId="18" fillId="0" borderId="55" xfId="1" applyFont="1" applyFill="1" applyBorder="1" applyAlignment="1">
      <alignment horizontal="center" vertical="center"/>
    </xf>
    <xf numFmtId="178" fontId="21" fillId="0" borderId="56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right" vertical="center"/>
    </xf>
    <xf numFmtId="176" fontId="14" fillId="0" borderId="55" xfId="1" applyNumberFormat="1" applyFont="1" applyFill="1" applyBorder="1" applyAlignment="1">
      <alignment horizontal="right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21" fillId="0" borderId="58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right" vertical="center"/>
    </xf>
    <xf numFmtId="178" fontId="14" fillId="0" borderId="59" xfId="0" applyNumberFormat="1" applyFont="1" applyFill="1" applyBorder="1" applyAlignment="1">
      <alignment horizontal="center" vertical="center"/>
    </xf>
    <xf numFmtId="177" fontId="16" fillId="0" borderId="52" xfId="1" applyNumberFormat="1" applyFont="1" applyFill="1" applyBorder="1" applyAlignment="1">
      <alignment horizontal="center" vertical="center"/>
    </xf>
    <xf numFmtId="41" fontId="18" fillId="0" borderId="60" xfId="1" applyFont="1" applyFill="1" applyBorder="1" applyAlignment="1">
      <alignment horizontal="center" vertical="center"/>
    </xf>
    <xf numFmtId="178" fontId="19" fillId="0" borderId="61" xfId="1" applyNumberFormat="1" applyFont="1" applyFill="1" applyBorder="1" applyAlignment="1">
      <alignment horizontal="center" vertical="center"/>
    </xf>
    <xf numFmtId="176" fontId="14" fillId="0" borderId="63" xfId="1" applyNumberFormat="1" applyFont="1" applyFill="1" applyBorder="1" applyAlignment="1">
      <alignment horizontal="right" vertical="center"/>
    </xf>
    <xf numFmtId="176" fontId="14" fillId="0" borderId="64" xfId="1" applyNumberFormat="1" applyFont="1" applyFill="1" applyBorder="1" applyAlignment="1">
      <alignment horizontal="right" vertical="center"/>
    </xf>
    <xf numFmtId="41" fontId="18" fillId="0" borderId="65" xfId="1" applyFont="1" applyFill="1" applyBorder="1" applyAlignment="1">
      <alignment horizontal="center" vertical="center"/>
    </xf>
    <xf numFmtId="178" fontId="21" fillId="0" borderId="66" xfId="0" applyNumberFormat="1" applyFont="1" applyFill="1" applyBorder="1" applyAlignment="1">
      <alignment horizontal="center" vertical="center"/>
    </xf>
    <xf numFmtId="176" fontId="14" fillId="0" borderId="63" xfId="0" applyNumberFormat="1" applyFont="1" applyFill="1" applyBorder="1" applyAlignment="1">
      <alignment horizontal="right" vertical="center"/>
    </xf>
    <xf numFmtId="176" fontId="14" fillId="0" borderId="65" xfId="1" applyNumberFormat="1" applyFont="1" applyFill="1" applyBorder="1" applyAlignment="1">
      <alignment horizontal="right" vertical="center"/>
    </xf>
    <xf numFmtId="178" fontId="21" fillId="0" borderId="67" xfId="0" applyNumberFormat="1" applyFont="1" applyFill="1" applyBorder="1" applyAlignment="1">
      <alignment horizontal="center" vertical="center"/>
    </xf>
    <xf numFmtId="176" fontId="14" fillId="0" borderId="64" xfId="0" applyNumberFormat="1" applyFont="1" applyFill="1" applyBorder="1" applyAlignment="1">
      <alignment horizontal="right" vertical="center"/>
    </xf>
    <xf numFmtId="178" fontId="14" fillId="0" borderId="68" xfId="0" applyNumberFormat="1" applyFont="1" applyFill="1" applyBorder="1" applyAlignment="1">
      <alignment horizontal="center" vertical="center"/>
    </xf>
    <xf numFmtId="177" fontId="16" fillId="0" borderId="62" xfId="1" applyNumberFormat="1" applyFont="1" applyFill="1" applyBorder="1" applyAlignment="1">
      <alignment horizontal="center" vertical="center"/>
    </xf>
    <xf numFmtId="41" fontId="18" fillId="0" borderId="69" xfId="1" applyFont="1" applyFill="1" applyBorder="1" applyAlignment="1">
      <alignment horizontal="center" vertical="center"/>
    </xf>
    <xf numFmtId="178" fontId="19" fillId="0" borderId="70" xfId="1" applyNumberFormat="1" applyFont="1" applyFill="1" applyBorder="1" applyAlignment="1">
      <alignment horizontal="center" vertical="center"/>
    </xf>
    <xf numFmtId="178" fontId="21" fillId="0" borderId="76" xfId="0" applyNumberFormat="1" applyFont="1" applyFill="1" applyBorder="1" applyAlignment="1">
      <alignment horizontal="center" vertical="center"/>
    </xf>
    <xf numFmtId="178" fontId="21" fillId="0" borderId="77" xfId="0" applyNumberFormat="1" applyFont="1" applyFill="1" applyBorder="1" applyAlignment="1">
      <alignment horizontal="center" vertical="center"/>
    </xf>
    <xf numFmtId="178" fontId="14" fillId="0" borderId="78" xfId="0" applyNumberFormat="1" applyFont="1" applyFill="1" applyBorder="1" applyAlignment="1">
      <alignment horizontal="center" vertical="center"/>
    </xf>
    <xf numFmtId="177" fontId="16" fillId="0" borderId="71" xfId="1" applyNumberFormat="1" applyFont="1" applyFill="1" applyBorder="1" applyAlignment="1">
      <alignment horizontal="center" vertical="center"/>
    </xf>
    <xf numFmtId="41" fontId="18" fillId="0" borderId="79" xfId="1" applyFont="1" applyFill="1" applyBorder="1" applyAlignment="1">
      <alignment horizontal="center" vertical="center"/>
    </xf>
    <xf numFmtId="178" fontId="19" fillId="0" borderId="80" xfId="1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176" fontId="15" fillId="0" borderId="26" xfId="1" applyNumberFormat="1" applyFont="1" applyFill="1" applyBorder="1" applyAlignment="1">
      <alignment horizontal="right" vertical="center"/>
    </xf>
    <xf numFmtId="176" fontId="15" fillId="0" borderId="27" xfId="1" applyNumberFormat="1" applyFont="1" applyFill="1" applyBorder="1" applyAlignment="1">
      <alignment horizontal="right" vertical="center"/>
    </xf>
    <xf numFmtId="41" fontId="20" fillId="0" borderId="28" xfId="1" applyNumberFormat="1" applyFont="1" applyFill="1" applyBorder="1" applyAlignment="1">
      <alignment horizontal="center" vertical="center"/>
    </xf>
    <xf numFmtId="178" fontId="21" fillId="0" borderId="29" xfId="0" applyNumberFormat="1" applyFont="1" applyFill="1" applyBorder="1" applyAlignment="1">
      <alignment horizontal="center" vertical="center"/>
    </xf>
    <xf numFmtId="176" fontId="15" fillId="0" borderId="28" xfId="1" applyNumberFormat="1" applyFont="1" applyFill="1" applyBorder="1" applyAlignment="1">
      <alignment horizontal="right" vertical="center"/>
    </xf>
    <xf numFmtId="178" fontId="21" fillId="0" borderId="30" xfId="0" applyNumberFormat="1" applyFont="1" applyFill="1" applyBorder="1" applyAlignment="1">
      <alignment horizontal="center" vertical="center"/>
    </xf>
    <xf numFmtId="41" fontId="20" fillId="0" borderId="28" xfId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41" fontId="20" fillId="0" borderId="32" xfId="1" applyFont="1" applyFill="1" applyBorder="1" applyAlignment="1">
      <alignment horizontal="center" vertical="center"/>
    </xf>
    <xf numFmtId="178" fontId="21" fillId="0" borderId="33" xfId="1" applyNumberFormat="1" applyFont="1" applyFill="1" applyBorder="1" applyAlignment="1">
      <alignment horizontal="center" vertical="center"/>
    </xf>
    <xf numFmtId="0" fontId="14" fillId="0" borderId="81" xfId="0" applyFont="1" applyFill="1" applyBorder="1" applyAlignment="1">
      <alignment horizontal="center" vertical="center"/>
    </xf>
    <xf numFmtId="41" fontId="18" fillId="0" borderId="84" xfId="1" applyFont="1" applyFill="1" applyBorder="1" applyAlignment="1">
      <alignment horizontal="center" vertical="center"/>
    </xf>
    <xf numFmtId="178" fontId="21" fillId="0" borderId="85" xfId="0" applyNumberFormat="1" applyFont="1" applyFill="1" applyBorder="1" applyAlignment="1">
      <alignment horizontal="center" vertical="center"/>
    </xf>
    <xf numFmtId="179" fontId="21" fillId="0" borderId="85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177" fontId="16" fillId="0" borderId="81" xfId="1" applyNumberFormat="1" applyFont="1" applyFill="1" applyBorder="1" applyAlignment="1">
      <alignment horizontal="center" vertical="center"/>
    </xf>
    <xf numFmtId="41" fontId="18" fillId="0" borderId="86" xfId="1" applyFont="1" applyFill="1" applyBorder="1" applyAlignment="1">
      <alignment horizontal="center" vertical="center"/>
    </xf>
    <xf numFmtId="178" fontId="19" fillId="0" borderId="87" xfId="1" applyNumberFormat="1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176" fontId="14" fillId="0" borderId="89" xfId="1" applyNumberFormat="1" applyFont="1" applyFill="1" applyBorder="1" applyAlignment="1">
      <alignment horizontal="right" vertical="center"/>
    </xf>
    <xf numFmtId="176" fontId="14" fillId="0" borderId="90" xfId="1" applyNumberFormat="1" applyFont="1" applyFill="1" applyBorder="1" applyAlignment="1">
      <alignment horizontal="right" vertical="center"/>
    </xf>
    <xf numFmtId="41" fontId="18" fillId="0" borderId="91" xfId="1" applyFont="1" applyFill="1" applyBorder="1" applyAlignment="1">
      <alignment horizontal="center" vertical="center"/>
    </xf>
    <xf numFmtId="178" fontId="21" fillId="0" borderId="92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right" vertical="center"/>
    </xf>
    <xf numFmtId="178" fontId="21" fillId="0" borderId="93" xfId="0" applyNumberFormat="1" applyFont="1" applyFill="1" applyBorder="1" applyAlignment="1">
      <alignment horizontal="center" vertical="center"/>
    </xf>
    <xf numFmtId="178" fontId="14" fillId="0" borderId="94" xfId="0" applyNumberFormat="1" applyFont="1" applyFill="1" applyBorder="1" applyAlignment="1">
      <alignment horizontal="center" vertical="center"/>
    </xf>
    <xf numFmtId="177" fontId="16" fillId="0" borderId="88" xfId="1" applyNumberFormat="1" applyFont="1" applyFill="1" applyBorder="1" applyAlignment="1">
      <alignment horizontal="center" vertical="center"/>
    </xf>
    <xf numFmtId="41" fontId="18" fillId="0" borderId="95" xfId="1" applyFont="1" applyFill="1" applyBorder="1" applyAlignment="1">
      <alignment horizontal="center" vertical="center"/>
    </xf>
    <xf numFmtId="178" fontId="19" fillId="0" borderId="96" xfId="1" applyNumberFormat="1" applyFont="1" applyFill="1" applyBorder="1" applyAlignment="1">
      <alignment horizontal="center" vertical="center"/>
    </xf>
    <xf numFmtId="0" fontId="14" fillId="0" borderId="97" xfId="0" applyFont="1" applyFill="1" applyBorder="1" applyAlignment="1">
      <alignment horizontal="center" vertical="center"/>
    </xf>
    <xf numFmtId="176" fontId="14" fillId="0" borderId="98" xfId="1" applyNumberFormat="1" applyFont="1" applyFill="1" applyBorder="1" applyAlignment="1">
      <alignment horizontal="right" vertical="center"/>
    </xf>
    <xf numFmtId="176" fontId="14" fillId="0" borderId="99" xfId="1" applyNumberFormat="1" applyFont="1" applyFill="1" applyBorder="1" applyAlignment="1">
      <alignment horizontal="right" vertical="center"/>
    </xf>
    <xf numFmtId="41" fontId="18" fillId="0" borderId="100" xfId="1" applyFont="1" applyFill="1" applyBorder="1" applyAlignment="1">
      <alignment horizontal="center" vertical="center"/>
    </xf>
    <xf numFmtId="178" fontId="21" fillId="0" borderId="101" xfId="0" applyNumberFormat="1" applyFont="1" applyFill="1" applyBorder="1" applyAlignment="1">
      <alignment horizontal="center" vertical="center"/>
    </xf>
    <xf numFmtId="176" fontId="14" fillId="0" borderId="98" xfId="0" applyNumberFormat="1" applyFont="1" applyFill="1" applyBorder="1" applyAlignment="1">
      <alignment horizontal="right" vertical="center"/>
    </xf>
    <xf numFmtId="176" fontId="14" fillId="0" borderId="100" xfId="1" applyNumberFormat="1" applyFont="1" applyFill="1" applyBorder="1" applyAlignment="1">
      <alignment horizontal="right" vertical="center"/>
    </xf>
    <xf numFmtId="178" fontId="21" fillId="0" borderId="102" xfId="0" applyNumberFormat="1" applyFont="1" applyFill="1" applyBorder="1" applyAlignment="1">
      <alignment horizontal="center" vertical="center"/>
    </xf>
    <xf numFmtId="176" fontId="14" fillId="0" borderId="99" xfId="0" applyNumberFormat="1" applyFont="1" applyFill="1" applyBorder="1" applyAlignment="1">
      <alignment horizontal="right" vertical="center"/>
    </xf>
    <xf numFmtId="178" fontId="14" fillId="0" borderId="103" xfId="0" applyNumberFormat="1" applyFont="1" applyFill="1" applyBorder="1" applyAlignment="1">
      <alignment horizontal="center" vertical="center"/>
    </xf>
    <xf numFmtId="177" fontId="16" fillId="0" borderId="97" xfId="1" applyNumberFormat="1" applyFont="1" applyFill="1" applyBorder="1" applyAlignment="1">
      <alignment horizontal="center" vertical="center"/>
    </xf>
    <xf numFmtId="41" fontId="18" fillId="0" borderId="104" xfId="1" applyFont="1" applyFill="1" applyBorder="1" applyAlignment="1">
      <alignment horizontal="center" vertical="center"/>
    </xf>
    <xf numFmtId="178" fontId="19" fillId="0" borderId="105" xfId="1" applyNumberFormat="1" applyFont="1" applyFill="1" applyBorder="1" applyAlignment="1">
      <alignment horizontal="center" vertical="center"/>
    </xf>
    <xf numFmtId="176" fontId="15" fillId="0" borderId="34" xfId="1" applyNumberFormat="1" applyFont="1" applyFill="1" applyBorder="1" applyAlignment="1">
      <alignment horizontal="right" vertical="center"/>
    </xf>
    <xf numFmtId="177" fontId="16" fillId="0" borderId="25" xfId="1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right" vertical="center"/>
    </xf>
    <xf numFmtId="0" fontId="14" fillId="0" borderId="106" xfId="0" applyFont="1" applyFill="1" applyBorder="1" applyAlignment="1">
      <alignment horizontal="center" vertical="center"/>
    </xf>
    <xf numFmtId="176" fontId="14" fillId="0" borderId="107" xfId="1" applyNumberFormat="1" applyFont="1" applyFill="1" applyBorder="1" applyAlignment="1">
      <alignment horizontal="right" vertical="center"/>
    </xf>
    <xf numFmtId="176" fontId="14" fillId="0" borderId="108" xfId="1" applyNumberFormat="1" applyFont="1" applyFill="1" applyBorder="1" applyAlignment="1">
      <alignment horizontal="right" vertical="center"/>
    </xf>
    <xf numFmtId="41" fontId="18" fillId="0" borderId="109" xfId="1" applyFont="1" applyFill="1" applyBorder="1" applyAlignment="1">
      <alignment horizontal="center" vertical="center"/>
    </xf>
    <xf numFmtId="178" fontId="21" fillId="0" borderId="110" xfId="0" applyNumberFormat="1" applyFont="1" applyFill="1" applyBorder="1" applyAlignment="1">
      <alignment horizontal="center" vertical="center"/>
    </xf>
    <xf numFmtId="176" fontId="14" fillId="0" borderId="107" xfId="0" applyNumberFormat="1" applyFont="1" applyFill="1" applyBorder="1" applyAlignment="1">
      <alignment horizontal="right" vertical="center"/>
    </xf>
    <xf numFmtId="176" fontId="14" fillId="0" borderId="109" xfId="1" applyNumberFormat="1" applyFont="1" applyFill="1" applyBorder="1" applyAlignment="1">
      <alignment horizontal="right" vertical="center"/>
    </xf>
    <xf numFmtId="178" fontId="21" fillId="0" borderId="111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right" vertical="center"/>
    </xf>
    <xf numFmtId="178" fontId="14" fillId="0" borderId="112" xfId="0" applyNumberFormat="1" applyFont="1" applyFill="1" applyBorder="1" applyAlignment="1">
      <alignment horizontal="center" vertical="center"/>
    </xf>
    <xf numFmtId="177" fontId="16" fillId="0" borderId="106" xfId="1" applyNumberFormat="1" applyFont="1" applyFill="1" applyBorder="1" applyAlignment="1">
      <alignment horizontal="center" vertical="center"/>
    </xf>
    <xf numFmtId="41" fontId="18" fillId="0" borderId="113" xfId="1" applyFont="1" applyFill="1" applyBorder="1" applyAlignment="1">
      <alignment horizontal="center" vertical="center"/>
    </xf>
    <xf numFmtId="178" fontId="19" fillId="0" borderId="114" xfId="1" applyNumberFormat="1" applyFont="1" applyFill="1" applyBorder="1" applyAlignment="1">
      <alignment horizontal="center" vertical="center"/>
    </xf>
    <xf numFmtId="41" fontId="18" fillId="0" borderId="32" xfId="1" applyFont="1" applyFill="1" applyBorder="1" applyAlignment="1">
      <alignment horizontal="center" vertical="center"/>
    </xf>
    <xf numFmtId="178" fontId="19" fillId="0" borderId="33" xfId="1" applyNumberFormat="1" applyFont="1" applyFill="1" applyBorder="1" applyAlignment="1">
      <alignment horizontal="center" vertical="center"/>
    </xf>
    <xf numFmtId="0" fontId="14" fillId="0" borderId="115" xfId="0" applyFont="1" applyFill="1" applyBorder="1" applyAlignment="1">
      <alignment horizontal="center" vertical="center"/>
    </xf>
    <xf numFmtId="176" fontId="14" fillId="0" borderId="117" xfId="1" applyNumberFormat="1" applyFont="1" applyFill="1" applyBorder="1" applyAlignment="1">
      <alignment horizontal="right" vertical="center"/>
    </xf>
    <xf numFmtId="41" fontId="18" fillId="0" borderId="118" xfId="1" applyFont="1" applyFill="1" applyBorder="1" applyAlignment="1">
      <alignment horizontal="center" vertical="center"/>
    </xf>
    <xf numFmtId="178" fontId="21" fillId="0" borderId="119" xfId="0" applyNumberFormat="1" applyFont="1" applyFill="1" applyBorder="1" applyAlignment="1">
      <alignment horizontal="center" vertical="center"/>
    </xf>
    <xf numFmtId="176" fontId="14" fillId="0" borderId="118" xfId="1" applyNumberFormat="1" applyFont="1" applyFill="1" applyBorder="1" applyAlignment="1">
      <alignment horizontal="right" vertical="center"/>
    </xf>
    <xf numFmtId="41" fontId="18" fillId="0" borderId="120" xfId="1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/>
    </xf>
    <xf numFmtId="0" fontId="15" fillId="0" borderId="121" xfId="0" applyFont="1" applyFill="1" applyBorder="1" applyAlignment="1">
      <alignment horizontal="center" vertical="center"/>
    </xf>
    <xf numFmtId="176" fontId="15" fillId="0" borderId="122" xfId="1" applyNumberFormat="1" applyFont="1" applyFill="1" applyBorder="1" applyAlignment="1">
      <alignment horizontal="right" vertical="center"/>
    </xf>
    <xf numFmtId="176" fontId="15" fillId="0" borderId="123" xfId="1" applyNumberFormat="1" applyFont="1" applyFill="1" applyBorder="1" applyAlignment="1">
      <alignment horizontal="right" vertical="center"/>
    </xf>
    <xf numFmtId="41" fontId="20" fillId="0" borderId="124" xfId="1" applyNumberFormat="1" applyFont="1" applyFill="1" applyBorder="1" applyAlignment="1">
      <alignment horizontal="center" vertical="center"/>
    </xf>
    <xf numFmtId="43" fontId="21" fillId="0" borderId="125" xfId="0" applyNumberFormat="1" applyFont="1" applyFill="1" applyBorder="1" applyAlignment="1">
      <alignment horizontal="center" vertical="center"/>
    </xf>
    <xf numFmtId="176" fontId="15" fillId="0" borderId="124" xfId="1" applyNumberFormat="1" applyFont="1" applyFill="1" applyBorder="1" applyAlignment="1">
      <alignment horizontal="right" vertical="center"/>
    </xf>
    <xf numFmtId="43" fontId="21" fillId="0" borderId="126" xfId="0" applyNumberFormat="1" applyFont="1" applyFill="1" applyBorder="1" applyAlignment="1">
      <alignment horizontal="center" vertical="center"/>
    </xf>
    <xf numFmtId="43" fontId="15" fillId="0" borderId="127" xfId="0" applyNumberFormat="1" applyFont="1" applyFill="1" applyBorder="1" applyAlignment="1">
      <alignment horizontal="center" vertical="center"/>
    </xf>
    <xf numFmtId="177" fontId="22" fillId="0" borderId="121" xfId="1" applyNumberFormat="1" applyFont="1" applyFill="1" applyBorder="1" applyAlignment="1">
      <alignment horizontal="center" vertical="center"/>
    </xf>
    <xf numFmtId="41" fontId="18" fillId="0" borderId="128" xfId="1" applyFont="1" applyFill="1" applyBorder="1" applyAlignment="1">
      <alignment horizontal="center" vertical="center"/>
    </xf>
    <xf numFmtId="177" fontId="21" fillId="0" borderId="129" xfId="1" applyNumberFormat="1" applyFont="1" applyFill="1" applyBorder="1" applyAlignment="1">
      <alignment horizontal="center" vertical="center"/>
    </xf>
    <xf numFmtId="41" fontId="18" fillId="0" borderId="19" xfId="1" applyNumberFormat="1" applyFont="1" applyBorder="1" applyAlignment="1">
      <alignment horizontal="center" vertical="center" wrapText="1"/>
    </xf>
    <xf numFmtId="210" fontId="20" fillId="0" borderId="50" xfId="1" applyNumberFormat="1" applyFont="1" applyBorder="1" applyAlignment="1">
      <alignment horizontal="center" vertical="center"/>
    </xf>
    <xf numFmtId="210" fontId="20" fillId="0" borderId="46" xfId="1" applyNumberFormat="1" applyFont="1" applyBorder="1" applyAlignment="1">
      <alignment horizontal="center" vertical="center"/>
    </xf>
    <xf numFmtId="176" fontId="24" fillId="0" borderId="118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6" fontId="0" fillId="0" borderId="144" xfId="1" applyNumberFormat="1" applyFont="1" applyBorder="1" applyAlignment="1">
      <alignment horizontal="right"/>
    </xf>
    <xf numFmtId="176" fontId="0" fillId="0" borderId="0" xfId="1" applyNumberFormat="1" applyFont="1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11" fillId="0" borderId="0" xfId="1" applyNumberFormat="1" applyFont="1"/>
    <xf numFmtId="176" fontId="14" fillId="0" borderId="73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176" fontId="14" fillId="0" borderId="40" xfId="0" applyNumberFormat="1" applyFont="1" applyFill="1" applyBorder="1" applyAlignment="1">
      <alignment horizontal="right" vertical="center"/>
    </xf>
    <xf numFmtId="176" fontId="14" fillId="0" borderId="90" xfId="0" applyNumberFormat="1" applyFont="1" applyFill="1" applyBorder="1" applyAlignment="1">
      <alignment horizontal="right" vertical="center"/>
    </xf>
    <xf numFmtId="176" fontId="14" fillId="0" borderId="116" xfId="0" applyNumberFormat="1" applyFont="1" applyFill="1" applyBorder="1" applyAlignment="1">
      <alignment horizontal="right" vertical="center"/>
    </xf>
    <xf numFmtId="176" fontId="14" fillId="0" borderId="117" xfId="0" applyNumberFormat="1" applyFont="1" applyFill="1" applyBorder="1" applyAlignment="1">
      <alignment horizontal="right" vertical="center"/>
    </xf>
    <xf numFmtId="176" fontId="14" fillId="0" borderId="116" xfId="1" applyNumberFormat="1" applyFont="1" applyFill="1" applyBorder="1" applyAlignment="1">
      <alignment horizontal="right" vertical="center"/>
    </xf>
    <xf numFmtId="178" fontId="21" fillId="0" borderId="145" xfId="0" applyNumberFormat="1" applyFont="1" applyBorder="1" applyAlignment="1">
      <alignment horizontal="center" vertical="center"/>
    </xf>
    <xf numFmtId="41" fontId="20" fillId="0" borderId="0" xfId="1" applyFont="1" applyBorder="1" applyAlignment="1">
      <alignment horizontal="center" vertical="center"/>
    </xf>
    <xf numFmtId="2" fontId="21" fillId="0" borderId="57" xfId="0" applyNumberFormat="1" applyFont="1" applyFill="1" applyBorder="1" applyAlignment="1">
      <alignment horizontal="center" vertical="center"/>
    </xf>
    <xf numFmtId="41" fontId="20" fillId="0" borderId="133" xfId="1" applyFont="1" applyBorder="1" applyAlignment="1">
      <alignment horizontal="center" vertical="center"/>
    </xf>
    <xf numFmtId="178" fontId="21" fillId="0" borderId="126" xfId="0" applyNumberFormat="1" applyFont="1" applyFill="1" applyBorder="1" applyAlignment="1">
      <alignment horizontal="center" vertical="center"/>
    </xf>
    <xf numFmtId="178" fontId="21" fillId="0" borderId="125" xfId="0" applyNumberFormat="1" applyFont="1" applyFill="1" applyBorder="1" applyAlignment="1">
      <alignment horizontal="center" vertical="center"/>
    </xf>
    <xf numFmtId="178" fontId="21" fillId="0" borderId="129" xfId="1" applyNumberFormat="1" applyFont="1" applyFill="1" applyBorder="1" applyAlignment="1">
      <alignment horizontal="center" vertical="center"/>
    </xf>
    <xf numFmtId="41" fontId="18" fillId="0" borderId="146" xfId="1" applyFont="1" applyFill="1" applyBorder="1" applyAlignment="1">
      <alignment horizontal="center" vertical="center"/>
    </xf>
    <xf numFmtId="41" fontId="1" fillId="0" borderId="0" xfId="3101" applyNumberFormat="1" applyFill="1" applyAlignment="1">
      <alignment horizontal="center" vertical="center"/>
    </xf>
    <xf numFmtId="41" fontId="18" fillId="0" borderId="137" xfId="1" applyFont="1" applyFill="1" applyBorder="1" applyAlignment="1">
      <alignment horizontal="center" vertical="center"/>
    </xf>
    <xf numFmtId="0" fontId="21" fillId="0" borderId="42" xfId="0" applyNumberFormat="1" applyFont="1" applyFill="1" applyBorder="1" applyAlignment="1">
      <alignment horizontal="center" vertical="center"/>
    </xf>
    <xf numFmtId="0" fontId="15" fillId="48" borderId="25" xfId="0" applyFont="1" applyFill="1" applyBorder="1" applyAlignment="1">
      <alignment horizontal="center" vertical="center"/>
    </xf>
    <xf numFmtId="176" fontId="15" fillId="48" borderId="39" xfId="1" applyNumberFormat="1" applyFont="1" applyFill="1" applyBorder="1" applyAlignment="1">
      <alignment horizontal="right" vertical="center"/>
    </xf>
    <xf numFmtId="176" fontId="15" fillId="48" borderId="40" xfId="1" applyNumberFormat="1" applyFont="1" applyFill="1" applyBorder="1" applyAlignment="1">
      <alignment horizontal="right" vertical="center"/>
    </xf>
    <xf numFmtId="41" fontId="20" fillId="48" borderId="41" xfId="1" applyFont="1" applyFill="1" applyBorder="1" applyAlignment="1">
      <alignment horizontal="center" vertical="center"/>
    </xf>
    <xf numFmtId="178" fontId="21" fillId="48" borderId="145" xfId="0" applyNumberFormat="1" applyFont="1" applyFill="1" applyBorder="1" applyAlignment="1">
      <alignment horizontal="center" vertical="center"/>
    </xf>
    <xf numFmtId="176" fontId="15" fillId="48" borderId="39" xfId="0" applyNumberFormat="1" applyFont="1" applyFill="1" applyBorder="1" applyAlignment="1">
      <alignment horizontal="right" vertical="center"/>
    </xf>
    <xf numFmtId="176" fontId="15" fillId="48" borderId="41" xfId="1" applyNumberFormat="1" applyFont="1" applyFill="1" applyBorder="1" applyAlignment="1">
      <alignment horizontal="right" vertical="center"/>
    </xf>
    <xf numFmtId="41" fontId="20" fillId="48" borderId="41" xfId="1" applyNumberFormat="1" applyFont="1" applyFill="1" applyBorder="1" applyAlignment="1">
      <alignment horizontal="center" vertical="center"/>
    </xf>
    <xf numFmtId="178" fontId="21" fillId="48" borderId="42" xfId="0" applyNumberFormat="1" applyFont="1" applyFill="1" applyBorder="1" applyAlignment="1">
      <alignment horizontal="center" vertical="center"/>
    </xf>
    <xf numFmtId="176" fontId="15" fillId="48" borderId="40" xfId="0" applyNumberFormat="1" applyFont="1" applyFill="1" applyBorder="1" applyAlignment="1">
      <alignment horizontal="right" vertical="center"/>
    </xf>
    <xf numFmtId="178" fontId="15" fillId="48" borderId="1" xfId="0" applyNumberFormat="1" applyFont="1" applyFill="1" applyBorder="1" applyAlignment="1">
      <alignment horizontal="center" vertical="center"/>
    </xf>
    <xf numFmtId="177" fontId="22" fillId="48" borderId="38" xfId="1" applyNumberFormat="1" applyFont="1" applyFill="1" applyBorder="1" applyAlignment="1">
      <alignment horizontal="center" vertical="center"/>
    </xf>
    <xf numFmtId="41" fontId="20" fillId="48" borderId="0" xfId="1" applyFont="1" applyFill="1" applyBorder="1" applyAlignment="1">
      <alignment horizontal="center" vertical="center"/>
    </xf>
    <xf numFmtId="178" fontId="21" fillId="48" borderId="33" xfId="1" applyNumberFormat="1" applyFont="1" applyFill="1" applyBorder="1" applyAlignment="1">
      <alignment horizontal="center" vertical="center"/>
    </xf>
    <xf numFmtId="0" fontId="15" fillId="48" borderId="43" xfId="0" applyFont="1" applyFill="1" applyBorder="1" applyAlignment="1">
      <alignment horizontal="center" vertical="center"/>
    </xf>
    <xf numFmtId="176" fontId="15" fillId="48" borderId="44" xfId="1" applyNumberFormat="1" applyFont="1" applyFill="1" applyBorder="1" applyAlignment="1">
      <alignment horizontal="right" vertical="center"/>
    </xf>
    <xf numFmtId="176" fontId="15" fillId="48" borderId="45" xfId="1" applyNumberFormat="1" applyFont="1" applyFill="1" applyBorder="1" applyAlignment="1">
      <alignment horizontal="right" vertical="center"/>
    </xf>
    <xf numFmtId="210" fontId="20" fillId="48" borderId="46" xfId="1" applyNumberFormat="1" applyFont="1" applyFill="1" applyBorder="1" applyAlignment="1">
      <alignment horizontal="center" vertical="center"/>
    </xf>
    <xf numFmtId="178" fontId="21" fillId="48" borderId="47" xfId="1" applyNumberFormat="1" applyFont="1" applyFill="1" applyBorder="1" applyAlignment="1">
      <alignment horizontal="center" vertical="center"/>
    </xf>
    <xf numFmtId="176" fontId="15" fillId="48" borderId="46" xfId="1" applyNumberFormat="1" applyFont="1" applyFill="1" applyBorder="1" applyAlignment="1">
      <alignment horizontal="right" vertical="center"/>
    </xf>
    <xf numFmtId="178" fontId="21" fillId="48" borderId="48" xfId="1" applyNumberFormat="1" applyFont="1" applyFill="1" applyBorder="1" applyAlignment="1">
      <alignment horizontal="center" vertical="center"/>
    </xf>
    <xf numFmtId="178" fontId="15" fillId="48" borderId="49" xfId="1" applyNumberFormat="1" applyFont="1" applyFill="1" applyBorder="1" applyAlignment="1">
      <alignment horizontal="center" vertical="center"/>
    </xf>
    <xf numFmtId="43" fontId="23" fillId="48" borderId="43" xfId="1" applyNumberFormat="1" applyFont="1" applyFill="1" applyBorder="1" applyAlignment="1">
      <alignment horizontal="center" vertical="center"/>
    </xf>
    <xf numFmtId="210" fontId="20" fillId="48" borderId="50" xfId="1" applyNumberFormat="1" applyFont="1" applyFill="1" applyBorder="1" applyAlignment="1">
      <alignment horizontal="center" vertical="center"/>
    </xf>
    <xf numFmtId="178" fontId="21" fillId="48" borderId="5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15" fillId="49" borderId="26" xfId="0" applyNumberFormat="1" applyFont="1" applyFill="1" applyBorder="1" applyAlignment="1">
      <alignment horizontal="center" vertical="center"/>
    </xf>
    <xf numFmtId="176" fontId="15" fillId="49" borderId="28" xfId="1" applyNumberFormat="1" applyFont="1" applyFill="1" applyBorder="1" applyAlignment="1">
      <alignment horizontal="center" vertical="center"/>
    </xf>
    <xf numFmtId="176" fontId="15" fillId="49" borderId="27" xfId="1" applyNumberFormat="1" applyFont="1" applyFill="1" applyBorder="1" applyAlignment="1">
      <alignment horizontal="center" vertical="center"/>
    </xf>
    <xf numFmtId="176" fontId="15" fillId="49" borderId="26" xfId="1" applyNumberFormat="1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178" fontId="14" fillId="0" borderId="26" xfId="0" applyNumberFormat="1" applyFont="1" applyBorder="1" applyAlignment="1">
      <alignment horizontal="center" vertical="center"/>
    </xf>
    <xf numFmtId="178" fontId="14" fillId="0" borderId="34" xfId="0" applyNumberFormat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43" fontId="15" fillId="0" borderId="122" xfId="0" applyNumberFormat="1" applyFont="1" applyFill="1" applyBorder="1" applyAlignment="1">
      <alignment horizontal="center" vertical="center"/>
    </xf>
    <xf numFmtId="178" fontId="15" fillId="0" borderId="44" xfId="1" applyNumberFormat="1" applyFont="1" applyBorder="1" applyAlignment="1">
      <alignment horizontal="center" vertical="center"/>
    </xf>
    <xf numFmtId="178" fontId="14" fillId="0" borderId="53" xfId="0" applyNumberFormat="1" applyFont="1" applyFill="1" applyBorder="1" applyAlignment="1">
      <alignment horizontal="center" vertical="center"/>
    </xf>
    <xf numFmtId="178" fontId="14" fillId="0" borderId="63" xfId="0" applyNumberFormat="1" applyFont="1" applyFill="1" applyBorder="1" applyAlignment="1">
      <alignment horizontal="center" vertical="center"/>
    </xf>
    <xf numFmtId="178" fontId="14" fillId="0" borderId="72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0" borderId="89" xfId="0" applyNumberFormat="1" applyFont="1" applyFill="1" applyBorder="1" applyAlignment="1">
      <alignment horizontal="center" vertical="center"/>
    </xf>
    <xf numFmtId="178" fontId="14" fillId="0" borderId="98" xfId="0" applyNumberFormat="1" applyFont="1" applyFill="1" applyBorder="1" applyAlignment="1">
      <alignment horizontal="center" vertical="center"/>
    </xf>
    <xf numFmtId="178" fontId="14" fillId="0" borderId="107" xfId="0" applyNumberFormat="1" applyFont="1" applyFill="1" applyBorder="1" applyAlignment="1">
      <alignment horizontal="center" vertical="center"/>
    </xf>
    <xf numFmtId="178" fontId="15" fillId="49" borderId="22" xfId="0" applyNumberFormat="1" applyFont="1" applyFill="1" applyBorder="1" applyAlignment="1">
      <alignment horizontal="center" vertical="center"/>
    </xf>
    <xf numFmtId="176" fontId="15" fillId="50" borderId="27" xfId="1" applyNumberFormat="1" applyFont="1" applyFill="1" applyBorder="1" applyAlignment="1">
      <alignment horizontal="center" vertical="center"/>
    </xf>
    <xf numFmtId="2" fontId="21" fillId="0" borderId="77" xfId="0" applyNumberFormat="1" applyFont="1" applyFill="1" applyBorder="1" applyAlignment="1">
      <alignment horizontal="center" vertical="center"/>
    </xf>
    <xf numFmtId="2" fontId="21" fillId="0" borderId="67" xfId="0" applyNumberFormat="1" applyFont="1" applyFill="1" applyBorder="1" applyAlignment="1">
      <alignment horizontal="center" vertical="center"/>
    </xf>
    <xf numFmtId="2" fontId="21" fillId="0" borderId="147" xfId="0" applyNumberFormat="1" applyFont="1" applyFill="1" applyBorder="1" applyAlignment="1">
      <alignment horizontal="center" vertical="center"/>
    </xf>
    <xf numFmtId="2" fontId="21" fillId="0" borderId="93" xfId="0" applyNumberFormat="1" applyFont="1" applyFill="1" applyBorder="1" applyAlignment="1">
      <alignment horizontal="center" vertical="center"/>
    </xf>
    <xf numFmtId="43" fontId="21" fillId="0" borderId="67" xfId="0" applyNumberFormat="1" applyFont="1" applyFill="1" applyBorder="1" applyAlignment="1">
      <alignment horizontal="center" vertical="center"/>
    </xf>
    <xf numFmtId="2" fontId="21" fillId="0" borderId="92" xfId="0" applyNumberFormat="1" applyFont="1" applyFill="1" applyBorder="1" applyAlignment="1">
      <alignment horizontal="center" vertical="center"/>
    </xf>
    <xf numFmtId="177" fontId="21" fillId="0" borderId="77" xfId="1" applyNumberFormat="1" applyFont="1" applyFill="1" applyBorder="1" applyAlignment="1">
      <alignment horizontal="center" vertical="center"/>
    </xf>
    <xf numFmtId="2" fontId="21" fillId="0" borderId="148" xfId="0" applyNumberFormat="1" applyFont="1" applyFill="1" applyBorder="1" applyAlignment="1">
      <alignment horizontal="center" vertical="center"/>
    </xf>
    <xf numFmtId="2" fontId="21" fillId="0" borderId="37" xfId="0" applyNumberFormat="1" applyFont="1" applyFill="1" applyBorder="1" applyAlignment="1">
      <alignment horizontal="center" vertical="center"/>
    </xf>
    <xf numFmtId="0" fontId="21" fillId="0" borderId="37" xfId="0" applyNumberFormat="1" applyFont="1" applyFill="1" applyBorder="1" applyAlignment="1">
      <alignment horizontal="center" vertical="center"/>
    </xf>
    <xf numFmtId="2" fontId="21" fillId="0" borderId="149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176" fontId="15" fillId="0" borderId="39" xfId="1" applyNumberFormat="1" applyFont="1" applyFill="1" applyBorder="1" applyAlignment="1">
      <alignment horizontal="right" vertical="center"/>
    </xf>
    <xf numFmtId="176" fontId="15" fillId="0" borderId="40" xfId="1" applyNumberFormat="1" applyFont="1" applyFill="1" applyBorder="1" applyAlignment="1">
      <alignment horizontal="right" vertical="center"/>
    </xf>
    <xf numFmtId="41" fontId="20" fillId="0" borderId="41" xfId="1" applyNumberFormat="1" applyFont="1" applyFill="1" applyBorder="1" applyAlignment="1">
      <alignment horizontal="center" vertical="center"/>
    </xf>
    <xf numFmtId="176" fontId="15" fillId="0" borderId="41" xfId="1" applyNumberFormat="1" applyFont="1" applyFill="1" applyBorder="1" applyAlignment="1">
      <alignment horizontal="right" vertical="center"/>
    </xf>
    <xf numFmtId="43" fontId="15" fillId="0" borderId="39" xfId="0" applyNumberFormat="1" applyFont="1" applyFill="1" applyBorder="1" applyAlignment="1">
      <alignment horizontal="center" vertical="center"/>
    </xf>
    <xf numFmtId="43" fontId="15" fillId="0" borderId="1" xfId="0" applyNumberFormat="1" applyFont="1" applyFill="1" applyBorder="1" applyAlignment="1">
      <alignment horizontal="center" vertical="center"/>
    </xf>
    <xf numFmtId="178" fontId="21" fillId="0" borderId="150" xfId="1" applyNumberFormat="1" applyFont="1" applyFill="1" applyBorder="1" applyAlignment="1">
      <alignment horizontal="center" vertical="center"/>
    </xf>
    <xf numFmtId="43" fontId="15" fillId="0" borderId="26" xfId="0" applyNumberFormat="1" applyFont="1" applyFill="1" applyBorder="1" applyAlignment="1">
      <alignment horizontal="center" vertical="center"/>
    </xf>
    <xf numFmtId="43" fontId="15" fillId="0" borderId="31" xfId="0" applyNumberFormat="1" applyFont="1" applyFill="1" applyBorder="1" applyAlignment="1">
      <alignment horizontal="center" vertical="center"/>
    </xf>
    <xf numFmtId="41" fontId="18" fillId="0" borderId="133" xfId="1" applyFont="1" applyFill="1" applyBorder="1" applyAlignment="1">
      <alignment horizontal="center" vertical="center"/>
    </xf>
    <xf numFmtId="0" fontId="14" fillId="0" borderId="151" xfId="0" applyFont="1" applyFill="1" applyBorder="1" applyAlignment="1">
      <alignment horizontal="center" vertical="center"/>
    </xf>
    <xf numFmtId="176" fontId="14" fillId="0" borderId="152" xfId="1" applyNumberFormat="1" applyFont="1" applyFill="1" applyBorder="1" applyAlignment="1">
      <alignment horizontal="right" vertical="center"/>
    </xf>
    <xf numFmtId="176" fontId="14" fillId="0" borderId="153" xfId="1" applyNumberFormat="1" applyFont="1" applyFill="1" applyBorder="1" applyAlignment="1">
      <alignment horizontal="right" vertical="center"/>
    </xf>
    <xf numFmtId="41" fontId="18" fillId="0" borderId="154" xfId="1" applyFont="1" applyFill="1" applyBorder="1" applyAlignment="1">
      <alignment horizontal="center" vertical="center"/>
    </xf>
    <xf numFmtId="176" fontId="14" fillId="0" borderId="152" xfId="0" applyNumberFormat="1" applyFont="1" applyFill="1" applyBorder="1" applyAlignment="1">
      <alignment horizontal="right" vertical="center"/>
    </xf>
    <xf numFmtId="176" fontId="14" fillId="0" borderId="154" xfId="1" applyNumberFormat="1" applyFont="1" applyFill="1" applyBorder="1" applyAlignment="1">
      <alignment horizontal="right" vertical="center"/>
    </xf>
    <xf numFmtId="178" fontId="21" fillId="0" borderId="155" xfId="0" applyNumberFormat="1" applyFont="1" applyFill="1" applyBorder="1" applyAlignment="1">
      <alignment horizontal="center" vertical="center"/>
    </xf>
    <xf numFmtId="176" fontId="14" fillId="0" borderId="153" xfId="0" applyNumberFormat="1" applyFont="1" applyFill="1" applyBorder="1" applyAlignment="1">
      <alignment horizontal="right" vertical="center"/>
    </xf>
    <xf numFmtId="178" fontId="14" fillId="0" borderId="152" xfId="0" applyNumberFormat="1" applyFont="1" applyFill="1" applyBorder="1" applyAlignment="1">
      <alignment horizontal="center" vertical="center"/>
    </xf>
    <xf numFmtId="178" fontId="14" fillId="0" borderId="156" xfId="0" applyNumberFormat="1" applyFont="1" applyFill="1" applyBorder="1" applyAlignment="1">
      <alignment horizontal="center" vertical="center"/>
    </xf>
    <xf numFmtId="177" fontId="16" fillId="0" borderId="151" xfId="1" applyNumberFormat="1" applyFont="1" applyFill="1" applyBorder="1" applyAlignment="1">
      <alignment horizontal="center" vertical="center"/>
    </xf>
    <xf numFmtId="41" fontId="18" fillId="0" borderId="157" xfId="1" applyFont="1" applyFill="1" applyBorder="1" applyAlignment="1">
      <alignment horizontal="center" vertical="center"/>
    </xf>
    <xf numFmtId="178" fontId="19" fillId="0" borderId="158" xfId="1" applyNumberFormat="1" applyFont="1" applyFill="1" applyBorder="1" applyAlignment="1">
      <alignment horizontal="center" vertical="center"/>
    </xf>
    <xf numFmtId="0" fontId="15" fillId="0" borderId="159" xfId="0" applyFont="1" applyBorder="1" applyAlignment="1">
      <alignment horizontal="center" vertical="center"/>
    </xf>
    <xf numFmtId="178" fontId="21" fillId="0" borderId="147" xfId="0" applyNumberFormat="1" applyFont="1" applyBorder="1" applyAlignment="1">
      <alignment horizontal="center" vertical="center"/>
    </xf>
    <xf numFmtId="178" fontId="21" fillId="0" borderId="160" xfId="0" applyNumberFormat="1" applyFont="1" applyBorder="1" applyAlignment="1">
      <alignment horizontal="center" vertical="center"/>
    </xf>
    <xf numFmtId="177" fontId="22" fillId="0" borderId="38" xfId="1" applyNumberFormat="1" applyFont="1" applyBorder="1" applyAlignment="1">
      <alignment horizontal="center" vertical="center"/>
    </xf>
    <xf numFmtId="178" fontId="21" fillId="0" borderId="161" xfId="1" applyNumberFormat="1" applyFont="1" applyBorder="1" applyAlignment="1">
      <alignment horizontal="center" vertical="center"/>
    </xf>
    <xf numFmtId="0" fontId="15" fillId="0" borderId="121" xfId="0" applyFont="1" applyBorder="1" applyAlignment="1">
      <alignment horizontal="center" vertical="center"/>
    </xf>
    <xf numFmtId="176" fontId="15" fillId="0" borderId="122" xfId="1" applyNumberFormat="1" applyFont="1" applyBorder="1" applyAlignment="1">
      <alignment horizontal="right" vertical="center"/>
    </xf>
    <xf numFmtId="176" fontId="15" fillId="0" borderId="123" xfId="1" applyNumberFormat="1" applyFont="1" applyBorder="1" applyAlignment="1">
      <alignment horizontal="right" vertical="center"/>
    </xf>
    <xf numFmtId="210" fontId="20" fillId="0" borderId="124" xfId="1" applyNumberFormat="1" applyFont="1" applyBorder="1" applyAlignment="1">
      <alignment horizontal="center" vertical="center"/>
    </xf>
    <xf numFmtId="178" fontId="21" fillId="0" borderId="126" xfId="1" applyNumberFormat="1" applyFont="1" applyBorder="1" applyAlignment="1">
      <alignment horizontal="center" vertical="center"/>
    </xf>
    <xf numFmtId="176" fontId="15" fillId="0" borderId="124" xfId="1" applyNumberFormat="1" applyFont="1" applyBorder="1" applyAlignment="1">
      <alignment horizontal="right" vertical="center"/>
    </xf>
    <xf numFmtId="178" fontId="21" fillId="0" borderId="125" xfId="1" applyNumberFormat="1" applyFont="1" applyBorder="1" applyAlignment="1">
      <alignment horizontal="center" vertical="center"/>
    </xf>
    <xf numFmtId="178" fontId="21" fillId="0" borderId="126" xfId="0" applyNumberFormat="1" applyFont="1" applyBorder="1" applyAlignment="1">
      <alignment horizontal="center" vertical="center"/>
    </xf>
    <xf numFmtId="178" fontId="15" fillId="0" borderId="122" xfId="1" applyNumberFormat="1" applyFont="1" applyBorder="1" applyAlignment="1">
      <alignment horizontal="center" vertical="center"/>
    </xf>
    <xf numFmtId="178" fontId="15" fillId="0" borderId="127" xfId="1" applyNumberFormat="1" applyFont="1" applyBorder="1" applyAlignment="1">
      <alignment horizontal="center" vertical="center"/>
    </xf>
    <xf numFmtId="177" fontId="22" fillId="0" borderId="121" xfId="1" applyNumberFormat="1" applyFont="1" applyBorder="1" applyAlignment="1">
      <alignment horizontal="center" vertical="center"/>
    </xf>
    <xf numFmtId="210" fontId="20" fillId="0" borderId="137" xfId="1" applyNumberFormat="1" applyFont="1" applyBorder="1" applyAlignment="1">
      <alignment horizontal="center" vertical="center"/>
    </xf>
    <xf numFmtId="178" fontId="21" fillId="0" borderId="129" xfId="1" applyNumberFormat="1" applyFont="1" applyBorder="1" applyAlignment="1">
      <alignment horizontal="center" vertical="center"/>
    </xf>
    <xf numFmtId="0" fontId="21" fillId="0" borderId="57" xfId="0" applyNumberFormat="1" applyFont="1" applyFill="1" applyBorder="1" applyAlignment="1">
      <alignment horizontal="center" vertical="center"/>
    </xf>
    <xf numFmtId="177" fontId="16" fillId="0" borderId="15" xfId="1" applyNumberFormat="1" applyFont="1" applyBorder="1" applyAlignment="1">
      <alignment horizontal="center" vertical="center"/>
    </xf>
    <xf numFmtId="177" fontId="16" fillId="0" borderId="22" xfId="1" applyNumberFormat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89" fillId="0" borderId="0" xfId="0" applyNumberFormat="1" applyFont="1"/>
    <xf numFmtId="4" fontId="89" fillId="0" borderId="137" xfId="0" applyNumberFormat="1" applyFont="1" applyBorder="1"/>
    <xf numFmtId="0" fontId="14" fillId="0" borderId="3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104">
    <cellStyle name=" " xfId="2"/>
    <cellStyle name=" _97연말" xfId="3"/>
    <cellStyle name=" _97연말1" xfId="4"/>
    <cellStyle name=" _Book1" xfId="5"/>
    <cellStyle name="&quot;" xfId="6"/>
    <cellStyle name="&quot;큰제목&quot;" xfId="7"/>
    <cellStyle name="#,##0" xfId="8"/>
    <cellStyle name="#,##0 2" xfId="9"/>
    <cellStyle name="??&amp;O?&amp;H?_x0008__x000f__x0007_?_x0007__x0001__x0001_" xfId="10"/>
    <cellStyle name="??&amp;O?&amp;H?_x0008_??_x0007__x0001__x0001_" xfId="11"/>
    <cellStyle name="?W?_laroux" xfId="12"/>
    <cellStyle name="?曹%U?&amp;H?_x0008_?s_x000a__x0007__x0001__x0001_" xfId="13"/>
    <cellStyle name="_02-02-P004 마가렛트호텔현설용물량" xfId="14"/>
    <cellStyle name="_02-02-P004 마가렛트호텔현설용물량_06년판매계획(최종)" xfId="15"/>
    <cellStyle name="_02-02-P004 마가렛트호텔현설용물량_06년판매계획(최종)_12" xfId="16"/>
    <cellStyle name="_02-02-P004 마가렛트호텔현설용물량_06년판매계획(최종)_5월 경영실적" xfId="17"/>
    <cellStyle name="_02-02-P004 마가렛트호텔현설용물량_06년판매계획(최종)_6월 경영실적" xfId="18"/>
    <cellStyle name="_02-02-P004 마가렛트호텔현설용물량_06년판매계획(최종)_7월 경영실적" xfId="19"/>
    <cellStyle name="_02-02-P004 마가렛트호텔현설용물량_06년판매계획(최종)_7월 경영실적_9월 경영실적" xfId="20"/>
    <cellStyle name="_02-02-P004 마가렛트호텔현설용물량_06년판매계획(최종)_7월 경영실적_9월 경영실적_12" xfId="21"/>
    <cellStyle name="_02-02-P004 마가렛트호텔현설용물량_06년판매계획(최종)_7월 경영실적_9월 경영실적_5월 경영실적" xfId="22"/>
    <cellStyle name="_02-02-P004 마가렛트호텔현설용물량_06년판매계획(최종)_7월 경영실적_9월 경영실적_6월 경영실적" xfId="23"/>
    <cellStyle name="_02-02-P004 마가렛트호텔현설용물량_06년판매계획(최종)_7월 경영실적_9월 경영실적_7월 경영실적" xfId="24"/>
    <cellStyle name="_02-02-P004 마가렛트호텔현설용물량_06년판매계획(최종)_7월 경영실적_9월 경영실적_GI매원" xfId="25"/>
    <cellStyle name="_02-02-P004 마가렛트호텔현설용물량_06년판매계획(최종)_7월 경영실적_9월 경영실적_Sheet1" xfId="26"/>
    <cellStyle name="_02-02-P004 마가렛트호텔현설용물량_06년판매계획(최종)_7월 경영실적_9월 경영실적_칼라매원" xfId="27"/>
    <cellStyle name="_02-02-P004 마가렛트호텔현설용물량_06년판매계획(최종)_GI매원" xfId="28"/>
    <cellStyle name="_02-02-P004 마가렛트호텔현설용물량_06년판매계획(최종)_Sheet1" xfId="29"/>
    <cellStyle name="_02-02-P004 마가렛트호텔현설용물량_06년판매계획(최종)_칼라매원" xfId="30"/>
    <cellStyle name="_02-02-P004 마가렛트호텔현설용물량_12" xfId="31"/>
    <cellStyle name="_02-02-P004 마가렛트호텔현설용물량_2006년 경영계획(1안)" xfId="32"/>
    <cellStyle name="_02-02-P004 마가렛트호텔현설용물량_2006년 경영계획(1안)_12" xfId="33"/>
    <cellStyle name="_02-02-P004 마가렛트호텔현설용물량_2006년 경영계획(1안)_5월 경영실적" xfId="34"/>
    <cellStyle name="_02-02-P004 마가렛트호텔현설용물량_2006년 경영계획(1안)_6월 경영실적" xfId="35"/>
    <cellStyle name="_02-02-P004 마가렛트호텔현설용물량_2006년 경영계획(1안)_7월 경영실적" xfId="36"/>
    <cellStyle name="_02-02-P004 마가렛트호텔현설용물량_2006년 경영계획(1안)_7월 경영실적_9월 경영실적" xfId="37"/>
    <cellStyle name="_02-02-P004 마가렛트호텔현설용물량_2006년 경영계획(1안)_7월 경영실적_9월 경영실적_12" xfId="38"/>
    <cellStyle name="_02-02-P004 마가렛트호텔현설용물량_2006년 경영계획(1안)_7월 경영실적_9월 경영실적_5월 경영실적" xfId="39"/>
    <cellStyle name="_02-02-P004 마가렛트호텔현설용물량_2006년 경영계획(1안)_7월 경영실적_9월 경영실적_6월 경영실적" xfId="40"/>
    <cellStyle name="_02-02-P004 마가렛트호텔현설용물량_2006년 경영계획(1안)_7월 경영실적_9월 경영실적_7월 경영실적" xfId="41"/>
    <cellStyle name="_02-02-P004 마가렛트호텔현설용물량_2006년 경영계획(1안)_7월 경영실적_9월 경영실적_GI매원" xfId="42"/>
    <cellStyle name="_02-02-P004 마가렛트호텔현설용물량_2006년 경영계획(1안)_7월 경영실적_9월 경영실적_Sheet1" xfId="43"/>
    <cellStyle name="_02-02-P004 마가렛트호텔현설용물량_2006년 경영계획(1안)_7월 경영실적_9월 경영실적_칼라매원" xfId="44"/>
    <cellStyle name="_02-02-P004 마가렛트호텔현설용물량_2006년 경영계획(1안)_GI매원" xfId="45"/>
    <cellStyle name="_02-02-P004 마가렛트호텔현설용물량_2006년 경영계획(1안)_Sheet1" xfId="46"/>
    <cellStyle name="_02-02-P004 마가렛트호텔현설용물량_2006년 경영계획(1안)_칼라매원" xfId="47"/>
    <cellStyle name="_02-02-P004 마가렛트호텔현설용물량_2006년 경영계획(안)" xfId="48"/>
    <cellStyle name="_02-02-P004 마가렛트호텔현설용물량_2006년 경영계획(안)_12" xfId="49"/>
    <cellStyle name="_02-02-P004 마가렛트호텔현설용물량_2006년 경영계획(안)_5월 경영실적" xfId="50"/>
    <cellStyle name="_02-02-P004 마가렛트호텔현설용물량_2006년 경영계획(안)_6월 경영실적" xfId="51"/>
    <cellStyle name="_02-02-P004 마가렛트호텔현설용물량_2006년 경영계획(안)_7월 경영실적" xfId="52"/>
    <cellStyle name="_02-02-P004 마가렛트호텔현설용물량_2006년 경영계획(안)_7월 경영실적_9월 경영실적" xfId="53"/>
    <cellStyle name="_02-02-P004 마가렛트호텔현설용물량_2006년 경영계획(안)_7월 경영실적_9월 경영실적_12" xfId="54"/>
    <cellStyle name="_02-02-P004 마가렛트호텔현설용물량_2006년 경영계획(안)_7월 경영실적_9월 경영실적_5월 경영실적" xfId="55"/>
    <cellStyle name="_02-02-P004 마가렛트호텔현설용물량_2006년 경영계획(안)_7월 경영실적_9월 경영실적_6월 경영실적" xfId="56"/>
    <cellStyle name="_02-02-P004 마가렛트호텔현설용물량_2006년 경영계획(안)_7월 경영실적_9월 경영실적_7월 경영실적" xfId="57"/>
    <cellStyle name="_02-02-P004 마가렛트호텔현설용물량_2006년 경영계획(안)_7월 경영실적_9월 경영실적_GI매원" xfId="58"/>
    <cellStyle name="_02-02-P004 마가렛트호텔현설용물량_2006년 경영계획(안)_7월 경영실적_9월 경영실적_Sheet1" xfId="59"/>
    <cellStyle name="_02-02-P004 마가렛트호텔현설용물량_2006년 경영계획(안)_7월 경영실적_9월 경영실적_칼라매원" xfId="60"/>
    <cellStyle name="_02-02-P004 마가렛트호텔현설용물량_2006년 경영계획(안)_GI매원" xfId="61"/>
    <cellStyle name="_02-02-P004 마가렛트호텔현설용물량_2006년 경영계획(안)_Sheet1" xfId="62"/>
    <cellStyle name="_02-02-P004 마가렛트호텔현설용물량_2006년 경영계획(안)_칼라매원" xfId="63"/>
    <cellStyle name="_02-02-P004 마가렛트호텔현설용물량_5월 경영실적" xfId="64"/>
    <cellStyle name="_02-02-P004 마가렛트호텔현설용물량_6월 경영실적" xfId="65"/>
    <cellStyle name="_02-02-P004 마가렛트호텔현설용물량_7월 경영실적" xfId="66"/>
    <cellStyle name="_02-02-P004 마가렛트호텔현설용물량_7월 경영실적_9월 경영실적" xfId="67"/>
    <cellStyle name="_02-02-P004 마가렛트호텔현설용물량_7월 경영실적_9월 경영실적_12" xfId="68"/>
    <cellStyle name="_02-02-P004 마가렛트호텔현설용물량_7월 경영실적_9월 경영실적_5월 경영실적" xfId="69"/>
    <cellStyle name="_02-02-P004 마가렛트호텔현설용물량_7월 경영실적_9월 경영실적_6월 경영실적" xfId="70"/>
    <cellStyle name="_02-02-P004 마가렛트호텔현설용물량_7월 경영실적_9월 경영실적_7월 경영실적" xfId="71"/>
    <cellStyle name="_02-02-P004 마가렛트호텔현설용물량_7월 경영실적_9월 경영실적_GI매원" xfId="72"/>
    <cellStyle name="_02-02-P004 마가렛트호텔현설용물량_7월 경영실적_9월 경영실적_Sheet1" xfId="73"/>
    <cellStyle name="_02-02-P004 마가렛트호텔현설용물량_7월 경영실적_9월 경영실적_칼라매원" xfId="74"/>
    <cellStyle name="_02-02-P004 마가렛트호텔현설용물량_GI매원" xfId="75"/>
    <cellStyle name="_02-02-P004 마가렛트호텔현설용물량_Sheet1" xfId="76"/>
    <cellStyle name="_02-02-P004 마가렛트호텔현설용물량_칼라매원" xfId="77"/>
    <cellStyle name="_02-02-P007 온양반도체" xfId="78"/>
    <cellStyle name="_02-02-P007 온양반도체_06년판매계획(최종)" xfId="79"/>
    <cellStyle name="_02-02-P007 온양반도체_06년판매계획(최종)_12" xfId="80"/>
    <cellStyle name="_02-02-P007 온양반도체_06년판매계획(최종)_5월 경영실적" xfId="81"/>
    <cellStyle name="_02-02-P007 온양반도체_06년판매계획(최종)_6월 경영실적" xfId="82"/>
    <cellStyle name="_02-02-P007 온양반도체_06년판매계획(최종)_7월 경영실적" xfId="83"/>
    <cellStyle name="_02-02-P007 온양반도체_06년판매계획(최종)_7월 경영실적_9월 경영실적" xfId="84"/>
    <cellStyle name="_02-02-P007 온양반도체_06년판매계획(최종)_7월 경영실적_9월 경영실적_12" xfId="85"/>
    <cellStyle name="_02-02-P007 온양반도체_06년판매계획(최종)_7월 경영실적_9월 경영실적_5월 경영실적" xfId="86"/>
    <cellStyle name="_02-02-P007 온양반도체_06년판매계획(최종)_7월 경영실적_9월 경영실적_6월 경영실적" xfId="87"/>
    <cellStyle name="_02-02-P007 온양반도체_06년판매계획(최종)_7월 경영실적_9월 경영실적_7월 경영실적" xfId="88"/>
    <cellStyle name="_02-02-P007 온양반도체_06년판매계획(최종)_7월 경영실적_9월 경영실적_GI매원" xfId="89"/>
    <cellStyle name="_02-02-P007 온양반도체_06년판매계획(최종)_7월 경영실적_9월 경영실적_Sheet1" xfId="90"/>
    <cellStyle name="_02-02-P007 온양반도체_06년판매계획(최종)_7월 경영실적_9월 경영실적_칼라매원" xfId="91"/>
    <cellStyle name="_02-02-P007 온양반도체_06년판매계획(최종)_GI매원" xfId="92"/>
    <cellStyle name="_02-02-P007 온양반도체_06년판매계획(최종)_Sheet1" xfId="93"/>
    <cellStyle name="_02-02-P007 온양반도체_06년판매계획(최종)_칼라매원" xfId="94"/>
    <cellStyle name="_02-02-P007 온양반도체_12" xfId="95"/>
    <cellStyle name="_02-02-P007 온양반도체_2006년 경영계획(1안)" xfId="96"/>
    <cellStyle name="_02-02-P007 온양반도체_2006년 경영계획(1안)_12" xfId="97"/>
    <cellStyle name="_02-02-P007 온양반도체_2006년 경영계획(1안)_5월 경영실적" xfId="98"/>
    <cellStyle name="_02-02-P007 온양반도체_2006년 경영계획(1안)_6월 경영실적" xfId="99"/>
    <cellStyle name="_02-02-P007 온양반도체_2006년 경영계획(1안)_7월 경영실적" xfId="100"/>
    <cellStyle name="_02-02-P007 온양반도체_2006년 경영계획(1안)_7월 경영실적_9월 경영실적" xfId="101"/>
    <cellStyle name="_02-02-P007 온양반도체_2006년 경영계획(1안)_7월 경영실적_9월 경영실적_12" xfId="102"/>
    <cellStyle name="_02-02-P007 온양반도체_2006년 경영계획(1안)_7월 경영실적_9월 경영실적_5월 경영실적" xfId="103"/>
    <cellStyle name="_02-02-P007 온양반도체_2006년 경영계획(1안)_7월 경영실적_9월 경영실적_6월 경영실적" xfId="104"/>
    <cellStyle name="_02-02-P007 온양반도체_2006년 경영계획(1안)_7월 경영실적_9월 경영실적_7월 경영실적" xfId="105"/>
    <cellStyle name="_02-02-P007 온양반도체_2006년 경영계획(1안)_7월 경영실적_9월 경영실적_GI매원" xfId="106"/>
    <cellStyle name="_02-02-P007 온양반도체_2006년 경영계획(1안)_7월 경영실적_9월 경영실적_Sheet1" xfId="107"/>
    <cellStyle name="_02-02-P007 온양반도체_2006년 경영계획(1안)_7월 경영실적_9월 경영실적_칼라매원" xfId="108"/>
    <cellStyle name="_02-02-P007 온양반도체_2006년 경영계획(1안)_GI매원" xfId="109"/>
    <cellStyle name="_02-02-P007 온양반도체_2006년 경영계획(1안)_Sheet1" xfId="110"/>
    <cellStyle name="_02-02-P007 온양반도체_2006년 경영계획(1안)_칼라매원" xfId="111"/>
    <cellStyle name="_02-02-P007 온양반도체_2006년 경영계획(안)" xfId="112"/>
    <cellStyle name="_02-02-P007 온양반도체_2006년 경영계획(안)_12" xfId="113"/>
    <cellStyle name="_02-02-P007 온양반도체_2006년 경영계획(안)_5월 경영실적" xfId="114"/>
    <cellStyle name="_02-02-P007 온양반도체_2006년 경영계획(안)_6월 경영실적" xfId="115"/>
    <cellStyle name="_02-02-P007 온양반도체_2006년 경영계획(안)_7월 경영실적" xfId="116"/>
    <cellStyle name="_02-02-P007 온양반도체_2006년 경영계획(안)_7월 경영실적_9월 경영실적" xfId="117"/>
    <cellStyle name="_02-02-P007 온양반도체_2006년 경영계획(안)_7월 경영실적_9월 경영실적_12" xfId="118"/>
    <cellStyle name="_02-02-P007 온양반도체_2006년 경영계획(안)_7월 경영실적_9월 경영실적_5월 경영실적" xfId="119"/>
    <cellStyle name="_02-02-P007 온양반도체_2006년 경영계획(안)_7월 경영실적_9월 경영실적_6월 경영실적" xfId="120"/>
    <cellStyle name="_02-02-P007 온양반도체_2006년 경영계획(안)_7월 경영실적_9월 경영실적_7월 경영실적" xfId="121"/>
    <cellStyle name="_02-02-P007 온양반도체_2006년 경영계획(안)_7월 경영실적_9월 경영실적_GI매원" xfId="122"/>
    <cellStyle name="_02-02-P007 온양반도체_2006년 경영계획(안)_7월 경영실적_9월 경영실적_Sheet1" xfId="123"/>
    <cellStyle name="_02-02-P007 온양반도체_2006년 경영계획(안)_7월 경영실적_9월 경영실적_칼라매원" xfId="124"/>
    <cellStyle name="_02-02-P007 온양반도체_2006년 경영계획(안)_GI매원" xfId="125"/>
    <cellStyle name="_02-02-P007 온양반도체_2006년 경영계획(안)_Sheet1" xfId="126"/>
    <cellStyle name="_02-02-P007 온양반도체_2006년 경영계획(안)_칼라매원" xfId="127"/>
    <cellStyle name="_02-02-P007 온양반도체_5월 경영실적" xfId="128"/>
    <cellStyle name="_02-02-P007 온양반도체_6월 경영실적" xfId="129"/>
    <cellStyle name="_02-02-P007 온양반도체_7월 경영실적" xfId="130"/>
    <cellStyle name="_02-02-P007 온양반도체_7월 경영실적_9월 경영실적" xfId="131"/>
    <cellStyle name="_02-02-P007 온양반도체_7월 경영실적_9월 경영실적_12" xfId="132"/>
    <cellStyle name="_02-02-P007 온양반도체_7월 경영실적_9월 경영실적_5월 경영실적" xfId="133"/>
    <cellStyle name="_02-02-P007 온양반도체_7월 경영실적_9월 경영실적_6월 경영실적" xfId="134"/>
    <cellStyle name="_02-02-P007 온양반도체_7월 경영실적_9월 경영실적_7월 경영실적" xfId="135"/>
    <cellStyle name="_02-02-P007 온양반도체_7월 경영실적_9월 경영실적_GI매원" xfId="136"/>
    <cellStyle name="_02-02-P007 온양반도체_7월 경영실적_9월 경영실적_Sheet1" xfId="137"/>
    <cellStyle name="_02-02-P007 온양반도체_7월 경영실적_9월 경영실적_칼라매원" xfId="138"/>
    <cellStyle name="_02-02-P007 온양반도체_GI매원" xfId="139"/>
    <cellStyle name="_02-02-P007 온양반도체_Sheet1" xfId="140"/>
    <cellStyle name="_02-02-P007 온양반도체_칼라매원" xfId="141"/>
    <cellStyle name="_02-03-P006 삼성전자2단지공사" xfId="142"/>
    <cellStyle name="_02-03-P006 삼성전자2단지공사_06년판매계획(최종)" xfId="143"/>
    <cellStyle name="_02-03-P006 삼성전자2단지공사_06년판매계획(최종)_12" xfId="144"/>
    <cellStyle name="_02-03-P006 삼성전자2단지공사_06년판매계획(최종)_5월 경영실적" xfId="145"/>
    <cellStyle name="_02-03-P006 삼성전자2단지공사_06년판매계획(최종)_6월 경영실적" xfId="146"/>
    <cellStyle name="_02-03-P006 삼성전자2단지공사_06년판매계획(최종)_7월 경영실적" xfId="147"/>
    <cellStyle name="_02-03-P006 삼성전자2단지공사_06년판매계획(최종)_7월 경영실적_9월 경영실적" xfId="148"/>
    <cellStyle name="_02-03-P006 삼성전자2단지공사_06년판매계획(최종)_7월 경영실적_9월 경영실적_12" xfId="149"/>
    <cellStyle name="_02-03-P006 삼성전자2단지공사_06년판매계획(최종)_7월 경영실적_9월 경영실적_5월 경영실적" xfId="150"/>
    <cellStyle name="_02-03-P006 삼성전자2단지공사_06년판매계획(최종)_7월 경영실적_9월 경영실적_6월 경영실적" xfId="151"/>
    <cellStyle name="_02-03-P006 삼성전자2단지공사_06년판매계획(최종)_7월 경영실적_9월 경영실적_7월 경영실적" xfId="152"/>
    <cellStyle name="_02-03-P006 삼성전자2단지공사_06년판매계획(최종)_7월 경영실적_9월 경영실적_GI매원" xfId="153"/>
    <cellStyle name="_02-03-P006 삼성전자2단지공사_06년판매계획(최종)_7월 경영실적_9월 경영실적_Sheet1" xfId="154"/>
    <cellStyle name="_02-03-P006 삼성전자2단지공사_06년판매계획(최종)_7월 경영실적_9월 경영실적_칼라매원" xfId="155"/>
    <cellStyle name="_02-03-P006 삼성전자2단지공사_06년판매계획(최종)_GI매원" xfId="156"/>
    <cellStyle name="_02-03-P006 삼성전자2단지공사_06년판매계획(최종)_Sheet1" xfId="157"/>
    <cellStyle name="_02-03-P006 삼성전자2단지공사_06년판매계획(최종)_칼라매원" xfId="158"/>
    <cellStyle name="_02-03-P006 삼성전자2단지공사_12" xfId="159"/>
    <cellStyle name="_02-03-P006 삼성전자2단지공사_2006년 경영계획(1안)" xfId="160"/>
    <cellStyle name="_02-03-P006 삼성전자2단지공사_2006년 경영계획(1안)_12" xfId="161"/>
    <cellStyle name="_02-03-P006 삼성전자2단지공사_2006년 경영계획(1안)_5월 경영실적" xfId="162"/>
    <cellStyle name="_02-03-P006 삼성전자2단지공사_2006년 경영계획(1안)_6월 경영실적" xfId="163"/>
    <cellStyle name="_02-03-P006 삼성전자2단지공사_2006년 경영계획(1안)_7월 경영실적" xfId="164"/>
    <cellStyle name="_02-03-P006 삼성전자2단지공사_2006년 경영계획(1안)_7월 경영실적_9월 경영실적" xfId="165"/>
    <cellStyle name="_02-03-P006 삼성전자2단지공사_2006년 경영계획(1안)_7월 경영실적_9월 경영실적_12" xfId="166"/>
    <cellStyle name="_02-03-P006 삼성전자2단지공사_2006년 경영계획(1안)_7월 경영실적_9월 경영실적_5월 경영실적" xfId="167"/>
    <cellStyle name="_02-03-P006 삼성전자2단지공사_2006년 경영계획(1안)_7월 경영실적_9월 경영실적_6월 경영실적" xfId="168"/>
    <cellStyle name="_02-03-P006 삼성전자2단지공사_2006년 경영계획(1안)_7월 경영실적_9월 경영실적_7월 경영실적" xfId="169"/>
    <cellStyle name="_02-03-P006 삼성전자2단지공사_2006년 경영계획(1안)_7월 경영실적_9월 경영실적_GI매원" xfId="170"/>
    <cellStyle name="_02-03-P006 삼성전자2단지공사_2006년 경영계획(1안)_7월 경영실적_9월 경영실적_Sheet1" xfId="171"/>
    <cellStyle name="_02-03-P006 삼성전자2단지공사_2006년 경영계획(1안)_7월 경영실적_9월 경영실적_칼라매원" xfId="172"/>
    <cellStyle name="_02-03-P006 삼성전자2단지공사_2006년 경영계획(1안)_GI매원" xfId="173"/>
    <cellStyle name="_02-03-P006 삼성전자2단지공사_2006년 경영계획(1안)_Sheet1" xfId="174"/>
    <cellStyle name="_02-03-P006 삼성전자2단지공사_2006년 경영계획(1안)_칼라매원" xfId="175"/>
    <cellStyle name="_02-03-P006 삼성전자2단지공사_2006년 경영계획(안)" xfId="176"/>
    <cellStyle name="_02-03-P006 삼성전자2단지공사_2006년 경영계획(안)_12" xfId="177"/>
    <cellStyle name="_02-03-P006 삼성전자2단지공사_2006년 경영계획(안)_5월 경영실적" xfId="178"/>
    <cellStyle name="_02-03-P006 삼성전자2단지공사_2006년 경영계획(안)_6월 경영실적" xfId="179"/>
    <cellStyle name="_02-03-P006 삼성전자2단지공사_2006년 경영계획(안)_7월 경영실적" xfId="180"/>
    <cellStyle name="_02-03-P006 삼성전자2단지공사_2006년 경영계획(안)_7월 경영실적_9월 경영실적" xfId="181"/>
    <cellStyle name="_02-03-P006 삼성전자2단지공사_2006년 경영계획(안)_7월 경영실적_9월 경영실적_12" xfId="182"/>
    <cellStyle name="_02-03-P006 삼성전자2단지공사_2006년 경영계획(안)_7월 경영실적_9월 경영실적_5월 경영실적" xfId="183"/>
    <cellStyle name="_02-03-P006 삼성전자2단지공사_2006년 경영계획(안)_7월 경영실적_9월 경영실적_6월 경영실적" xfId="184"/>
    <cellStyle name="_02-03-P006 삼성전자2단지공사_2006년 경영계획(안)_7월 경영실적_9월 경영실적_7월 경영실적" xfId="185"/>
    <cellStyle name="_02-03-P006 삼성전자2단지공사_2006년 경영계획(안)_7월 경영실적_9월 경영실적_GI매원" xfId="186"/>
    <cellStyle name="_02-03-P006 삼성전자2단지공사_2006년 경영계획(안)_7월 경영실적_9월 경영실적_Sheet1" xfId="187"/>
    <cellStyle name="_02-03-P006 삼성전자2단지공사_2006년 경영계획(안)_7월 경영실적_9월 경영실적_칼라매원" xfId="188"/>
    <cellStyle name="_02-03-P006 삼성전자2단지공사_2006년 경영계획(안)_GI매원" xfId="189"/>
    <cellStyle name="_02-03-P006 삼성전자2단지공사_2006년 경영계획(안)_Sheet1" xfId="190"/>
    <cellStyle name="_02-03-P006 삼성전자2단지공사_2006년 경영계획(안)_칼라매원" xfId="191"/>
    <cellStyle name="_02-03-P006 삼성전자2단지공사_5월 경영실적" xfId="192"/>
    <cellStyle name="_02-03-P006 삼성전자2단지공사_6월 경영실적" xfId="193"/>
    <cellStyle name="_02-03-P006 삼성전자2단지공사_7월 경영실적" xfId="194"/>
    <cellStyle name="_02-03-P006 삼성전자2단지공사_7월 경영실적_9월 경영실적" xfId="195"/>
    <cellStyle name="_02-03-P006 삼성전자2단지공사_7월 경영실적_9월 경영실적_12" xfId="196"/>
    <cellStyle name="_02-03-P006 삼성전자2단지공사_7월 경영실적_9월 경영실적_5월 경영실적" xfId="197"/>
    <cellStyle name="_02-03-P006 삼성전자2단지공사_7월 경영실적_9월 경영실적_6월 경영실적" xfId="198"/>
    <cellStyle name="_02-03-P006 삼성전자2단지공사_7월 경영실적_9월 경영실적_7월 경영실적" xfId="199"/>
    <cellStyle name="_02-03-P006 삼성전자2단지공사_7월 경영실적_9월 경영실적_GI매원" xfId="200"/>
    <cellStyle name="_02-03-P006 삼성전자2단지공사_7월 경영실적_9월 경영실적_Sheet1" xfId="201"/>
    <cellStyle name="_02-03-P006 삼성전자2단지공사_7월 경영실적_9월 경영실적_칼라매원" xfId="202"/>
    <cellStyle name="_02-03-P006 삼성전자2단지공사_GI매원" xfId="203"/>
    <cellStyle name="_02-03-P006 삼성전자2단지공사_Sheet1" xfId="204"/>
    <cellStyle name="_02-03-P006 삼성전자2단지공사_칼라매원" xfId="205"/>
    <cellStyle name="_02-03-P007 아산페기물매립장" xfId="206"/>
    <cellStyle name="_02-03-P011-01 삼성전자2단지 폐수처리시설공사" xfId="207"/>
    <cellStyle name="_02-11-P002 서초 오피스텔신축전기공사" xfId="208"/>
    <cellStyle name="_02-11-P002 서초 오피스텔신축전기공사_06년판매계획(최종)" xfId="209"/>
    <cellStyle name="_02-11-P002 서초 오피스텔신축전기공사_06년판매계획(최종)_12" xfId="210"/>
    <cellStyle name="_02-11-P002 서초 오피스텔신축전기공사_06년판매계획(최종)_5월 경영실적" xfId="211"/>
    <cellStyle name="_02-11-P002 서초 오피스텔신축전기공사_06년판매계획(최종)_6월 경영실적" xfId="212"/>
    <cellStyle name="_02-11-P002 서초 오피스텔신축전기공사_06년판매계획(최종)_7월 경영실적" xfId="213"/>
    <cellStyle name="_02-11-P002 서초 오피스텔신축전기공사_06년판매계획(최종)_7월 경영실적_9월 경영실적" xfId="214"/>
    <cellStyle name="_02-11-P002 서초 오피스텔신축전기공사_06년판매계획(최종)_7월 경영실적_9월 경영실적_12" xfId="215"/>
    <cellStyle name="_02-11-P002 서초 오피스텔신축전기공사_06년판매계획(최종)_7월 경영실적_9월 경영실적_5월 경영실적" xfId="216"/>
    <cellStyle name="_02-11-P002 서초 오피스텔신축전기공사_06년판매계획(최종)_7월 경영실적_9월 경영실적_6월 경영실적" xfId="217"/>
    <cellStyle name="_02-11-P002 서초 오피스텔신축전기공사_06년판매계획(최종)_7월 경영실적_9월 경영실적_7월 경영실적" xfId="218"/>
    <cellStyle name="_02-11-P002 서초 오피스텔신축전기공사_06년판매계획(최종)_7월 경영실적_9월 경영실적_GI매원" xfId="219"/>
    <cellStyle name="_02-11-P002 서초 오피스텔신축전기공사_06년판매계획(최종)_7월 경영실적_9월 경영실적_Sheet1" xfId="220"/>
    <cellStyle name="_02-11-P002 서초 오피스텔신축전기공사_06년판매계획(최종)_7월 경영실적_9월 경영실적_칼라매원" xfId="221"/>
    <cellStyle name="_02-11-P002 서초 오피스텔신축전기공사_06년판매계획(최종)_GI매원" xfId="222"/>
    <cellStyle name="_02-11-P002 서초 오피스텔신축전기공사_06년판매계획(최종)_Sheet1" xfId="223"/>
    <cellStyle name="_02-11-P002 서초 오피스텔신축전기공사_06년판매계획(최종)_칼라매원" xfId="224"/>
    <cellStyle name="_02-11-P002 서초 오피스텔신축전기공사_12" xfId="225"/>
    <cellStyle name="_02-11-P002 서초 오피스텔신축전기공사_2006년 경영계획(1안)" xfId="226"/>
    <cellStyle name="_02-11-P002 서초 오피스텔신축전기공사_2006년 경영계획(1안)_12" xfId="227"/>
    <cellStyle name="_02-11-P002 서초 오피스텔신축전기공사_2006년 경영계획(1안)_5월 경영실적" xfId="228"/>
    <cellStyle name="_02-11-P002 서초 오피스텔신축전기공사_2006년 경영계획(1안)_6월 경영실적" xfId="229"/>
    <cellStyle name="_02-11-P002 서초 오피스텔신축전기공사_2006년 경영계획(1안)_7월 경영실적" xfId="230"/>
    <cellStyle name="_02-11-P002 서초 오피스텔신축전기공사_2006년 경영계획(1안)_7월 경영실적_9월 경영실적" xfId="231"/>
    <cellStyle name="_02-11-P002 서초 오피스텔신축전기공사_2006년 경영계획(1안)_7월 경영실적_9월 경영실적_12" xfId="232"/>
    <cellStyle name="_02-11-P002 서초 오피스텔신축전기공사_2006년 경영계획(1안)_7월 경영실적_9월 경영실적_5월 경영실적" xfId="233"/>
    <cellStyle name="_02-11-P002 서초 오피스텔신축전기공사_2006년 경영계획(1안)_7월 경영실적_9월 경영실적_6월 경영실적" xfId="234"/>
    <cellStyle name="_02-11-P002 서초 오피스텔신축전기공사_2006년 경영계획(1안)_7월 경영실적_9월 경영실적_7월 경영실적" xfId="235"/>
    <cellStyle name="_02-11-P002 서초 오피스텔신축전기공사_2006년 경영계획(1안)_7월 경영실적_9월 경영실적_GI매원" xfId="236"/>
    <cellStyle name="_02-11-P002 서초 오피스텔신축전기공사_2006년 경영계획(1안)_7월 경영실적_9월 경영실적_Sheet1" xfId="237"/>
    <cellStyle name="_02-11-P002 서초 오피스텔신축전기공사_2006년 경영계획(1안)_7월 경영실적_9월 경영실적_칼라매원" xfId="238"/>
    <cellStyle name="_02-11-P002 서초 오피스텔신축전기공사_2006년 경영계획(1안)_GI매원" xfId="239"/>
    <cellStyle name="_02-11-P002 서초 오피스텔신축전기공사_2006년 경영계획(1안)_Sheet1" xfId="240"/>
    <cellStyle name="_02-11-P002 서초 오피스텔신축전기공사_2006년 경영계획(1안)_칼라매원" xfId="241"/>
    <cellStyle name="_02-11-P002 서초 오피스텔신축전기공사_2006년 경영계획(안)" xfId="242"/>
    <cellStyle name="_02-11-P002 서초 오피스텔신축전기공사_2006년 경영계획(안)_12" xfId="243"/>
    <cellStyle name="_02-11-P002 서초 오피스텔신축전기공사_2006년 경영계획(안)_5월 경영실적" xfId="244"/>
    <cellStyle name="_02-11-P002 서초 오피스텔신축전기공사_2006년 경영계획(안)_6월 경영실적" xfId="245"/>
    <cellStyle name="_02-11-P002 서초 오피스텔신축전기공사_2006년 경영계획(안)_7월 경영실적" xfId="246"/>
    <cellStyle name="_02-11-P002 서초 오피스텔신축전기공사_2006년 경영계획(안)_7월 경영실적_9월 경영실적" xfId="247"/>
    <cellStyle name="_02-11-P002 서초 오피스텔신축전기공사_2006년 경영계획(안)_7월 경영실적_9월 경영실적_12" xfId="248"/>
    <cellStyle name="_02-11-P002 서초 오피스텔신축전기공사_2006년 경영계획(안)_7월 경영실적_9월 경영실적_5월 경영실적" xfId="249"/>
    <cellStyle name="_02-11-P002 서초 오피스텔신축전기공사_2006년 경영계획(안)_7월 경영실적_9월 경영실적_6월 경영실적" xfId="250"/>
    <cellStyle name="_02-11-P002 서초 오피스텔신축전기공사_2006년 경영계획(안)_7월 경영실적_9월 경영실적_7월 경영실적" xfId="251"/>
    <cellStyle name="_02-11-P002 서초 오피스텔신축전기공사_2006년 경영계획(안)_7월 경영실적_9월 경영실적_GI매원" xfId="252"/>
    <cellStyle name="_02-11-P002 서초 오피스텔신축전기공사_2006년 경영계획(안)_7월 경영실적_9월 경영실적_Sheet1" xfId="253"/>
    <cellStyle name="_02-11-P002 서초 오피스텔신축전기공사_2006년 경영계획(안)_7월 경영실적_9월 경영실적_칼라매원" xfId="254"/>
    <cellStyle name="_02-11-P002 서초 오피스텔신축전기공사_2006년 경영계획(안)_GI매원" xfId="255"/>
    <cellStyle name="_02-11-P002 서초 오피스텔신축전기공사_2006년 경영계획(안)_Sheet1" xfId="256"/>
    <cellStyle name="_02-11-P002 서초 오피스텔신축전기공사_2006년 경영계획(안)_칼라매원" xfId="257"/>
    <cellStyle name="_02-11-P002 서초 오피스텔신축전기공사_5월 경영실적" xfId="258"/>
    <cellStyle name="_02-11-P002 서초 오피스텔신축전기공사_6월 경영실적" xfId="259"/>
    <cellStyle name="_02-11-P002 서초 오피스텔신축전기공사_7월 경영실적" xfId="260"/>
    <cellStyle name="_02-11-P002 서초 오피스텔신축전기공사_7월 경영실적_9월 경영실적" xfId="261"/>
    <cellStyle name="_02-11-P002 서초 오피스텔신축전기공사_7월 경영실적_9월 경영실적_12" xfId="262"/>
    <cellStyle name="_02-11-P002 서초 오피스텔신축전기공사_7월 경영실적_9월 경영실적_5월 경영실적" xfId="263"/>
    <cellStyle name="_02-11-P002 서초 오피스텔신축전기공사_7월 경영실적_9월 경영실적_6월 경영실적" xfId="264"/>
    <cellStyle name="_02-11-P002 서초 오피스텔신축전기공사_7월 경영실적_9월 경영실적_7월 경영실적" xfId="265"/>
    <cellStyle name="_02-11-P002 서초 오피스텔신축전기공사_7월 경영실적_9월 경영실적_GI매원" xfId="266"/>
    <cellStyle name="_02-11-P002 서초 오피스텔신축전기공사_7월 경영실적_9월 경영실적_Sheet1" xfId="267"/>
    <cellStyle name="_02-11-P002 서초 오피스텔신축전기공사_7월 경영실적_9월 경영실적_칼라매원" xfId="268"/>
    <cellStyle name="_02-11-P002 서초 오피스텔신축전기공사_GI매원" xfId="269"/>
    <cellStyle name="_02-11-P002 서초 오피스텔신축전기공사_Sheet1" xfId="270"/>
    <cellStyle name="_02-11-P002 서초 오피스텔신축전기공사_칼라매원" xfId="271"/>
    <cellStyle name="_03-03-P003-01 수도권 전기계장내역서" xfId="272"/>
    <cellStyle name="_06년판매계획(최종)" xfId="273"/>
    <cellStyle name="_06년판매계획(최종)_12" xfId="274"/>
    <cellStyle name="_06년판매계획(최종)_5월 경영실적" xfId="275"/>
    <cellStyle name="_06년판매계획(최종)_6월 경영실적" xfId="276"/>
    <cellStyle name="_06년판매계획(최종)_7월 경영실적" xfId="277"/>
    <cellStyle name="_06년판매계획(최종)_7월 경영실적_9월 경영실적" xfId="278"/>
    <cellStyle name="_06년판매계획(최종)_7월 경영실적_9월 경영실적_12" xfId="279"/>
    <cellStyle name="_06년판매계획(최종)_7월 경영실적_9월 경영실적_5월 경영실적" xfId="280"/>
    <cellStyle name="_06년판매계획(최종)_7월 경영실적_9월 경영실적_6월 경영실적" xfId="281"/>
    <cellStyle name="_06년판매계획(최종)_7월 경영실적_9월 경영실적_7월 경영실적" xfId="282"/>
    <cellStyle name="_06년판매계획(최종)_7월 경영실적_9월 경영실적_GI매원" xfId="283"/>
    <cellStyle name="_06년판매계획(최종)_7월 경영실적_9월 경영실적_Sheet1" xfId="284"/>
    <cellStyle name="_06년판매계획(최종)_7월 경영실적_9월 경영실적_칼라매원" xfId="285"/>
    <cellStyle name="_06년판매계획(최종)_GI매원" xfId="286"/>
    <cellStyle name="_06년판매계획(최종)_Sheet1" xfId="287"/>
    <cellStyle name="_06년판매계획(최종)_칼라매원" xfId="288"/>
    <cellStyle name="_07-02-P008 서초화재신축공사" xfId="289"/>
    <cellStyle name="_07-02-P008 서초화재신축공사_06년판매계획(최종)" xfId="290"/>
    <cellStyle name="_07-02-P008 서초화재신축공사_06년판매계획(최종)_12" xfId="291"/>
    <cellStyle name="_07-02-P008 서초화재신축공사_06년판매계획(최종)_5월 경영실적" xfId="292"/>
    <cellStyle name="_07-02-P008 서초화재신축공사_06년판매계획(최종)_6월 경영실적" xfId="293"/>
    <cellStyle name="_07-02-P008 서초화재신축공사_06년판매계획(최종)_7월 경영실적" xfId="294"/>
    <cellStyle name="_07-02-P008 서초화재신축공사_06년판매계획(최종)_7월 경영실적_9월 경영실적" xfId="295"/>
    <cellStyle name="_07-02-P008 서초화재신축공사_06년판매계획(최종)_7월 경영실적_9월 경영실적_12" xfId="296"/>
    <cellStyle name="_07-02-P008 서초화재신축공사_06년판매계획(최종)_7월 경영실적_9월 경영실적_5월 경영실적" xfId="297"/>
    <cellStyle name="_07-02-P008 서초화재신축공사_06년판매계획(최종)_7월 경영실적_9월 경영실적_6월 경영실적" xfId="298"/>
    <cellStyle name="_07-02-P008 서초화재신축공사_06년판매계획(최종)_7월 경영실적_9월 경영실적_7월 경영실적" xfId="299"/>
    <cellStyle name="_07-02-P008 서초화재신축공사_06년판매계획(최종)_7월 경영실적_9월 경영실적_GI매원" xfId="300"/>
    <cellStyle name="_07-02-P008 서초화재신축공사_06년판매계획(최종)_7월 경영실적_9월 경영실적_Sheet1" xfId="301"/>
    <cellStyle name="_07-02-P008 서초화재신축공사_06년판매계획(최종)_7월 경영실적_9월 경영실적_칼라매원" xfId="302"/>
    <cellStyle name="_07-02-P008 서초화재신축공사_06년판매계획(최종)_GI매원" xfId="303"/>
    <cellStyle name="_07-02-P008 서초화재신축공사_06년판매계획(최종)_Sheet1" xfId="304"/>
    <cellStyle name="_07-02-P008 서초화재신축공사_06년판매계획(최종)_칼라매원" xfId="305"/>
    <cellStyle name="_07-02-P008 서초화재신축공사_12" xfId="306"/>
    <cellStyle name="_07-02-P008 서초화재신축공사_2006년 경영계획(1안)" xfId="307"/>
    <cellStyle name="_07-02-P008 서초화재신축공사_2006년 경영계획(1안)_12" xfId="308"/>
    <cellStyle name="_07-02-P008 서초화재신축공사_2006년 경영계획(1안)_5월 경영실적" xfId="309"/>
    <cellStyle name="_07-02-P008 서초화재신축공사_2006년 경영계획(1안)_6월 경영실적" xfId="310"/>
    <cellStyle name="_07-02-P008 서초화재신축공사_2006년 경영계획(1안)_7월 경영실적" xfId="311"/>
    <cellStyle name="_07-02-P008 서초화재신축공사_2006년 경영계획(1안)_7월 경영실적_9월 경영실적" xfId="312"/>
    <cellStyle name="_07-02-P008 서초화재신축공사_2006년 경영계획(1안)_7월 경영실적_9월 경영실적_12" xfId="313"/>
    <cellStyle name="_07-02-P008 서초화재신축공사_2006년 경영계획(1안)_7월 경영실적_9월 경영실적_5월 경영실적" xfId="314"/>
    <cellStyle name="_07-02-P008 서초화재신축공사_2006년 경영계획(1안)_7월 경영실적_9월 경영실적_6월 경영실적" xfId="315"/>
    <cellStyle name="_07-02-P008 서초화재신축공사_2006년 경영계획(1안)_7월 경영실적_9월 경영실적_7월 경영실적" xfId="316"/>
    <cellStyle name="_07-02-P008 서초화재신축공사_2006년 경영계획(1안)_7월 경영실적_9월 경영실적_GI매원" xfId="317"/>
    <cellStyle name="_07-02-P008 서초화재신축공사_2006년 경영계획(1안)_7월 경영실적_9월 경영실적_Sheet1" xfId="318"/>
    <cellStyle name="_07-02-P008 서초화재신축공사_2006년 경영계획(1안)_7월 경영실적_9월 경영실적_칼라매원" xfId="319"/>
    <cellStyle name="_07-02-P008 서초화재신축공사_2006년 경영계획(1안)_GI매원" xfId="320"/>
    <cellStyle name="_07-02-P008 서초화재신축공사_2006년 경영계획(1안)_Sheet1" xfId="321"/>
    <cellStyle name="_07-02-P008 서초화재신축공사_2006년 경영계획(1안)_칼라매원" xfId="322"/>
    <cellStyle name="_07-02-P008 서초화재신축공사_2006년 경영계획(안)" xfId="323"/>
    <cellStyle name="_07-02-P008 서초화재신축공사_2006년 경영계획(안)_12" xfId="324"/>
    <cellStyle name="_07-02-P008 서초화재신축공사_2006년 경영계획(안)_5월 경영실적" xfId="325"/>
    <cellStyle name="_07-02-P008 서초화재신축공사_2006년 경영계획(안)_6월 경영실적" xfId="326"/>
    <cellStyle name="_07-02-P008 서초화재신축공사_2006년 경영계획(안)_7월 경영실적" xfId="327"/>
    <cellStyle name="_07-02-P008 서초화재신축공사_2006년 경영계획(안)_7월 경영실적_9월 경영실적" xfId="328"/>
    <cellStyle name="_07-02-P008 서초화재신축공사_2006년 경영계획(안)_7월 경영실적_9월 경영실적_12" xfId="329"/>
    <cellStyle name="_07-02-P008 서초화재신축공사_2006년 경영계획(안)_7월 경영실적_9월 경영실적_5월 경영실적" xfId="330"/>
    <cellStyle name="_07-02-P008 서초화재신축공사_2006년 경영계획(안)_7월 경영실적_9월 경영실적_6월 경영실적" xfId="331"/>
    <cellStyle name="_07-02-P008 서초화재신축공사_2006년 경영계획(안)_7월 경영실적_9월 경영실적_7월 경영실적" xfId="332"/>
    <cellStyle name="_07-02-P008 서초화재신축공사_2006년 경영계획(안)_7월 경영실적_9월 경영실적_GI매원" xfId="333"/>
    <cellStyle name="_07-02-P008 서초화재신축공사_2006년 경영계획(안)_7월 경영실적_9월 경영실적_Sheet1" xfId="334"/>
    <cellStyle name="_07-02-P008 서초화재신축공사_2006년 경영계획(안)_7월 경영실적_9월 경영실적_칼라매원" xfId="335"/>
    <cellStyle name="_07-02-P008 서초화재신축공사_2006년 경영계획(안)_GI매원" xfId="336"/>
    <cellStyle name="_07-02-P008 서초화재신축공사_2006년 경영계획(안)_Sheet1" xfId="337"/>
    <cellStyle name="_07-02-P008 서초화재신축공사_2006년 경영계획(안)_칼라매원" xfId="338"/>
    <cellStyle name="_07-02-P008 서초화재신축공사_5월 경영실적" xfId="339"/>
    <cellStyle name="_07-02-P008 서초화재신축공사_6월 경영실적" xfId="340"/>
    <cellStyle name="_07-02-P008 서초화재신축공사_7월 경영실적" xfId="341"/>
    <cellStyle name="_07-02-P008 서초화재신축공사_7월 경영실적_9월 경영실적" xfId="342"/>
    <cellStyle name="_07-02-P008 서초화재신축공사_7월 경영실적_9월 경영실적_12" xfId="343"/>
    <cellStyle name="_07-02-P008 서초화재신축공사_7월 경영실적_9월 경영실적_5월 경영실적" xfId="344"/>
    <cellStyle name="_07-02-P008 서초화재신축공사_7월 경영실적_9월 경영실적_6월 경영실적" xfId="345"/>
    <cellStyle name="_07-02-P008 서초화재신축공사_7월 경영실적_9월 경영실적_7월 경영실적" xfId="346"/>
    <cellStyle name="_07-02-P008 서초화재신축공사_7월 경영실적_9월 경영실적_GI매원" xfId="347"/>
    <cellStyle name="_07-02-P008 서초화재신축공사_7월 경영실적_9월 경영실적_Sheet1" xfId="348"/>
    <cellStyle name="_07-02-P008 서초화재신축공사_7월 경영실적_9월 경영실적_칼라매원" xfId="349"/>
    <cellStyle name="_07-02-P008 서초화재신축공사_GI매원" xfId="350"/>
    <cellStyle name="_07-02-P008 서초화재신축공사_Sheet1" xfId="351"/>
    <cellStyle name="_07-02-P008 서초화재신축공사_칼라매원" xfId="352"/>
    <cellStyle name="_12" xfId="353"/>
    <cellStyle name="_2006년 경영계획(1안)" xfId="354"/>
    <cellStyle name="_2006년 경영계획(1안)_12" xfId="355"/>
    <cellStyle name="_2006년 경영계획(1안)_5월 경영실적" xfId="356"/>
    <cellStyle name="_2006년 경영계획(1안)_6월 경영실적" xfId="357"/>
    <cellStyle name="_2006년 경영계획(1안)_7월 경영실적" xfId="358"/>
    <cellStyle name="_2006년 경영계획(1안)_7월 경영실적_9월 경영실적" xfId="359"/>
    <cellStyle name="_2006년 경영계획(1안)_7월 경영실적_9월 경영실적_12" xfId="360"/>
    <cellStyle name="_2006년 경영계획(1안)_7월 경영실적_9월 경영실적_5월 경영실적" xfId="361"/>
    <cellStyle name="_2006년 경영계획(1안)_7월 경영실적_9월 경영실적_6월 경영실적" xfId="362"/>
    <cellStyle name="_2006년 경영계획(1안)_7월 경영실적_9월 경영실적_7월 경영실적" xfId="363"/>
    <cellStyle name="_2006년 경영계획(1안)_7월 경영실적_9월 경영실적_GI매원" xfId="364"/>
    <cellStyle name="_2006년 경영계획(1안)_7월 경영실적_9월 경영실적_Sheet1" xfId="365"/>
    <cellStyle name="_2006년 경영계획(1안)_7월 경영실적_9월 경영실적_칼라매원" xfId="366"/>
    <cellStyle name="_2006년 경영계획(1안)_GI매원" xfId="367"/>
    <cellStyle name="_2006년 경영계획(1안)_Sheet1" xfId="368"/>
    <cellStyle name="_2006년 경영계획(1안)_칼라매원" xfId="369"/>
    <cellStyle name="_2006년 경영계획(안)" xfId="370"/>
    <cellStyle name="_2006년 경영계획(안)_12" xfId="371"/>
    <cellStyle name="_2006년 경영계획(안)_5월 경영실적" xfId="372"/>
    <cellStyle name="_2006년 경영계획(안)_6월 경영실적" xfId="373"/>
    <cellStyle name="_2006년 경영계획(안)_7월 경영실적" xfId="374"/>
    <cellStyle name="_2006년 경영계획(안)_7월 경영실적_9월 경영실적" xfId="375"/>
    <cellStyle name="_2006년 경영계획(안)_7월 경영실적_9월 경영실적_12" xfId="376"/>
    <cellStyle name="_2006년 경영계획(안)_7월 경영실적_9월 경영실적_5월 경영실적" xfId="377"/>
    <cellStyle name="_2006년 경영계획(안)_7월 경영실적_9월 경영실적_6월 경영실적" xfId="378"/>
    <cellStyle name="_2006년 경영계획(안)_7월 경영실적_9월 경영실적_7월 경영실적" xfId="379"/>
    <cellStyle name="_2006년 경영계획(안)_7월 경영실적_9월 경영실적_GI매원" xfId="380"/>
    <cellStyle name="_2006년 경영계획(안)_7월 경영실적_9월 경영실적_Sheet1" xfId="381"/>
    <cellStyle name="_2006년 경영계획(안)_7월 경영실적_9월 경영실적_칼라매원" xfId="382"/>
    <cellStyle name="_2006년 경영계획(안)_GI매원" xfId="383"/>
    <cellStyle name="_2006년 경영계획(안)_Sheet1" xfId="384"/>
    <cellStyle name="_2006년 경영계획(안)_칼라매원" xfId="385"/>
    <cellStyle name="_3-8.동력산출서" xfId="386"/>
    <cellStyle name="_3-8.동력산출서_06년판매계획(최종)" xfId="387"/>
    <cellStyle name="_3-8.동력산출서_06년판매계획(최종)_12" xfId="388"/>
    <cellStyle name="_3-8.동력산출서_06년판매계획(최종)_5월 경영실적" xfId="389"/>
    <cellStyle name="_3-8.동력산출서_06년판매계획(최종)_6월 경영실적" xfId="390"/>
    <cellStyle name="_3-8.동력산출서_06년판매계획(최종)_7월 경영실적" xfId="391"/>
    <cellStyle name="_3-8.동력산출서_06년판매계획(최종)_7월 경영실적_9월 경영실적" xfId="392"/>
    <cellStyle name="_3-8.동력산출서_06년판매계획(최종)_7월 경영실적_9월 경영실적_12" xfId="393"/>
    <cellStyle name="_3-8.동력산출서_06년판매계획(최종)_7월 경영실적_9월 경영실적_5월 경영실적" xfId="394"/>
    <cellStyle name="_3-8.동력산출서_06년판매계획(최종)_7월 경영실적_9월 경영실적_6월 경영실적" xfId="395"/>
    <cellStyle name="_3-8.동력산출서_06년판매계획(최종)_7월 경영실적_9월 경영실적_7월 경영실적" xfId="396"/>
    <cellStyle name="_3-8.동력산출서_06년판매계획(최종)_7월 경영실적_9월 경영실적_GI매원" xfId="397"/>
    <cellStyle name="_3-8.동력산출서_06년판매계획(최종)_7월 경영실적_9월 경영실적_Sheet1" xfId="398"/>
    <cellStyle name="_3-8.동력산출서_06년판매계획(최종)_7월 경영실적_9월 경영실적_칼라매원" xfId="399"/>
    <cellStyle name="_3-8.동력산출서_06년판매계획(최종)_GI매원" xfId="400"/>
    <cellStyle name="_3-8.동력산출서_06년판매계획(최종)_Sheet1" xfId="401"/>
    <cellStyle name="_3-8.동력산출서_06년판매계획(최종)_칼라매원" xfId="402"/>
    <cellStyle name="_3-8.동력산출서_12" xfId="403"/>
    <cellStyle name="_3-8.동력산출서_2006년 경영계획(1안)" xfId="404"/>
    <cellStyle name="_3-8.동력산출서_2006년 경영계획(1안)_12" xfId="405"/>
    <cellStyle name="_3-8.동력산출서_2006년 경영계획(1안)_5월 경영실적" xfId="406"/>
    <cellStyle name="_3-8.동력산출서_2006년 경영계획(1안)_6월 경영실적" xfId="407"/>
    <cellStyle name="_3-8.동력산출서_2006년 경영계획(1안)_7월 경영실적" xfId="408"/>
    <cellStyle name="_3-8.동력산출서_2006년 경영계획(1안)_7월 경영실적_9월 경영실적" xfId="409"/>
    <cellStyle name="_3-8.동력산출서_2006년 경영계획(1안)_7월 경영실적_9월 경영실적_12" xfId="410"/>
    <cellStyle name="_3-8.동력산출서_2006년 경영계획(1안)_7월 경영실적_9월 경영실적_5월 경영실적" xfId="411"/>
    <cellStyle name="_3-8.동력산출서_2006년 경영계획(1안)_7월 경영실적_9월 경영실적_6월 경영실적" xfId="412"/>
    <cellStyle name="_3-8.동력산출서_2006년 경영계획(1안)_7월 경영실적_9월 경영실적_7월 경영실적" xfId="413"/>
    <cellStyle name="_3-8.동력산출서_2006년 경영계획(1안)_7월 경영실적_9월 경영실적_GI매원" xfId="414"/>
    <cellStyle name="_3-8.동력산출서_2006년 경영계획(1안)_7월 경영실적_9월 경영실적_Sheet1" xfId="415"/>
    <cellStyle name="_3-8.동력산출서_2006년 경영계획(1안)_7월 경영실적_9월 경영실적_칼라매원" xfId="416"/>
    <cellStyle name="_3-8.동력산출서_2006년 경영계획(1안)_GI매원" xfId="417"/>
    <cellStyle name="_3-8.동력산출서_2006년 경영계획(1안)_Sheet1" xfId="418"/>
    <cellStyle name="_3-8.동력산출서_2006년 경영계획(1안)_칼라매원" xfId="419"/>
    <cellStyle name="_3-8.동력산출서_2006년 경영계획(안)" xfId="420"/>
    <cellStyle name="_3-8.동력산출서_2006년 경영계획(안)_12" xfId="421"/>
    <cellStyle name="_3-8.동력산출서_2006년 경영계획(안)_5월 경영실적" xfId="422"/>
    <cellStyle name="_3-8.동력산출서_2006년 경영계획(안)_6월 경영실적" xfId="423"/>
    <cellStyle name="_3-8.동력산출서_2006년 경영계획(안)_7월 경영실적" xfId="424"/>
    <cellStyle name="_3-8.동력산출서_2006년 경영계획(안)_7월 경영실적_9월 경영실적" xfId="425"/>
    <cellStyle name="_3-8.동력산출서_2006년 경영계획(안)_7월 경영실적_9월 경영실적_12" xfId="426"/>
    <cellStyle name="_3-8.동력산출서_2006년 경영계획(안)_7월 경영실적_9월 경영실적_5월 경영실적" xfId="427"/>
    <cellStyle name="_3-8.동력산출서_2006년 경영계획(안)_7월 경영실적_9월 경영실적_6월 경영실적" xfId="428"/>
    <cellStyle name="_3-8.동력산출서_2006년 경영계획(안)_7월 경영실적_9월 경영실적_7월 경영실적" xfId="429"/>
    <cellStyle name="_3-8.동력산출서_2006년 경영계획(안)_7월 경영실적_9월 경영실적_GI매원" xfId="430"/>
    <cellStyle name="_3-8.동력산출서_2006년 경영계획(안)_7월 경영실적_9월 경영실적_Sheet1" xfId="431"/>
    <cellStyle name="_3-8.동력산출서_2006년 경영계획(안)_7월 경영실적_9월 경영실적_칼라매원" xfId="432"/>
    <cellStyle name="_3-8.동력산출서_2006년 경영계획(안)_GI매원" xfId="433"/>
    <cellStyle name="_3-8.동력산출서_2006년 경영계획(안)_Sheet1" xfId="434"/>
    <cellStyle name="_3-8.동력산출서_2006년 경영계획(안)_칼라매원" xfId="435"/>
    <cellStyle name="_3-8.동력산출서_5월 경영실적" xfId="436"/>
    <cellStyle name="_3-8.동력산출서_6월 경영실적" xfId="437"/>
    <cellStyle name="_3-8.동력산출서_7월 경영실적" xfId="438"/>
    <cellStyle name="_3-8.동력산출서_7월 경영실적_9월 경영실적" xfId="439"/>
    <cellStyle name="_3-8.동력산출서_7월 경영실적_9월 경영실적_12" xfId="440"/>
    <cellStyle name="_3-8.동력산출서_7월 경영실적_9월 경영실적_5월 경영실적" xfId="441"/>
    <cellStyle name="_3-8.동력산출서_7월 경영실적_9월 경영실적_6월 경영실적" xfId="442"/>
    <cellStyle name="_3-8.동력산출서_7월 경영실적_9월 경영실적_7월 경영실적" xfId="443"/>
    <cellStyle name="_3-8.동력산출서_7월 경영실적_9월 경영실적_GI매원" xfId="444"/>
    <cellStyle name="_3-8.동력산출서_7월 경영실적_9월 경영실적_Sheet1" xfId="445"/>
    <cellStyle name="_3-8.동력산출서_7월 경영실적_9월 경영실적_칼라매원" xfId="446"/>
    <cellStyle name="_3-8.동력산출서_GI매원" xfId="447"/>
    <cellStyle name="_3-8.동력산출서_Sheet1" xfId="448"/>
    <cellStyle name="_3-8.동력산출서_칼라매원" xfId="449"/>
    <cellStyle name="_5월 경영실적" xfId="450"/>
    <cellStyle name="_6월 경영실적" xfId="451"/>
    <cellStyle name="_7월 경영실적" xfId="452"/>
    <cellStyle name="_7월 경영실적_9월 경영실적" xfId="453"/>
    <cellStyle name="_7월 경영실적_9월 경영실적_12" xfId="454"/>
    <cellStyle name="_7월 경영실적_9월 경영실적_5월 경영실적" xfId="455"/>
    <cellStyle name="_7월 경영실적_9월 경영실적_6월 경영실적" xfId="456"/>
    <cellStyle name="_7월 경영실적_9월 경영실적_7월 경영실적" xfId="457"/>
    <cellStyle name="_7월 경영실적_9월 경영실적_GI매원" xfId="458"/>
    <cellStyle name="_7월 경영실적_9월 경영실적_Sheet1" xfId="459"/>
    <cellStyle name="_7월 경영실적_9월 경영실적_칼라매원" xfId="460"/>
    <cellStyle name="_Book1" xfId="461"/>
    <cellStyle name="_GI매원" xfId="462"/>
    <cellStyle name="_H001 울산 E-MART 신축공사" xfId="463"/>
    <cellStyle name="_H002 남양주 양지리 쌍용아파트 신축공사" xfId="464"/>
    <cellStyle name="_H002 남양주 양지리 쌍용아파트 신축공사_06년판매계획(최종)" xfId="465"/>
    <cellStyle name="_H002 남양주 양지리 쌍용아파트 신축공사_06년판매계획(최종)_12" xfId="466"/>
    <cellStyle name="_H002 남양주 양지리 쌍용아파트 신축공사_06년판매계획(최종)_5월 경영실적" xfId="467"/>
    <cellStyle name="_H002 남양주 양지리 쌍용아파트 신축공사_06년판매계획(최종)_6월 경영실적" xfId="468"/>
    <cellStyle name="_H002 남양주 양지리 쌍용아파트 신축공사_06년판매계획(최종)_7월 경영실적" xfId="469"/>
    <cellStyle name="_H002 남양주 양지리 쌍용아파트 신축공사_06년판매계획(최종)_7월 경영실적_9월 경영실적" xfId="470"/>
    <cellStyle name="_H002 남양주 양지리 쌍용아파트 신축공사_06년판매계획(최종)_7월 경영실적_9월 경영실적_12" xfId="471"/>
    <cellStyle name="_H002 남양주 양지리 쌍용아파트 신축공사_06년판매계획(최종)_7월 경영실적_9월 경영실적_5월 경영실적" xfId="472"/>
    <cellStyle name="_H002 남양주 양지리 쌍용아파트 신축공사_06년판매계획(최종)_7월 경영실적_9월 경영실적_6월 경영실적" xfId="473"/>
    <cellStyle name="_H002 남양주 양지리 쌍용아파트 신축공사_06년판매계획(최종)_7월 경영실적_9월 경영실적_7월 경영실적" xfId="474"/>
    <cellStyle name="_H002 남양주 양지리 쌍용아파트 신축공사_06년판매계획(최종)_7월 경영실적_9월 경영실적_GI매원" xfId="475"/>
    <cellStyle name="_H002 남양주 양지리 쌍용아파트 신축공사_06년판매계획(최종)_7월 경영실적_9월 경영실적_Sheet1" xfId="476"/>
    <cellStyle name="_H002 남양주 양지리 쌍용아파트 신축공사_06년판매계획(최종)_7월 경영실적_9월 경영실적_칼라매원" xfId="477"/>
    <cellStyle name="_H002 남양주 양지리 쌍용아파트 신축공사_06년판매계획(최종)_GI매원" xfId="478"/>
    <cellStyle name="_H002 남양주 양지리 쌍용아파트 신축공사_06년판매계획(최종)_Sheet1" xfId="479"/>
    <cellStyle name="_H002 남양주 양지리 쌍용아파트 신축공사_06년판매계획(최종)_칼라매원" xfId="480"/>
    <cellStyle name="_H002 남양주 양지리 쌍용아파트 신축공사_12" xfId="481"/>
    <cellStyle name="_H002 남양주 양지리 쌍용아파트 신축공사_2006년 경영계획(1안)" xfId="482"/>
    <cellStyle name="_H002 남양주 양지리 쌍용아파트 신축공사_2006년 경영계획(1안)_12" xfId="483"/>
    <cellStyle name="_H002 남양주 양지리 쌍용아파트 신축공사_2006년 경영계획(1안)_5월 경영실적" xfId="484"/>
    <cellStyle name="_H002 남양주 양지리 쌍용아파트 신축공사_2006년 경영계획(1안)_6월 경영실적" xfId="485"/>
    <cellStyle name="_H002 남양주 양지리 쌍용아파트 신축공사_2006년 경영계획(1안)_7월 경영실적" xfId="486"/>
    <cellStyle name="_H002 남양주 양지리 쌍용아파트 신축공사_2006년 경영계획(1안)_7월 경영실적_9월 경영실적" xfId="487"/>
    <cellStyle name="_H002 남양주 양지리 쌍용아파트 신축공사_2006년 경영계획(1안)_7월 경영실적_9월 경영실적_12" xfId="488"/>
    <cellStyle name="_H002 남양주 양지리 쌍용아파트 신축공사_2006년 경영계획(1안)_7월 경영실적_9월 경영실적_5월 경영실적" xfId="489"/>
    <cellStyle name="_H002 남양주 양지리 쌍용아파트 신축공사_2006년 경영계획(1안)_7월 경영실적_9월 경영실적_6월 경영실적" xfId="490"/>
    <cellStyle name="_H002 남양주 양지리 쌍용아파트 신축공사_2006년 경영계획(1안)_7월 경영실적_9월 경영실적_7월 경영실적" xfId="491"/>
    <cellStyle name="_H002 남양주 양지리 쌍용아파트 신축공사_2006년 경영계획(1안)_7월 경영실적_9월 경영실적_GI매원" xfId="492"/>
    <cellStyle name="_H002 남양주 양지리 쌍용아파트 신축공사_2006년 경영계획(1안)_7월 경영실적_9월 경영실적_Sheet1" xfId="493"/>
    <cellStyle name="_H002 남양주 양지리 쌍용아파트 신축공사_2006년 경영계획(1안)_7월 경영실적_9월 경영실적_칼라매원" xfId="494"/>
    <cellStyle name="_H002 남양주 양지리 쌍용아파트 신축공사_2006년 경영계획(1안)_GI매원" xfId="495"/>
    <cellStyle name="_H002 남양주 양지리 쌍용아파트 신축공사_2006년 경영계획(1안)_Sheet1" xfId="496"/>
    <cellStyle name="_H002 남양주 양지리 쌍용아파트 신축공사_2006년 경영계획(1안)_칼라매원" xfId="497"/>
    <cellStyle name="_H002 남양주 양지리 쌍용아파트 신축공사_2006년 경영계획(안)" xfId="498"/>
    <cellStyle name="_H002 남양주 양지리 쌍용아파트 신축공사_2006년 경영계획(안)_12" xfId="499"/>
    <cellStyle name="_H002 남양주 양지리 쌍용아파트 신축공사_2006년 경영계획(안)_5월 경영실적" xfId="500"/>
    <cellStyle name="_H002 남양주 양지리 쌍용아파트 신축공사_2006년 경영계획(안)_6월 경영실적" xfId="501"/>
    <cellStyle name="_H002 남양주 양지리 쌍용아파트 신축공사_2006년 경영계획(안)_7월 경영실적" xfId="502"/>
    <cellStyle name="_H002 남양주 양지리 쌍용아파트 신축공사_2006년 경영계획(안)_7월 경영실적_9월 경영실적" xfId="503"/>
    <cellStyle name="_H002 남양주 양지리 쌍용아파트 신축공사_2006년 경영계획(안)_7월 경영실적_9월 경영실적_12" xfId="504"/>
    <cellStyle name="_H002 남양주 양지리 쌍용아파트 신축공사_2006년 경영계획(안)_7월 경영실적_9월 경영실적_5월 경영실적" xfId="505"/>
    <cellStyle name="_H002 남양주 양지리 쌍용아파트 신축공사_2006년 경영계획(안)_7월 경영실적_9월 경영실적_6월 경영실적" xfId="506"/>
    <cellStyle name="_H002 남양주 양지리 쌍용아파트 신축공사_2006년 경영계획(안)_7월 경영실적_9월 경영실적_7월 경영실적" xfId="507"/>
    <cellStyle name="_H002 남양주 양지리 쌍용아파트 신축공사_2006년 경영계획(안)_7월 경영실적_9월 경영실적_GI매원" xfId="508"/>
    <cellStyle name="_H002 남양주 양지리 쌍용아파트 신축공사_2006년 경영계획(안)_7월 경영실적_9월 경영실적_Sheet1" xfId="509"/>
    <cellStyle name="_H002 남양주 양지리 쌍용아파트 신축공사_2006년 경영계획(안)_7월 경영실적_9월 경영실적_칼라매원" xfId="510"/>
    <cellStyle name="_H002 남양주 양지리 쌍용아파트 신축공사_2006년 경영계획(안)_GI매원" xfId="511"/>
    <cellStyle name="_H002 남양주 양지리 쌍용아파트 신축공사_2006년 경영계획(안)_Sheet1" xfId="512"/>
    <cellStyle name="_H002 남양주 양지리 쌍용아파트 신축공사_2006년 경영계획(안)_칼라매원" xfId="513"/>
    <cellStyle name="_H002 남양주 양지리 쌍용아파트 신축공사_5월 경영실적" xfId="514"/>
    <cellStyle name="_H002 남양주 양지리 쌍용아파트 신축공사_6월 경영실적" xfId="515"/>
    <cellStyle name="_H002 남양주 양지리 쌍용아파트 신축공사_7월 경영실적" xfId="516"/>
    <cellStyle name="_H002 남양주 양지리 쌍용아파트 신축공사_7월 경영실적_9월 경영실적" xfId="517"/>
    <cellStyle name="_H002 남양주 양지리 쌍용아파트 신축공사_7월 경영실적_9월 경영실적_12" xfId="518"/>
    <cellStyle name="_H002 남양주 양지리 쌍용아파트 신축공사_7월 경영실적_9월 경영실적_5월 경영실적" xfId="519"/>
    <cellStyle name="_H002 남양주 양지리 쌍용아파트 신축공사_7월 경영실적_9월 경영실적_6월 경영실적" xfId="520"/>
    <cellStyle name="_H002 남양주 양지리 쌍용아파트 신축공사_7월 경영실적_9월 경영실적_7월 경영실적" xfId="521"/>
    <cellStyle name="_H002 남양주 양지리 쌍용아파트 신축공사_7월 경영실적_9월 경영실적_GI매원" xfId="522"/>
    <cellStyle name="_H002 남양주 양지리 쌍용아파트 신축공사_7월 경영실적_9월 경영실적_Sheet1" xfId="523"/>
    <cellStyle name="_H002 남양주 양지리 쌍용아파트 신축공사_7월 경영실적_9월 경영실적_칼라매원" xfId="524"/>
    <cellStyle name="_H002 남양주 양지리 쌍용아파트 신축공사_GI매원" xfId="525"/>
    <cellStyle name="_H002 남양주 양지리 쌍용아파트 신축공사_Sheet1" xfId="526"/>
    <cellStyle name="_H002 남양주 양지리 쌍용아파트 신축공사_칼라매원" xfId="527"/>
    <cellStyle name="_H003 삼성화재 서초사옥 신축공사" xfId="528"/>
    <cellStyle name="_H003-1 삼성화재 서초사옥 신축공사" xfId="529"/>
    <cellStyle name="_H006 신세계 도곡점 식품관 신축공사" xfId="530"/>
    <cellStyle name="_Sheet1" xfId="531"/>
    <cellStyle name="_가실행양식" xfId="532"/>
    <cellStyle name="_갑지양식" xfId="533"/>
    <cellStyle name="_갑지양식_06년판매계획(최종)" xfId="534"/>
    <cellStyle name="_갑지양식_06년판매계획(최종)_12" xfId="535"/>
    <cellStyle name="_갑지양식_06년판매계획(최종)_5월 경영실적" xfId="536"/>
    <cellStyle name="_갑지양식_06년판매계획(최종)_6월 경영실적" xfId="537"/>
    <cellStyle name="_갑지양식_06년판매계획(최종)_7월 경영실적" xfId="538"/>
    <cellStyle name="_갑지양식_06년판매계획(최종)_7월 경영실적_9월 경영실적" xfId="539"/>
    <cellStyle name="_갑지양식_06년판매계획(최종)_7월 경영실적_9월 경영실적_12" xfId="540"/>
    <cellStyle name="_갑지양식_06년판매계획(최종)_7월 경영실적_9월 경영실적_5월 경영실적" xfId="541"/>
    <cellStyle name="_갑지양식_06년판매계획(최종)_7월 경영실적_9월 경영실적_6월 경영실적" xfId="542"/>
    <cellStyle name="_갑지양식_06년판매계획(최종)_7월 경영실적_9월 경영실적_7월 경영실적" xfId="543"/>
    <cellStyle name="_갑지양식_06년판매계획(최종)_7월 경영실적_9월 경영실적_GI매원" xfId="544"/>
    <cellStyle name="_갑지양식_06년판매계획(최종)_7월 경영실적_9월 경영실적_Sheet1" xfId="545"/>
    <cellStyle name="_갑지양식_06년판매계획(최종)_7월 경영실적_9월 경영실적_칼라매원" xfId="546"/>
    <cellStyle name="_갑지양식_06년판매계획(최종)_GI매원" xfId="547"/>
    <cellStyle name="_갑지양식_06년판매계획(최종)_Sheet1" xfId="548"/>
    <cellStyle name="_갑지양식_06년판매계획(최종)_칼라매원" xfId="549"/>
    <cellStyle name="_갑지양식_12" xfId="550"/>
    <cellStyle name="_갑지양식_2006년 경영계획(1안)" xfId="551"/>
    <cellStyle name="_갑지양식_2006년 경영계획(1안)_12" xfId="552"/>
    <cellStyle name="_갑지양식_2006년 경영계획(1안)_5월 경영실적" xfId="553"/>
    <cellStyle name="_갑지양식_2006년 경영계획(1안)_6월 경영실적" xfId="554"/>
    <cellStyle name="_갑지양식_2006년 경영계획(1안)_7월 경영실적" xfId="555"/>
    <cellStyle name="_갑지양식_2006년 경영계획(1안)_7월 경영실적_9월 경영실적" xfId="556"/>
    <cellStyle name="_갑지양식_2006년 경영계획(1안)_7월 경영실적_9월 경영실적_12" xfId="557"/>
    <cellStyle name="_갑지양식_2006년 경영계획(1안)_7월 경영실적_9월 경영실적_5월 경영실적" xfId="558"/>
    <cellStyle name="_갑지양식_2006년 경영계획(1안)_7월 경영실적_9월 경영실적_6월 경영실적" xfId="559"/>
    <cellStyle name="_갑지양식_2006년 경영계획(1안)_7월 경영실적_9월 경영실적_7월 경영실적" xfId="560"/>
    <cellStyle name="_갑지양식_2006년 경영계획(1안)_7월 경영실적_9월 경영실적_GI매원" xfId="561"/>
    <cellStyle name="_갑지양식_2006년 경영계획(1안)_7월 경영실적_9월 경영실적_Sheet1" xfId="562"/>
    <cellStyle name="_갑지양식_2006년 경영계획(1안)_7월 경영실적_9월 경영실적_칼라매원" xfId="563"/>
    <cellStyle name="_갑지양식_2006년 경영계획(1안)_GI매원" xfId="564"/>
    <cellStyle name="_갑지양식_2006년 경영계획(1안)_Sheet1" xfId="565"/>
    <cellStyle name="_갑지양식_2006년 경영계획(1안)_칼라매원" xfId="566"/>
    <cellStyle name="_갑지양식_2006년 경영계획(안)" xfId="567"/>
    <cellStyle name="_갑지양식_2006년 경영계획(안)_12" xfId="568"/>
    <cellStyle name="_갑지양식_2006년 경영계획(안)_5월 경영실적" xfId="569"/>
    <cellStyle name="_갑지양식_2006년 경영계획(안)_6월 경영실적" xfId="570"/>
    <cellStyle name="_갑지양식_2006년 경영계획(안)_7월 경영실적" xfId="571"/>
    <cellStyle name="_갑지양식_2006년 경영계획(안)_7월 경영실적_9월 경영실적" xfId="572"/>
    <cellStyle name="_갑지양식_2006년 경영계획(안)_7월 경영실적_9월 경영실적_12" xfId="573"/>
    <cellStyle name="_갑지양식_2006년 경영계획(안)_7월 경영실적_9월 경영실적_5월 경영실적" xfId="574"/>
    <cellStyle name="_갑지양식_2006년 경영계획(안)_7월 경영실적_9월 경영실적_6월 경영실적" xfId="575"/>
    <cellStyle name="_갑지양식_2006년 경영계획(안)_7월 경영실적_9월 경영실적_7월 경영실적" xfId="576"/>
    <cellStyle name="_갑지양식_2006년 경영계획(안)_7월 경영실적_9월 경영실적_GI매원" xfId="577"/>
    <cellStyle name="_갑지양식_2006년 경영계획(안)_7월 경영실적_9월 경영실적_Sheet1" xfId="578"/>
    <cellStyle name="_갑지양식_2006년 경영계획(안)_7월 경영실적_9월 경영실적_칼라매원" xfId="579"/>
    <cellStyle name="_갑지양식_2006년 경영계획(안)_GI매원" xfId="580"/>
    <cellStyle name="_갑지양식_2006년 경영계획(안)_Sheet1" xfId="581"/>
    <cellStyle name="_갑지양식_2006년 경영계획(안)_칼라매원" xfId="582"/>
    <cellStyle name="_갑지양식_5월 경영실적" xfId="583"/>
    <cellStyle name="_갑지양식_6월 경영실적" xfId="584"/>
    <cellStyle name="_갑지양식_7월 경영실적" xfId="585"/>
    <cellStyle name="_갑지양식_7월 경영실적_9월 경영실적" xfId="586"/>
    <cellStyle name="_갑지양식_7월 경영실적_9월 경영실적_12" xfId="587"/>
    <cellStyle name="_갑지양식_7월 경영실적_9월 경영실적_5월 경영실적" xfId="588"/>
    <cellStyle name="_갑지양식_7월 경영실적_9월 경영실적_6월 경영실적" xfId="589"/>
    <cellStyle name="_갑지양식_7월 경영실적_9월 경영실적_7월 경영실적" xfId="590"/>
    <cellStyle name="_갑지양식_7월 경영실적_9월 경영실적_GI매원" xfId="591"/>
    <cellStyle name="_갑지양식_7월 경영실적_9월 경영실적_Sheet1" xfId="592"/>
    <cellStyle name="_갑지양식_7월 경영실적_9월 경영실적_칼라매원" xfId="593"/>
    <cellStyle name="_갑지양식_GI매원" xfId="594"/>
    <cellStyle name="_갑지양식_Sheet1" xfId="595"/>
    <cellStyle name="_갑지양식_칼라매원" xfId="596"/>
    <cellStyle name="_견적공종대비" xfId="597"/>
    <cellStyle name="_견적공종대비_06년판매계획(최종)" xfId="598"/>
    <cellStyle name="_견적공종대비_06년판매계획(최종)_12" xfId="599"/>
    <cellStyle name="_견적공종대비_06년판매계획(최종)_5월 경영실적" xfId="600"/>
    <cellStyle name="_견적공종대비_06년판매계획(최종)_6월 경영실적" xfId="601"/>
    <cellStyle name="_견적공종대비_06년판매계획(최종)_7월 경영실적" xfId="602"/>
    <cellStyle name="_견적공종대비_06년판매계획(최종)_7월 경영실적_9월 경영실적" xfId="603"/>
    <cellStyle name="_견적공종대비_06년판매계획(최종)_7월 경영실적_9월 경영실적_12" xfId="604"/>
    <cellStyle name="_견적공종대비_06년판매계획(최종)_7월 경영실적_9월 경영실적_5월 경영실적" xfId="605"/>
    <cellStyle name="_견적공종대비_06년판매계획(최종)_7월 경영실적_9월 경영실적_6월 경영실적" xfId="606"/>
    <cellStyle name="_견적공종대비_06년판매계획(최종)_7월 경영실적_9월 경영실적_7월 경영실적" xfId="607"/>
    <cellStyle name="_견적공종대비_06년판매계획(최종)_7월 경영실적_9월 경영실적_GI매원" xfId="608"/>
    <cellStyle name="_견적공종대비_06년판매계획(최종)_7월 경영실적_9월 경영실적_Sheet1" xfId="609"/>
    <cellStyle name="_견적공종대비_06년판매계획(최종)_7월 경영실적_9월 경영실적_칼라매원" xfId="610"/>
    <cellStyle name="_견적공종대비_06년판매계획(최종)_GI매원" xfId="611"/>
    <cellStyle name="_견적공종대비_06년판매계획(최종)_Sheet1" xfId="612"/>
    <cellStyle name="_견적공종대비_06년판매계획(최종)_칼라매원" xfId="613"/>
    <cellStyle name="_견적공종대비_12" xfId="614"/>
    <cellStyle name="_견적공종대비_2006년 경영계획(1안)" xfId="615"/>
    <cellStyle name="_견적공종대비_2006년 경영계획(1안)_12" xfId="616"/>
    <cellStyle name="_견적공종대비_2006년 경영계획(1안)_5월 경영실적" xfId="617"/>
    <cellStyle name="_견적공종대비_2006년 경영계획(1안)_6월 경영실적" xfId="618"/>
    <cellStyle name="_견적공종대비_2006년 경영계획(1안)_7월 경영실적" xfId="619"/>
    <cellStyle name="_견적공종대비_2006년 경영계획(1안)_7월 경영실적_9월 경영실적" xfId="620"/>
    <cellStyle name="_견적공종대비_2006년 경영계획(1안)_7월 경영실적_9월 경영실적_12" xfId="621"/>
    <cellStyle name="_견적공종대비_2006년 경영계획(1안)_7월 경영실적_9월 경영실적_5월 경영실적" xfId="622"/>
    <cellStyle name="_견적공종대비_2006년 경영계획(1안)_7월 경영실적_9월 경영실적_6월 경영실적" xfId="623"/>
    <cellStyle name="_견적공종대비_2006년 경영계획(1안)_7월 경영실적_9월 경영실적_7월 경영실적" xfId="624"/>
    <cellStyle name="_견적공종대비_2006년 경영계획(1안)_7월 경영실적_9월 경영실적_GI매원" xfId="625"/>
    <cellStyle name="_견적공종대비_2006년 경영계획(1안)_7월 경영실적_9월 경영실적_Sheet1" xfId="626"/>
    <cellStyle name="_견적공종대비_2006년 경영계획(1안)_7월 경영실적_9월 경영실적_칼라매원" xfId="627"/>
    <cellStyle name="_견적공종대비_2006년 경영계획(1안)_GI매원" xfId="628"/>
    <cellStyle name="_견적공종대비_2006년 경영계획(1안)_Sheet1" xfId="629"/>
    <cellStyle name="_견적공종대비_2006년 경영계획(1안)_칼라매원" xfId="630"/>
    <cellStyle name="_견적공종대비_2006년 경영계획(안)" xfId="631"/>
    <cellStyle name="_견적공종대비_2006년 경영계획(안)_12" xfId="632"/>
    <cellStyle name="_견적공종대비_2006년 경영계획(안)_5월 경영실적" xfId="633"/>
    <cellStyle name="_견적공종대비_2006년 경영계획(안)_6월 경영실적" xfId="634"/>
    <cellStyle name="_견적공종대비_2006년 경영계획(안)_7월 경영실적" xfId="635"/>
    <cellStyle name="_견적공종대비_2006년 경영계획(안)_7월 경영실적_9월 경영실적" xfId="636"/>
    <cellStyle name="_견적공종대비_2006년 경영계획(안)_7월 경영실적_9월 경영실적_12" xfId="637"/>
    <cellStyle name="_견적공종대비_2006년 경영계획(안)_7월 경영실적_9월 경영실적_5월 경영실적" xfId="638"/>
    <cellStyle name="_견적공종대비_2006년 경영계획(안)_7월 경영실적_9월 경영실적_6월 경영실적" xfId="639"/>
    <cellStyle name="_견적공종대비_2006년 경영계획(안)_7월 경영실적_9월 경영실적_7월 경영실적" xfId="640"/>
    <cellStyle name="_견적공종대비_2006년 경영계획(안)_7월 경영실적_9월 경영실적_GI매원" xfId="641"/>
    <cellStyle name="_견적공종대비_2006년 경영계획(안)_7월 경영실적_9월 경영실적_Sheet1" xfId="642"/>
    <cellStyle name="_견적공종대비_2006년 경영계획(안)_7월 경영실적_9월 경영실적_칼라매원" xfId="643"/>
    <cellStyle name="_견적공종대비_2006년 경영계획(안)_GI매원" xfId="644"/>
    <cellStyle name="_견적공종대비_2006년 경영계획(안)_Sheet1" xfId="645"/>
    <cellStyle name="_견적공종대비_2006년 경영계획(안)_칼라매원" xfId="646"/>
    <cellStyle name="_견적공종대비_5월 경영실적" xfId="647"/>
    <cellStyle name="_견적공종대비_6월 경영실적" xfId="648"/>
    <cellStyle name="_견적공종대비_7월 경영실적" xfId="649"/>
    <cellStyle name="_견적공종대비_7월 경영실적_9월 경영실적" xfId="650"/>
    <cellStyle name="_견적공종대비_7월 경영실적_9월 경영실적_12" xfId="651"/>
    <cellStyle name="_견적공종대비_7월 경영실적_9월 경영실적_5월 경영실적" xfId="652"/>
    <cellStyle name="_견적공종대비_7월 경영실적_9월 경영실적_6월 경영실적" xfId="653"/>
    <cellStyle name="_견적공종대비_7월 경영실적_9월 경영실적_7월 경영실적" xfId="654"/>
    <cellStyle name="_견적공종대비_7월 경영실적_9월 경영실적_GI매원" xfId="655"/>
    <cellStyle name="_견적공종대비_7월 경영실적_9월 경영실적_Sheet1" xfId="656"/>
    <cellStyle name="_견적공종대비_7월 경영실적_9월 경영실적_칼라매원" xfId="657"/>
    <cellStyle name="_견적공종대비_GI매원" xfId="658"/>
    <cellStyle name="_견적공종대비_Sheet1" xfId="659"/>
    <cellStyle name="_견적공종대비_칼라매원" xfId="660"/>
    <cellStyle name="_견적서갑지양식" xfId="661"/>
    <cellStyle name="_견적서갑지양식_06년판매계획(최종)" xfId="662"/>
    <cellStyle name="_견적서갑지양식_06년판매계획(최종)_12" xfId="663"/>
    <cellStyle name="_견적서갑지양식_06년판매계획(최종)_5월 경영실적" xfId="664"/>
    <cellStyle name="_견적서갑지양식_06년판매계획(최종)_6월 경영실적" xfId="665"/>
    <cellStyle name="_견적서갑지양식_06년판매계획(최종)_7월 경영실적" xfId="666"/>
    <cellStyle name="_견적서갑지양식_06년판매계획(최종)_7월 경영실적_9월 경영실적" xfId="667"/>
    <cellStyle name="_견적서갑지양식_06년판매계획(최종)_7월 경영실적_9월 경영실적_12" xfId="668"/>
    <cellStyle name="_견적서갑지양식_06년판매계획(최종)_7월 경영실적_9월 경영실적_5월 경영실적" xfId="669"/>
    <cellStyle name="_견적서갑지양식_06년판매계획(최종)_7월 경영실적_9월 경영실적_6월 경영실적" xfId="670"/>
    <cellStyle name="_견적서갑지양식_06년판매계획(최종)_7월 경영실적_9월 경영실적_7월 경영실적" xfId="671"/>
    <cellStyle name="_견적서갑지양식_06년판매계획(최종)_7월 경영실적_9월 경영실적_GI매원" xfId="672"/>
    <cellStyle name="_견적서갑지양식_06년판매계획(최종)_7월 경영실적_9월 경영실적_Sheet1" xfId="673"/>
    <cellStyle name="_견적서갑지양식_06년판매계획(최종)_7월 경영실적_9월 경영실적_칼라매원" xfId="674"/>
    <cellStyle name="_견적서갑지양식_06년판매계획(최종)_GI매원" xfId="675"/>
    <cellStyle name="_견적서갑지양식_06년판매계획(최종)_Sheet1" xfId="676"/>
    <cellStyle name="_견적서갑지양식_06년판매계획(최종)_칼라매원" xfId="677"/>
    <cellStyle name="_견적서갑지양식_12" xfId="678"/>
    <cellStyle name="_견적서갑지양식_2006년 경영계획(1안)" xfId="679"/>
    <cellStyle name="_견적서갑지양식_2006년 경영계획(1안)_12" xfId="680"/>
    <cellStyle name="_견적서갑지양식_2006년 경영계획(1안)_5월 경영실적" xfId="681"/>
    <cellStyle name="_견적서갑지양식_2006년 경영계획(1안)_6월 경영실적" xfId="682"/>
    <cellStyle name="_견적서갑지양식_2006년 경영계획(1안)_7월 경영실적" xfId="683"/>
    <cellStyle name="_견적서갑지양식_2006년 경영계획(1안)_7월 경영실적_9월 경영실적" xfId="684"/>
    <cellStyle name="_견적서갑지양식_2006년 경영계획(1안)_7월 경영실적_9월 경영실적_12" xfId="685"/>
    <cellStyle name="_견적서갑지양식_2006년 경영계획(1안)_7월 경영실적_9월 경영실적_5월 경영실적" xfId="686"/>
    <cellStyle name="_견적서갑지양식_2006년 경영계획(1안)_7월 경영실적_9월 경영실적_6월 경영실적" xfId="687"/>
    <cellStyle name="_견적서갑지양식_2006년 경영계획(1안)_7월 경영실적_9월 경영실적_7월 경영실적" xfId="688"/>
    <cellStyle name="_견적서갑지양식_2006년 경영계획(1안)_7월 경영실적_9월 경영실적_GI매원" xfId="689"/>
    <cellStyle name="_견적서갑지양식_2006년 경영계획(1안)_7월 경영실적_9월 경영실적_Sheet1" xfId="690"/>
    <cellStyle name="_견적서갑지양식_2006년 경영계획(1안)_7월 경영실적_9월 경영실적_칼라매원" xfId="691"/>
    <cellStyle name="_견적서갑지양식_2006년 경영계획(1안)_GI매원" xfId="692"/>
    <cellStyle name="_견적서갑지양식_2006년 경영계획(1안)_Sheet1" xfId="693"/>
    <cellStyle name="_견적서갑지양식_2006년 경영계획(1안)_칼라매원" xfId="694"/>
    <cellStyle name="_견적서갑지양식_2006년 경영계획(안)" xfId="695"/>
    <cellStyle name="_견적서갑지양식_2006년 경영계획(안)_12" xfId="696"/>
    <cellStyle name="_견적서갑지양식_2006년 경영계획(안)_5월 경영실적" xfId="697"/>
    <cellStyle name="_견적서갑지양식_2006년 경영계획(안)_6월 경영실적" xfId="698"/>
    <cellStyle name="_견적서갑지양식_2006년 경영계획(안)_7월 경영실적" xfId="699"/>
    <cellStyle name="_견적서갑지양식_2006년 경영계획(안)_7월 경영실적_9월 경영실적" xfId="700"/>
    <cellStyle name="_견적서갑지양식_2006년 경영계획(안)_7월 경영실적_9월 경영실적_12" xfId="701"/>
    <cellStyle name="_견적서갑지양식_2006년 경영계획(안)_7월 경영실적_9월 경영실적_5월 경영실적" xfId="702"/>
    <cellStyle name="_견적서갑지양식_2006년 경영계획(안)_7월 경영실적_9월 경영실적_6월 경영실적" xfId="703"/>
    <cellStyle name="_견적서갑지양식_2006년 경영계획(안)_7월 경영실적_9월 경영실적_7월 경영실적" xfId="704"/>
    <cellStyle name="_견적서갑지양식_2006년 경영계획(안)_7월 경영실적_9월 경영실적_GI매원" xfId="705"/>
    <cellStyle name="_견적서갑지양식_2006년 경영계획(안)_7월 경영실적_9월 경영실적_Sheet1" xfId="706"/>
    <cellStyle name="_견적서갑지양식_2006년 경영계획(안)_7월 경영실적_9월 경영실적_칼라매원" xfId="707"/>
    <cellStyle name="_견적서갑지양식_2006년 경영계획(안)_GI매원" xfId="708"/>
    <cellStyle name="_견적서갑지양식_2006년 경영계획(안)_Sheet1" xfId="709"/>
    <cellStyle name="_견적서갑지양식_2006년 경영계획(안)_칼라매원" xfId="710"/>
    <cellStyle name="_견적서갑지양식_5월 경영실적" xfId="711"/>
    <cellStyle name="_견적서갑지양식_6월 경영실적" xfId="712"/>
    <cellStyle name="_견적서갑지양식_7월 경영실적" xfId="713"/>
    <cellStyle name="_견적서갑지양식_7월 경영실적_9월 경영실적" xfId="714"/>
    <cellStyle name="_견적서갑지양식_7월 경영실적_9월 경영실적_12" xfId="715"/>
    <cellStyle name="_견적서갑지양식_7월 경영실적_9월 경영실적_5월 경영실적" xfId="716"/>
    <cellStyle name="_견적서갑지양식_7월 경영실적_9월 경영실적_6월 경영실적" xfId="717"/>
    <cellStyle name="_견적서갑지양식_7월 경영실적_9월 경영실적_7월 경영실적" xfId="718"/>
    <cellStyle name="_견적서갑지양식_7월 경영실적_9월 경영실적_GI매원" xfId="719"/>
    <cellStyle name="_견적서갑지양식_7월 경영실적_9월 경영실적_Sheet1" xfId="720"/>
    <cellStyle name="_견적서갑지양식_7월 경영실적_9월 경영실적_칼라매원" xfId="721"/>
    <cellStyle name="_견적서갑지양식_GI매원" xfId="722"/>
    <cellStyle name="_견적서갑지양식_Sheet1" xfId="723"/>
    <cellStyle name="_견적서갑지양식_칼라매원" xfId="724"/>
    <cellStyle name="_견적서양식" xfId="725"/>
    <cellStyle name="_고가차도산출서" xfId="726"/>
    <cellStyle name="_고려-수원미네시티(작업)" xfId="727"/>
    <cellStyle name="_공량단가산출서" xfId="728"/>
    <cellStyle name="_공량단가산출서_06년판매계획(최종)" xfId="729"/>
    <cellStyle name="_공량단가산출서_06년판매계획(최종)_12" xfId="730"/>
    <cellStyle name="_공량단가산출서_06년판매계획(최종)_5월 경영실적" xfId="731"/>
    <cellStyle name="_공량단가산출서_06년판매계획(최종)_6월 경영실적" xfId="732"/>
    <cellStyle name="_공량단가산출서_06년판매계획(최종)_7월 경영실적" xfId="733"/>
    <cellStyle name="_공량단가산출서_06년판매계획(최종)_7월 경영실적_9월 경영실적" xfId="734"/>
    <cellStyle name="_공량단가산출서_06년판매계획(최종)_7월 경영실적_9월 경영실적_12" xfId="735"/>
    <cellStyle name="_공량단가산출서_06년판매계획(최종)_7월 경영실적_9월 경영실적_5월 경영실적" xfId="736"/>
    <cellStyle name="_공량단가산출서_06년판매계획(최종)_7월 경영실적_9월 경영실적_6월 경영실적" xfId="737"/>
    <cellStyle name="_공량단가산출서_06년판매계획(최종)_7월 경영실적_9월 경영실적_7월 경영실적" xfId="738"/>
    <cellStyle name="_공량단가산출서_06년판매계획(최종)_7월 경영실적_9월 경영실적_GI매원" xfId="739"/>
    <cellStyle name="_공량단가산출서_06년판매계획(최종)_7월 경영실적_9월 경영실적_Sheet1" xfId="740"/>
    <cellStyle name="_공량단가산출서_06년판매계획(최종)_7월 경영실적_9월 경영실적_칼라매원" xfId="741"/>
    <cellStyle name="_공량단가산출서_06년판매계획(최종)_GI매원" xfId="742"/>
    <cellStyle name="_공량단가산출서_06년판매계획(최종)_Sheet1" xfId="743"/>
    <cellStyle name="_공량단가산출서_06년판매계획(최종)_칼라매원" xfId="744"/>
    <cellStyle name="_공량단가산출서_12" xfId="745"/>
    <cellStyle name="_공량단가산출서_2006년 경영계획(1안)" xfId="746"/>
    <cellStyle name="_공량단가산출서_2006년 경영계획(1안)_12" xfId="747"/>
    <cellStyle name="_공량단가산출서_2006년 경영계획(1안)_5월 경영실적" xfId="748"/>
    <cellStyle name="_공량단가산출서_2006년 경영계획(1안)_6월 경영실적" xfId="749"/>
    <cellStyle name="_공량단가산출서_2006년 경영계획(1안)_7월 경영실적" xfId="750"/>
    <cellStyle name="_공량단가산출서_2006년 경영계획(1안)_7월 경영실적_9월 경영실적" xfId="751"/>
    <cellStyle name="_공량단가산출서_2006년 경영계획(1안)_7월 경영실적_9월 경영실적_12" xfId="752"/>
    <cellStyle name="_공량단가산출서_2006년 경영계획(1안)_7월 경영실적_9월 경영실적_5월 경영실적" xfId="753"/>
    <cellStyle name="_공량단가산출서_2006년 경영계획(1안)_7월 경영실적_9월 경영실적_6월 경영실적" xfId="754"/>
    <cellStyle name="_공량단가산출서_2006년 경영계획(1안)_7월 경영실적_9월 경영실적_7월 경영실적" xfId="755"/>
    <cellStyle name="_공량단가산출서_2006년 경영계획(1안)_7월 경영실적_9월 경영실적_GI매원" xfId="756"/>
    <cellStyle name="_공량단가산출서_2006년 경영계획(1안)_7월 경영실적_9월 경영실적_Sheet1" xfId="757"/>
    <cellStyle name="_공량단가산출서_2006년 경영계획(1안)_7월 경영실적_9월 경영실적_칼라매원" xfId="758"/>
    <cellStyle name="_공량단가산출서_2006년 경영계획(1안)_GI매원" xfId="759"/>
    <cellStyle name="_공량단가산출서_2006년 경영계획(1안)_Sheet1" xfId="760"/>
    <cellStyle name="_공량단가산출서_2006년 경영계획(1안)_칼라매원" xfId="761"/>
    <cellStyle name="_공량단가산출서_2006년 경영계획(안)" xfId="762"/>
    <cellStyle name="_공량단가산출서_2006년 경영계획(안)_12" xfId="763"/>
    <cellStyle name="_공량단가산출서_2006년 경영계획(안)_5월 경영실적" xfId="764"/>
    <cellStyle name="_공량단가산출서_2006년 경영계획(안)_6월 경영실적" xfId="765"/>
    <cellStyle name="_공량단가산출서_2006년 경영계획(안)_7월 경영실적" xfId="766"/>
    <cellStyle name="_공량단가산출서_2006년 경영계획(안)_7월 경영실적_9월 경영실적" xfId="767"/>
    <cellStyle name="_공량단가산출서_2006년 경영계획(안)_7월 경영실적_9월 경영실적_12" xfId="768"/>
    <cellStyle name="_공량단가산출서_2006년 경영계획(안)_7월 경영실적_9월 경영실적_5월 경영실적" xfId="769"/>
    <cellStyle name="_공량단가산출서_2006년 경영계획(안)_7월 경영실적_9월 경영실적_6월 경영실적" xfId="770"/>
    <cellStyle name="_공량단가산출서_2006년 경영계획(안)_7월 경영실적_9월 경영실적_7월 경영실적" xfId="771"/>
    <cellStyle name="_공량단가산출서_2006년 경영계획(안)_7월 경영실적_9월 경영실적_GI매원" xfId="772"/>
    <cellStyle name="_공량단가산출서_2006년 경영계획(안)_7월 경영실적_9월 경영실적_Sheet1" xfId="773"/>
    <cellStyle name="_공량단가산출서_2006년 경영계획(안)_7월 경영실적_9월 경영실적_칼라매원" xfId="774"/>
    <cellStyle name="_공량단가산출서_2006년 경영계획(안)_GI매원" xfId="775"/>
    <cellStyle name="_공량단가산출서_2006년 경영계획(안)_Sheet1" xfId="776"/>
    <cellStyle name="_공량단가산출서_2006년 경영계획(안)_칼라매원" xfId="777"/>
    <cellStyle name="_공량단가산출서_5월 경영실적" xfId="778"/>
    <cellStyle name="_공량단가산출서_6월 경영실적" xfId="779"/>
    <cellStyle name="_공량단가산출서_7월 경영실적" xfId="780"/>
    <cellStyle name="_공량단가산출서_7월 경영실적_9월 경영실적" xfId="781"/>
    <cellStyle name="_공량단가산출서_7월 경영실적_9월 경영실적_12" xfId="782"/>
    <cellStyle name="_공량단가산출서_7월 경영실적_9월 경영실적_5월 경영실적" xfId="783"/>
    <cellStyle name="_공량단가산출서_7월 경영실적_9월 경영실적_6월 경영실적" xfId="784"/>
    <cellStyle name="_공량단가산출서_7월 경영실적_9월 경영실적_7월 경영실적" xfId="785"/>
    <cellStyle name="_공량단가산출서_7월 경영실적_9월 경영실적_GI매원" xfId="786"/>
    <cellStyle name="_공량단가산출서_7월 경영실적_9월 경영실적_Sheet1" xfId="787"/>
    <cellStyle name="_공량단가산출서_7월 경영실적_9월 경영실적_칼라매원" xfId="788"/>
    <cellStyle name="_공량단가산출서_GI매원" xfId="789"/>
    <cellStyle name="_공량단가산출서_Sheet1" xfId="790"/>
    <cellStyle name="_공량단가산출서_칼라매원" xfId="791"/>
    <cellStyle name="_공량단가산출서r1" xfId="792"/>
    <cellStyle name="_공량단가산출서r1_06년판매계획(최종)" xfId="793"/>
    <cellStyle name="_공량단가산출서r1_06년판매계획(최종)_12" xfId="794"/>
    <cellStyle name="_공량단가산출서r1_06년판매계획(최종)_5월 경영실적" xfId="795"/>
    <cellStyle name="_공량단가산출서r1_06년판매계획(최종)_6월 경영실적" xfId="796"/>
    <cellStyle name="_공량단가산출서r1_06년판매계획(최종)_7월 경영실적" xfId="797"/>
    <cellStyle name="_공량단가산출서r1_06년판매계획(최종)_7월 경영실적_9월 경영실적" xfId="798"/>
    <cellStyle name="_공량단가산출서r1_06년판매계획(최종)_7월 경영실적_9월 경영실적_12" xfId="799"/>
    <cellStyle name="_공량단가산출서r1_06년판매계획(최종)_7월 경영실적_9월 경영실적_5월 경영실적" xfId="800"/>
    <cellStyle name="_공량단가산출서r1_06년판매계획(최종)_7월 경영실적_9월 경영실적_6월 경영실적" xfId="801"/>
    <cellStyle name="_공량단가산출서r1_06년판매계획(최종)_7월 경영실적_9월 경영실적_7월 경영실적" xfId="802"/>
    <cellStyle name="_공량단가산출서r1_06년판매계획(최종)_7월 경영실적_9월 경영실적_GI매원" xfId="803"/>
    <cellStyle name="_공량단가산출서r1_06년판매계획(최종)_7월 경영실적_9월 경영실적_Sheet1" xfId="804"/>
    <cellStyle name="_공량단가산출서r1_06년판매계획(최종)_7월 경영실적_9월 경영실적_칼라매원" xfId="805"/>
    <cellStyle name="_공량단가산출서r1_06년판매계획(최종)_GI매원" xfId="806"/>
    <cellStyle name="_공량단가산출서r1_06년판매계획(최종)_Sheet1" xfId="807"/>
    <cellStyle name="_공량단가산출서r1_06년판매계획(최종)_칼라매원" xfId="808"/>
    <cellStyle name="_공량단가산출서r1_12" xfId="809"/>
    <cellStyle name="_공량단가산출서r1_2006년 경영계획(1안)" xfId="810"/>
    <cellStyle name="_공량단가산출서r1_2006년 경영계획(1안)_12" xfId="811"/>
    <cellStyle name="_공량단가산출서r1_2006년 경영계획(1안)_5월 경영실적" xfId="812"/>
    <cellStyle name="_공량단가산출서r1_2006년 경영계획(1안)_6월 경영실적" xfId="813"/>
    <cellStyle name="_공량단가산출서r1_2006년 경영계획(1안)_7월 경영실적" xfId="814"/>
    <cellStyle name="_공량단가산출서r1_2006년 경영계획(1안)_7월 경영실적_9월 경영실적" xfId="815"/>
    <cellStyle name="_공량단가산출서r1_2006년 경영계획(1안)_7월 경영실적_9월 경영실적_12" xfId="816"/>
    <cellStyle name="_공량단가산출서r1_2006년 경영계획(1안)_7월 경영실적_9월 경영실적_5월 경영실적" xfId="817"/>
    <cellStyle name="_공량단가산출서r1_2006년 경영계획(1안)_7월 경영실적_9월 경영실적_6월 경영실적" xfId="818"/>
    <cellStyle name="_공량단가산출서r1_2006년 경영계획(1안)_7월 경영실적_9월 경영실적_7월 경영실적" xfId="819"/>
    <cellStyle name="_공량단가산출서r1_2006년 경영계획(1안)_7월 경영실적_9월 경영실적_GI매원" xfId="820"/>
    <cellStyle name="_공량단가산출서r1_2006년 경영계획(1안)_7월 경영실적_9월 경영실적_Sheet1" xfId="821"/>
    <cellStyle name="_공량단가산출서r1_2006년 경영계획(1안)_7월 경영실적_9월 경영실적_칼라매원" xfId="822"/>
    <cellStyle name="_공량단가산출서r1_2006년 경영계획(1안)_GI매원" xfId="823"/>
    <cellStyle name="_공량단가산출서r1_2006년 경영계획(1안)_Sheet1" xfId="824"/>
    <cellStyle name="_공량단가산출서r1_2006년 경영계획(1안)_칼라매원" xfId="825"/>
    <cellStyle name="_공량단가산출서r1_2006년 경영계획(안)" xfId="826"/>
    <cellStyle name="_공량단가산출서r1_2006년 경영계획(안)_12" xfId="827"/>
    <cellStyle name="_공량단가산출서r1_2006년 경영계획(안)_5월 경영실적" xfId="828"/>
    <cellStyle name="_공량단가산출서r1_2006년 경영계획(안)_6월 경영실적" xfId="829"/>
    <cellStyle name="_공량단가산출서r1_2006년 경영계획(안)_7월 경영실적" xfId="830"/>
    <cellStyle name="_공량단가산출서r1_2006년 경영계획(안)_7월 경영실적_9월 경영실적" xfId="831"/>
    <cellStyle name="_공량단가산출서r1_2006년 경영계획(안)_7월 경영실적_9월 경영실적_12" xfId="832"/>
    <cellStyle name="_공량단가산출서r1_2006년 경영계획(안)_7월 경영실적_9월 경영실적_5월 경영실적" xfId="833"/>
    <cellStyle name="_공량단가산출서r1_2006년 경영계획(안)_7월 경영실적_9월 경영실적_6월 경영실적" xfId="834"/>
    <cellStyle name="_공량단가산출서r1_2006년 경영계획(안)_7월 경영실적_9월 경영실적_7월 경영실적" xfId="835"/>
    <cellStyle name="_공량단가산출서r1_2006년 경영계획(안)_7월 경영실적_9월 경영실적_GI매원" xfId="836"/>
    <cellStyle name="_공량단가산출서r1_2006년 경영계획(안)_7월 경영실적_9월 경영실적_Sheet1" xfId="837"/>
    <cellStyle name="_공량단가산출서r1_2006년 경영계획(안)_7월 경영실적_9월 경영실적_칼라매원" xfId="838"/>
    <cellStyle name="_공량단가산출서r1_2006년 경영계획(안)_GI매원" xfId="839"/>
    <cellStyle name="_공량단가산출서r1_2006년 경영계획(안)_Sheet1" xfId="840"/>
    <cellStyle name="_공량단가산출서r1_2006년 경영계획(안)_칼라매원" xfId="841"/>
    <cellStyle name="_공량단가산출서r1_5월 경영실적" xfId="842"/>
    <cellStyle name="_공량단가산출서r1_6월 경영실적" xfId="843"/>
    <cellStyle name="_공량단가산출서r1_7월 경영실적" xfId="844"/>
    <cellStyle name="_공량단가산출서r1_7월 경영실적_9월 경영실적" xfId="845"/>
    <cellStyle name="_공량단가산출서r1_7월 경영실적_9월 경영실적_12" xfId="846"/>
    <cellStyle name="_공량단가산출서r1_7월 경영실적_9월 경영실적_5월 경영실적" xfId="847"/>
    <cellStyle name="_공량단가산출서r1_7월 경영실적_9월 경영실적_6월 경영실적" xfId="848"/>
    <cellStyle name="_공량단가산출서r1_7월 경영실적_9월 경영실적_7월 경영실적" xfId="849"/>
    <cellStyle name="_공량단가산출서r1_7월 경영실적_9월 경영실적_GI매원" xfId="850"/>
    <cellStyle name="_공량단가산출서r1_7월 경영실적_9월 경영실적_Sheet1" xfId="851"/>
    <cellStyle name="_공량단가산출서r1_7월 경영실적_9월 경영실적_칼라매원" xfId="852"/>
    <cellStyle name="_공량단가산출서r1_GI매원" xfId="853"/>
    <cellStyle name="_공량단가산출서r1_Sheet1" xfId="854"/>
    <cellStyle name="_공량단가산출서r1_칼라매원" xfId="855"/>
    <cellStyle name="_단가표" xfId="856"/>
    <cellStyle name="_단가표_06년판매계획(최종)" xfId="857"/>
    <cellStyle name="_단가표_06년판매계획(최종)_12" xfId="858"/>
    <cellStyle name="_단가표_06년판매계획(최종)_5월 경영실적" xfId="859"/>
    <cellStyle name="_단가표_06년판매계획(최종)_6월 경영실적" xfId="860"/>
    <cellStyle name="_단가표_06년판매계획(최종)_7월 경영실적" xfId="861"/>
    <cellStyle name="_단가표_06년판매계획(최종)_7월 경영실적_9월 경영실적" xfId="862"/>
    <cellStyle name="_단가표_06년판매계획(최종)_7월 경영실적_9월 경영실적_12" xfId="863"/>
    <cellStyle name="_단가표_06년판매계획(최종)_7월 경영실적_9월 경영실적_5월 경영실적" xfId="864"/>
    <cellStyle name="_단가표_06년판매계획(최종)_7월 경영실적_9월 경영실적_6월 경영실적" xfId="865"/>
    <cellStyle name="_단가표_06년판매계획(최종)_7월 경영실적_9월 경영실적_7월 경영실적" xfId="866"/>
    <cellStyle name="_단가표_06년판매계획(최종)_7월 경영실적_9월 경영실적_GI매원" xfId="867"/>
    <cellStyle name="_단가표_06년판매계획(최종)_7월 경영실적_9월 경영실적_Sheet1" xfId="868"/>
    <cellStyle name="_단가표_06년판매계획(최종)_7월 경영실적_9월 경영실적_칼라매원" xfId="869"/>
    <cellStyle name="_단가표_06년판매계획(최종)_GI매원" xfId="870"/>
    <cellStyle name="_단가표_06년판매계획(최종)_Sheet1" xfId="871"/>
    <cellStyle name="_단가표_06년판매계획(최종)_칼라매원" xfId="872"/>
    <cellStyle name="_단가표_12" xfId="873"/>
    <cellStyle name="_단가표_2006년 경영계획(1안)" xfId="874"/>
    <cellStyle name="_단가표_2006년 경영계획(1안)_12" xfId="875"/>
    <cellStyle name="_단가표_2006년 경영계획(1안)_5월 경영실적" xfId="876"/>
    <cellStyle name="_단가표_2006년 경영계획(1안)_6월 경영실적" xfId="877"/>
    <cellStyle name="_단가표_2006년 경영계획(1안)_7월 경영실적" xfId="878"/>
    <cellStyle name="_단가표_2006년 경영계획(1안)_7월 경영실적_9월 경영실적" xfId="879"/>
    <cellStyle name="_단가표_2006년 경영계획(1안)_7월 경영실적_9월 경영실적_12" xfId="880"/>
    <cellStyle name="_단가표_2006년 경영계획(1안)_7월 경영실적_9월 경영실적_5월 경영실적" xfId="881"/>
    <cellStyle name="_단가표_2006년 경영계획(1안)_7월 경영실적_9월 경영실적_6월 경영실적" xfId="882"/>
    <cellStyle name="_단가표_2006년 경영계획(1안)_7월 경영실적_9월 경영실적_7월 경영실적" xfId="883"/>
    <cellStyle name="_단가표_2006년 경영계획(1안)_7월 경영실적_9월 경영실적_GI매원" xfId="884"/>
    <cellStyle name="_단가표_2006년 경영계획(1안)_7월 경영실적_9월 경영실적_Sheet1" xfId="885"/>
    <cellStyle name="_단가표_2006년 경영계획(1안)_7월 경영실적_9월 경영실적_칼라매원" xfId="886"/>
    <cellStyle name="_단가표_2006년 경영계획(1안)_GI매원" xfId="887"/>
    <cellStyle name="_단가표_2006년 경영계획(1안)_Sheet1" xfId="888"/>
    <cellStyle name="_단가표_2006년 경영계획(1안)_칼라매원" xfId="889"/>
    <cellStyle name="_단가표_2006년 경영계획(안)" xfId="890"/>
    <cellStyle name="_단가표_2006년 경영계획(안)_12" xfId="891"/>
    <cellStyle name="_단가표_2006년 경영계획(안)_5월 경영실적" xfId="892"/>
    <cellStyle name="_단가표_2006년 경영계획(안)_6월 경영실적" xfId="893"/>
    <cellStyle name="_단가표_2006년 경영계획(안)_7월 경영실적" xfId="894"/>
    <cellStyle name="_단가표_2006년 경영계획(안)_7월 경영실적_9월 경영실적" xfId="895"/>
    <cellStyle name="_단가표_2006년 경영계획(안)_7월 경영실적_9월 경영실적_12" xfId="896"/>
    <cellStyle name="_단가표_2006년 경영계획(안)_7월 경영실적_9월 경영실적_5월 경영실적" xfId="897"/>
    <cellStyle name="_단가표_2006년 경영계획(안)_7월 경영실적_9월 경영실적_6월 경영실적" xfId="898"/>
    <cellStyle name="_단가표_2006년 경영계획(안)_7월 경영실적_9월 경영실적_7월 경영실적" xfId="899"/>
    <cellStyle name="_단가표_2006년 경영계획(안)_7월 경영실적_9월 경영실적_GI매원" xfId="900"/>
    <cellStyle name="_단가표_2006년 경영계획(안)_7월 경영실적_9월 경영실적_Sheet1" xfId="901"/>
    <cellStyle name="_단가표_2006년 경영계획(안)_7월 경영실적_9월 경영실적_칼라매원" xfId="902"/>
    <cellStyle name="_단가표_2006년 경영계획(안)_GI매원" xfId="903"/>
    <cellStyle name="_단가표_2006년 경영계획(안)_Sheet1" xfId="904"/>
    <cellStyle name="_단가표_2006년 경영계획(안)_칼라매원" xfId="905"/>
    <cellStyle name="_단가표_5월 경영실적" xfId="906"/>
    <cellStyle name="_단가표_6월 경영실적" xfId="907"/>
    <cellStyle name="_단가표_7월 경영실적" xfId="908"/>
    <cellStyle name="_단가표_7월 경영실적_9월 경영실적" xfId="909"/>
    <cellStyle name="_단가표_7월 경영실적_9월 경영실적_12" xfId="910"/>
    <cellStyle name="_단가표_7월 경영실적_9월 경영실적_5월 경영실적" xfId="911"/>
    <cellStyle name="_단가표_7월 경영실적_9월 경영실적_6월 경영실적" xfId="912"/>
    <cellStyle name="_단가표_7월 경영실적_9월 경영실적_7월 경영실적" xfId="913"/>
    <cellStyle name="_단가표_7월 경영실적_9월 경영실적_GI매원" xfId="914"/>
    <cellStyle name="_단가표_7월 경영실적_9월 경영실적_Sheet1" xfId="915"/>
    <cellStyle name="_단가표_7월 경영실적_9월 경영실적_칼라매원" xfId="916"/>
    <cellStyle name="_단가표_GI매원" xfId="917"/>
    <cellStyle name="_단가표_Sheet1" xfId="918"/>
    <cellStyle name="_단가표_칼라매원" xfId="919"/>
    <cellStyle name="_문정apt(최종)-2" xfId="920"/>
    <cellStyle name="_변경내역서" xfId="921"/>
    <cellStyle name="_변경내역서_06년판매계획(최종)" xfId="922"/>
    <cellStyle name="_변경내역서_06년판매계획(최종)_12" xfId="923"/>
    <cellStyle name="_변경내역서_06년판매계획(최종)_5월 경영실적" xfId="924"/>
    <cellStyle name="_변경내역서_06년판매계획(최종)_6월 경영실적" xfId="925"/>
    <cellStyle name="_변경내역서_06년판매계획(최종)_7월 경영실적" xfId="926"/>
    <cellStyle name="_변경내역서_06년판매계획(최종)_7월 경영실적_9월 경영실적" xfId="927"/>
    <cellStyle name="_변경내역서_06년판매계획(최종)_7월 경영실적_9월 경영실적_12" xfId="928"/>
    <cellStyle name="_변경내역서_06년판매계획(최종)_7월 경영실적_9월 경영실적_5월 경영실적" xfId="929"/>
    <cellStyle name="_변경내역서_06년판매계획(최종)_7월 경영실적_9월 경영실적_6월 경영실적" xfId="930"/>
    <cellStyle name="_변경내역서_06년판매계획(최종)_7월 경영실적_9월 경영실적_7월 경영실적" xfId="931"/>
    <cellStyle name="_변경내역서_06년판매계획(최종)_7월 경영실적_9월 경영실적_GI매원" xfId="932"/>
    <cellStyle name="_변경내역서_06년판매계획(최종)_7월 경영실적_9월 경영실적_Sheet1" xfId="933"/>
    <cellStyle name="_변경내역서_06년판매계획(최종)_7월 경영실적_9월 경영실적_칼라매원" xfId="934"/>
    <cellStyle name="_변경내역서_06년판매계획(최종)_GI매원" xfId="935"/>
    <cellStyle name="_변경내역서_06년판매계획(최종)_Sheet1" xfId="936"/>
    <cellStyle name="_변경내역서_06년판매계획(최종)_칼라매원" xfId="937"/>
    <cellStyle name="_변경내역서_12" xfId="938"/>
    <cellStyle name="_변경내역서_2006년 경영계획(1안)" xfId="939"/>
    <cellStyle name="_변경내역서_2006년 경영계획(1안)_12" xfId="940"/>
    <cellStyle name="_변경내역서_2006년 경영계획(1안)_5월 경영실적" xfId="941"/>
    <cellStyle name="_변경내역서_2006년 경영계획(1안)_6월 경영실적" xfId="942"/>
    <cellStyle name="_변경내역서_2006년 경영계획(1안)_7월 경영실적" xfId="943"/>
    <cellStyle name="_변경내역서_2006년 경영계획(1안)_7월 경영실적_9월 경영실적" xfId="944"/>
    <cellStyle name="_변경내역서_2006년 경영계획(1안)_7월 경영실적_9월 경영실적_12" xfId="945"/>
    <cellStyle name="_변경내역서_2006년 경영계획(1안)_7월 경영실적_9월 경영실적_5월 경영실적" xfId="946"/>
    <cellStyle name="_변경내역서_2006년 경영계획(1안)_7월 경영실적_9월 경영실적_6월 경영실적" xfId="947"/>
    <cellStyle name="_변경내역서_2006년 경영계획(1안)_7월 경영실적_9월 경영실적_7월 경영실적" xfId="948"/>
    <cellStyle name="_변경내역서_2006년 경영계획(1안)_7월 경영실적_9월 경영실적_GI매원" xfId="949"/>
    <cellStyle name="_변경내역서_2006년 경영계획(1안)_7월 경영실적_9월 경영실적_Sheet1" xfId="950"/>
    <cellStyle name="_변경내역서_2006년 경영계획(1안)_7월 경영실적_9월 경영실적_칼라매원" xfId="951"/>
    <cellStyle name="_변경내역서_2006년 경영계획(1안)_GI매원" xfId="952"/>
    <cellStyle name="_변경내역서_2006년 경영계획(1안)_Sheet1" xfId="953"/>
    <cellStyle name="_변경내역서_2006년 경영계획(1안)_칼라매원" xfId="954"/>
    <cellStyle name="_변경내역서_2006년 경영계획(안)" xfId="955"/>
    <cellStyle name="_변경내역서_2006년 경영계획(안)_12" xfId="956"/>
    <cellStyle name="_변경내역서_2006년 경영계획(안)_5월 경영실적" xfId="957"/>
    <cellStyle name="_변경내역서_2006년 경영계획(안)_6월 경영실적" xfId="958"/>
    <cellStyle name="_변경내역서_2006년 경영계획(안)_7월 경영실적" xfId="959"/>
    <cellStyle name="_변경내역서_2006년 경영계획(안)_7월 경영실적_9월 경영실적" xfId="960"/>
    <cellStyle name="_변경내역서_2006년 경영계획(안)_7월 경영실적_9월 경영실적_12" xfId="961"/>
    <cellStyle name="_변경내역서_2006년 경영계획(안)_7월 경영실적_9월 경영실적_5월 경영실적" xfId="962"/>
    <cellStyle name="_변경내역서_2006년 경영계획(안)_7월 경영실적_9월 경영실적_6월 경영실적" xfId="963"/>
    <cellStyle name="_변경내역서_2006년 경영계획(안)_7월 경영실적_9월 경영실적_7월 경영실적" xfId="964"/>
    <cellStyle name="_변경내역서_2006년 경영계획(안)_7월 경영실적_9월 경영실적_GI매원" xfId="965"/>
    <cellStyle name="_변경내역서_2006년 경영계획(안)_7월 경영실적_9월 경영실적_Sheet1" xfId="966"/>
    <cellStyle name="_변경내역서_2006년 경영계획(안)_7월 경영실적_9월 경영실적_칼라매원" xfId="967"/>
    <cellStyle name="_변경내역서_2006년 경영계획(안)_GI매원" xfId="968"/>
    <cellStyle name="_변경내역서_2006년 경영계획(안)_Sheet1" xfId="969"/>
    <cellStyle name="_변경내역서_2006년 경영계획(안)_칼라매원" xfId="970"/>
    <cellStyle name="_변경내역서_5월 경영실적" xfId="971"/>
    <cellStyle name="_변경내역서_6월 경영실적" xfId="972"/>
    <cellStyle name="_변경내역서_7월 경영실적" xfId="973"/>
    <cellStyle name="_변경내역서_7월 경영실적_9월 경영실적" xfId="974"/>
    <cellStyle name="_변경내역서_7월 경영실적_9월 경영실적_12" xfId="975"/>
    <cellStyle name="_변경내역서_7월 경영실적_9월 경영실적_5월 경영실적" xfId="976"/>
    <cellStyle name="_변경내역서_7월 경영실적_9월 경영실적_6월 경영실적" xfId="977"/>
    <cellStyle name="_변경내역서_7월 경영실적_9월 경영실적_7월 경영실적" xfId="978"/>
    <cellStyle name="_변경내역서_7월 경영실적_9월 경영실적_GI매원" xfId="979"/>
    <cellStyle name="_변경내역서_7월 경영실적_9월 경영실적_Sheet1" xfId="980"/>
    <cellStyle name="_변경내역서_7월 경영실적_9월 경영실적_칼라매원" xfId="981"/>
    <cellStyle name="_변경내역서_GI매원" xfId="982"/>
    <cellStyle name="_변경내역서_Sheet1" xfId="983"/>
    <cellStyle name="_변경내역서_칼라매원" xfId="984"/>
    <cellStyle name="_부천홈프러스(실행)" xfId="985"/>
    <cellStyle name="_부천홈프러스(실행)_06년판매계획(최종)" xfId="986"/>
    <cellStyle name="_부천홈프러스(실행)_06년판매계획(최종)_12" xfId="987"/>
    <cellStyle name="_부천홈프러스(실행)_06년판매계획(최종)_5월 경영실적" xfId="988"/>
    <cellStyle name="_부천홈프러스(실행)_06년판매계획(최종)_6월 경영실적" xfId="989"/>
    <cellStyle name="_부천홈프러스(실행)_06년판매계획(최종)_7월 경영실적" xfId="990"/>
    <cellStyle name="_부천홈프러스(실행)_06년판매계획(최종)_7월 경영실적_9월 경영실적" xfId="991"/>
    <cellStyle name="_부천홈프러스(실행)_06년판매계획(최종)_7월 경영실적_9월 경영실적_12" xfId="992"/>
    <cellStyle name="_부천홈프러스(실행)_06년판매계획(최종)_7월 경영실적_9월 경영실적_5월 경영실적" xfId="993"/>
    <cellStyle name="_부천홈프러스(실행)_06년판매계획(최종)_7월 경영실적_9월 경영실적_6월 경영실적" xfId="994"/>
    <cellStyle name="_부천홈프러스(실행)_06년판매계획(최종)_7월 경영실적_9월 경영실적_7월 경영실적" xfId="995"/>
    <cellStyle name="_부천홈프러스(실행)_06년판매계획(최종)_7월 경영실적_9월 경영실적_GI매원" xfId="996"/>
    <cellStyle name="_부천홈프러스(실행)_06년판매계획(최종)_7월 경영실적_9월 경영실적_Sheet1" xfId="997"/>
    <cellStyle name="_부천홈프러스(실행)_06년판매계획(최종)_7월 경영실적_9월 경영실적_칼라매원" xfId="998"/>
    <cellStyle name="_부천홈프러스(실행)_06년판매계획(최종)_GI매원" xfId="999"/>
    <cellStyle name="_부천홈프러스(실행)_06년판매계획(최종)_Sheet1" xfId="1000"/>
    <cellStyle name="_부천홈프러스(실행)_06년판매계획(최종)_칼라매원" xfId="1001"/>
    <cellStyle name="_부천홈프러스(실행)_12" xfId="1002"/>
    <cellStyle name="_부천홈프러스(실행)_2006년 경영계획(1안)" xfId="1003"/>
    <cellStyle name="_부천홈프러스(실행)_2006년 경영계획(1안)_12" xfId="1004"/>
    <cellStyle name="_부천홈프러스(실행)_2006년 경영계획(1안)_5월 경영실적" xfId="1005"/>
    <cellStyle name="_부천홈프러스(실행)_2006년 경영계획(1안)_6월 경영실적" xfId="1006"/>
    <cellStyle name="_부천홈프러스(실행)_2006년 경영계획(1안)_7월 경영실적" xfId="1007"/>
    <cellStyle name="_부천홈프러스(실행)_2006년 경영계획(1안)_7월 경영실적_9월 경영실적" xfId="1008"/>
    <cellStyle name="_부천홈프러스(실행)_2006년 경영계획(1안)_7월 경영실적_9월 경영실적_12" xfId="1009"/>
    <cellStyle name="_부천홈프러스(실행)_2006년 경영계획(1안)_7월 경영실적_9월 경영실적_5월 경영실적" xfId="1010"/>
    <cellStyle name="_부천홈프러스(실행)_2006년 경영계획(1안)_7월 경영실적_9월 경영실적_6월 경영실적" xfId="1011"/>
    <cellStyle name="_부천홈프러스(실행)_2006년 경영계획(1안)_7월 경영실적_9월 경영실적_7월 경영실적" xfId="1012"/>
    <cellStyle name="_부천홈프러스(실행)_2006년 경영계획(1안)_7월 경영실적_9월 경영실적_GI매원" xfId="1013"/>
    <cellStyle name="_부천홈프러스(실행)_2006년 경영계획(1안)_7월 경영실적_9월 경영실적_Sheet1" xfId="1014"/>
    <cellStyle name="_부천홈프러스(실행)_2006년 경영계획(1안)_7월 경영실적_9월 경영실적_칼라매원" xfId="1015"/>
    <cellStyle name="_부천홈프러스(실행)_2006년 경영계획(1안)_GI매원" xfId="1016"/>
    <cellStyle name="_부천홈프러스(실행)_2006년 경영계획(1안)_Sheet1" xfId="1017"/>
    <cellStyle name="_부천홈프러스(실행)_2006년 경영계획(1안)_칼라매원" xfId="1018"/>
    <cellStyle name="_부천홈프러스(실행)_2006년 경영계획(안)" xfId="1019"/>
    <cellStyle name="_부천홈프러스(실행)_2006년 경영계획(안)_12" xfId="1020"/>
    <cellStyle name="_부천홈프러스(실행)_2006년 경영계획(안)_5월 경영실적" xfId="1021"/>
    <cellStyle name="_부천홈프러스(실행)_2006년 경영계획(안)_6월 경영실적" xfId="1022"/>
    <cellStyle name="_부천홈프러스(실행)_2006년 경영계획(안)_7월 경영실적" xfId="1023"/>
    <cellStyle name="_부천홈프러스(실행)_2006년 경영계획(안)_7월 경영실적_9월 경영실적" xfId="1024"/>
    <cellStyle name="_부천홈프러스(실행)_2006년 경영계획(안)_7월 경영실적_9월 경영실적_12" xfId="1025"/>
    <cellStyle name="_부천홈프러스(실행)_2006년 경영계획(안)_7월 경영실적_9월 경영실적_5월 경영실적" xfId="1026"/>
    <cellStyle name="_부천홈프러스(실행)_2006년 경영계획(안)_7월 경영실적_9월 경영실적_6월 경영실적" xfId="1027"/>
    <cellStyle name="_부천홈프러스(실행)_2006년 경영계획(안)_7월 경영실적_9월 경영실적_7월 경영실적" xfId="1028"/>
    <cellStyle name="_부천홈프러스(실행)_2006년 경영계획(안)_7월 경영실적_9월 경영실적_GI매원" xfId="1029"/>
    <cellStyle name="_부천홈프러스(실행)_2006년 경영계획(안)_7월 경영실적_9월 경영실적_Sheet1" xfId="1030"/>
    <cellStyle name="_부천홈프러스(실행)_2006년 경영계획(안)_7월 경영실적_9월 경영실적_칼라매원" xfId="1031"/>
    <cellStyle name="_부천홈프러스(실행)_2006년 경영계획(안)_GI매원" xfId="1032"/>
    <cellStyle name="_부천홈프러스(실행)_2006년 경영계획(안)_Sheet1" xfId="1033"/>
    <cellStyle name="_부천홈프러스(실행)_2006년 경영계획(안)_칼라매원" xfId="1034"/>
    <cellStyle name="_부천홈프러스(실행)_5월 경영실적" xfId="1035"/>
    <cellStyle name="_부천홈프러스(실행)_6월 경영실적" xfId="1036"/>
    <cellStyle name="_부천홈프러스(실행)_7월 경영실적" xfId="1037"/>
    <cellStyle name="_부천홈프러스(실행)_7월 경영실적_9월 경영실적" xfId="1038"/>
    <cellStyle name="_부천홈프러스(실행)_7월 경영실적_9월 경영실적_12" xfId="1039"/>
    <cellStyle name="_부천홈프러스(실행)_7월 경영실적_9월 경영실적_5월 경영실적" xfId="1040"/>
    <cellStyle name="_부천홈프러스(실행)_7월 경영실적_9월 경영실적_6월 경영실적" xfId="1041"/>
    <cellStyle name="_부천홈프러스(실행)_7월 경영실적_9월 경영실적_7월 경영실적" xfId="1042"/>
    <cellStyle name="_부천홈프러스(실행)_7월 경영실적_9월 경영실적_GI매원" xfId="1043"/>
    <cellStyle name="_부천홈프러스(실행)_7월 경영실적_9월 경영실적_Sheet1" xfId="1044"/>
    <cellStyle name="_부천홈프러스(실행)_7월 경영실적_9월 경영실적_칼라매원" xfId="1045"/>
    <cellStyle name="_부천홈프러스(실행)_GI매원" xfId="1046"/>
    <cellStyle name="_부천홈프러스(실행)_Sheet1" xfId="1047"/>
    <cellStyle name="_부천홈프러스(실행)_칼라매원" xfId="1048"/>
    <cellStyle name="_사본 - 고가차도(전력)" xfId="1049"/>
    <cellStyle name="_사본 - 고가차도(전력)_06년판매계획(최종)" xfId="1050"/>
    <cellStyle name="_사본 - 고가차도(전력)_06년판매계획(최종)_12" xfId="1051"/>
    <cellStyle name="_사본 - 고가차도(전력)_06년판매계획(최종)_5월 경영실적" xfId="1052"/>
    <cellStyle name="_사본 - 고가차도(전력)_06년판매계획(최종)_6월 경영실적" xfId="1053"/>
    <cellStyle name="_사본 - 고가차도(전력)_06년판매계획(최종)_7월 경영실적" xfId="1054"/>
    <cellStyle name="_사본 - 고가차도(전력)_06년판매계획(최종)_7월 경영실적_9월 경영실적" xfId="1055"/>
    <cellStyle name="_사본 - 고가차도(전력)_06년판매계획(최종)_7월 경영실적_9월 경영실적_12" xfId="1056"/>
    <cellStyle name="_사본 - 고가차도(전력)_06년판매계획(최종)_7월 경영실적_9월 경영실적_5월 경영실적" xfId="1057"/>
    <cellStyle name="_사본 - 고가차도(전력)_06년판매계획(최종)_7월 경영실적_9월 경영실적_6월 경영실적" xfId="1058"/>
    <cellStyle name="_사본 - 고가차도(전력)_06년판매계획(최종)_7월 경영실적_9월 경영실적_7월 경영실적" xfId="1059"/>
    <cellStyle name="_사본 - 고가차도(전력)_06년판매계획(최종)_7월 경영실적_9월 경영실적_GI매원" xfId="1060"/>
    <cellStyle name="_사본 - 고가차도(전력)_06년판매계획(최종)_7월 경영실적_9월 경영실적_Sheet1" xfId="1061"/>
    <cellStyle name="_사본 - 고가차도(전력)_06년판매계획(최종)_7월 경영실적_9월 경영실적_칼라매원" xfId="1062"/>
    <cellStyle name="_사본 - 고가차도(전력)_06년판매계획(최종)_GI매원" xfId="1063"/>
    <cellStyle name="_사본 - 고가차도(전력)_06년판매계획(최종)_Sheet1" xfId="1064"/>
    <cellStyle name="_사본 - 고가차도(전력)_06년판매계획(최종)_칼라매원" xfId="1065"/>
    <cellStyle name="_사본 - 고가차도(전력)_12" xfId="1066"/>
    <cellStyle name="_사본 - 고가차도(전력)_2006년 경영계획(1안)" xfId="1067"/>
    <cellStyle name="_사본 - 고가차도(전력)_2006년 경영계획(1안)_12" xfId="1068"/>
    <cellStyle name="_사본 - 고가차도(전력)_2006년 경영계획(1안)_5월 경영실적" xfId="1069"/>
    <cellStyle name="_사본 - 고가차도(전력)_2006년 경영계획(1안)_6월 경영실적" xfId="1070"/>
    <cellStyle name="_사본 - 고가차도(전력)_2006년 경영계획(1안)_7월 경영실적" xfId="1071"/>
    <cellStyle name="_사본 - 고가차도(전력)_2006년 경영계획(1안)_7월 경영실적_9월 경영실적" xfId="1072"/>
    <cellStyle name="_사본 - 고가차도(전력)_2006년 경영계획(1안)_7월 경영실적_9월 경영실적_12" xfId="1073"/>
    <cellStyle name="_사본 - 고가차도(전력)_2006년 경영계획(1안)_7월 경영실적_9월 경영실적_5월 경영실적" xfId="1074"/>
    <cellStyle name="_사본 - 고가차도(전력)_2006년 경영계획(1안)_7월 경영실적_9월 경영실적_6월 경영실적" xfId="1075"/>
    <cellStyle name="_사본 - 고가차도(전력)_2006년 경영계획(1안)_7월 경영실적_9월 경영실적_7월 경영실적" xfId="1076"/>
    <cellStyle name="_사본 - 고가차도(전력)_2006년 경영계획(1안)_7월 경영실적_9월 경영실적_GI매원" xfId="1077"/>
    <cellStyle name="_사본 - 고가차도(전력)_2006년 경영계획(1안)_7월 경영실적_9월 경영실적_Sheet1" xfId="1078"/>
    <cellStyle name="_사본 - 고가차도(전력)_2006년 경영계획(1안)_7월 경영실적_9월 경영실적_칼라매원" xfId="1079"/>
    <cellStyle name="_사본 - 고가차도(전력)_2006년 경영계획(1안)_GI매원" xfId="1080"/>
    <cellStyle name="_사본 - 고가차도(전력)_2006년 경영계획(1안)_Sheet1" xfId="1081"/>
    <cellStyle name="_사본 - 고가차도(전력)_2006년 경영계획(1안)_칼라매원" xfId="1082"/>
    <cellStyle name="_사본 - 고가차도(전력)_2006년 경영계획(안)" xfId="1083"/>
    <cellStyle name="_사본 - 고가차도(전력)_2006년 경영계획(안)_12" xfId="1084"/>
    <cellStyle name="_사본 - 고가차도(전력)_2006년 경영계획(안)_5월 경영실적" xfId="1085"/>
    <cellStyle name="_사본 - 고가차도(전력)_2006년 경영계획(안)_6월 경영실적" xfId="1086"/>
    <cellStyle name="_사본 - 고가차도(전력)_2006년 경영계획(안)_7월 경영실적" xfId="1087"/>
    <cellStyle name="_사본 - 고가차도(전력)_2006년 경영계획(안)_7월 경영실적_9월 경영실적" xfId="1088"/>
    <cellStyle name="_사본 - 고가차도(전력)_2006년 경영계획(안)_7월 경영실적_9월 경영실적_12" xfId="1089"/>
    <cellStyle name="_사본 - 고가차도(전력)_2006년 경영계획(안)_7월 경영실적_9월 경영실적_5월 경영실적" xfId="1090"/>
    <cellStyle name="_사본 - 고가차도(전력)_2006년 경영계획(안)_7월 경영실적_9월 경영실적_6월 경영실적" xfId="1091"/>
    <cellStyle name="_사본 - 고가차도(전력)_2006년 경영계획(안)_7월 경영실적_9월 경영실적_7월 경영실적" xfId="1092"/>
    <cellStyle name="_사본 - 고가차도(전력)_2006년 경영계획(안)_7월 경영실적_9월 경영실적_GI매원" xfId="1093"/>
    <cellStyle name="_사본 - 고가차도(전력)_2006년 경영계획(안)_7월 경영실적_9월 경영실적_Sheet1" xfId="1094"/>
    <cellStyle name="_사본 - 고가차도(전력)_2006년 경영계획(안)_7월 경영실적_9월 경영실적_칼라매원" xfId="1095"/>
    <cellStyle name="_사본 - 고가차도(전력)_2006년 경영계획(안)_GI매원" xfId="1096"/>
    <cellStyle name="_사본 - 고가차도(전력)_2006년 경영계획(안)_Sheet1" xfId="1097"/>
    <cellStyle name="_사본 - 고가차도(전력)_2006년 경영계획(안)_칼라매원" xfId="1098"/>
    <cellStyle name="_사본 - 고가차도(전력)_5월 경영실적" xfId="1099"/>
    <cellStyle name="_사본 - 고가차도(전력)_6월 경영실적" xfId="1100"/>
    <cellStyle name="_사본 - 고가차도(전력)_7월 경영실적" xfId="1101"/>
    <cellStyle name="_사본 - 고가차도(전력)_7월 경영실적_9월 경영실적" xfId="1102"/>
    <cellStyle name="_사본 - 고가차도(전력)_7월 경영실적_9월 경영실적_12" xfId="1103"/>
    <cellStyle name="_사본 - 고가차도(전력)_7월 경영실적_9월 경영실적_5월 경영실적" xfId="1104"/>
    <cellStyle name="_사본 - 고가차도(전력)_7월 경영실적_9월 경영실적_6월 경영실적" xfId="1105"/>
    <cellStyle name="_사본 - 고가차도(전력)_7월 경영실적_9월 경영실적_7월 경영실적" xfId="1106"/>
    <cellStyle name="_사본 - 고가차도(전력)_7월 경영실적_9월 경영실적_GI매원" xfId="1107"/>
    <cellStyle name="_사본 - 고가차도(전력)_7월 경영실적_9월 경영실적_Sheet1" xfId="1108"/>
    <cellStyle name="_사본 - 고가차도(전력)_7월 경영실적_9월 경영실적_칼라매원" xfId="1109"/>
    <cellStyle name="_사본 - 고가차도(전력)_GI매원" xfId="1110"/>
    <cellStyle name="_사본 - 고가차도(전력)_Sheet1" xfId="1111"/>
    <cellStyle name="_사본 - 고가차도(전력)_칼라매원" xfId="1112"/>
    <cellStyle name="_서초동 빌딩-1" xfId="1113"/>
    <cellStyle name="_서초동 빌딩-1_06년판매계획(최종)" xfId="1114"/>
    <cellStyle name="_서초동 빌딩-1_06년판매계획(최종)_12" xfId="1115"/>
    <cellStyle name="_서초동 빌딩-1_06년판매계획(최종)_5월 경영실적" xfId="1116"/>
    <cellStyle name="_서초동 빌딩-1_06년판매계획(최종)_6월 경영실적" xfId="1117"/>
    <cellStyle name="_서초동 빌딩-1_06년판매계획(최종)_7월 경영실적" xfId="1118"/>
    <cellStyle name="_서초동 빌딩-1_06년판매계획(최종)_7월 경영실적_9월 경영실적" xfId="1119"/>
    <cellStyle name="_서초동 빌딩-1_06년판매계획(최종)_7월 경영실적_9월 경영실적_12" xfId="1120"/>
    <cellStyle name="_서초동 빌딩-1_06년판매계획(최종)_7월 경영실적_9월 경영실적_5월 경영실적" xfId="1121"/>
    <cellStyle name="_서초동 빌딩-1_06년판매계획(최종)_7월 경영실적_9월 경영실적_6월 경영실적" xfId="1122"/>
    <cellStyle name="_서초동 빌딩-1_06년판매계획(최종)_7월 경영실적_9월 경영실적_7월 경영실적" xfId="1123"/>
    <cellStyle name="_서초동 빌딩-1_06년판매계획(최종)_7월 경영실적_9월 경영실적_GI매원" xfId="1124"/>
    <cellStyle name="_서초동 빌딩-1_06년판매계획(최종)_7월 경영실적_9월 경영실적_Sheet1" xfId="1125"/>
    <cellStyle name="_서초동 빌딩-1_06년판매계획(최종)_7월 경영실적_9월 경영실적_칼라매원" xfId="1126"/>
    <cellStyle name="_서초동 빌딩-1_06년판매계획(최종)_GI매원" xfId="1127"/>
    <cellStyle name="_서초동 빌딩-1_06년판매계획(최종)_Sheet1" xfId="1128"/>
    <cellStyle name="_서초동 빌딩-1_06년판매계획(최종)_칼라매원" xfId="1129"/>
    <cellStyle name="_서초동 빌딩-1_12" xfId="1130"/>
    <cellStyle name="_서초동 빌딩-1_2006년 경영계획(1안)" xfId="1131"/>
    <cellStyle name="_서초동 빌딩-1_2006년 경영계획(1안)_12" xfId="1132"/>
    <cellStyle name="_서초동 빌딩-1_2006년 경영계획(1안)_5월 경영실적" xfId="1133"/>
    <cellStyle name="_서초동 빌딩-1_2006년 경영계획(1안)_6월 경영실적" xfId="1134"/>
    <cellStyle name="_서초동 빌딩-1_2006년 경영계획(1안)_7월 경영실적" xfId="1135"/>
    <cellStyle name="_서초동 빌딩-1_2006년 경영계획(1안)_7월 경영실적_9월 경영실적" xfId="1136"/>
    <cellStyle name="_서초동 빌딩-1_2006년 경영계획(1안)_7월 경영실적_9월 경영실적_12" xfId="1137"/>
    <cellStyle name="_서초동 빌딩-1_2006년 경영계획(1안)_7월 경영실적_9월 경영실적_5월 경영실적" xfId="1138"/>
    <cellStyle name="_서초동 빌딩-1_2006년 경영계획(1안)_7월 경영실적_9월 경영실적_6월 경영실적" xfId="1139"/>
    <cellStyle name="_서초동 빌딩-1_2006년 경영계획(1안)_7월 경영실적_9월 경영실적_7월 경영실적" xfId="1140"/>
    <cellStyle name="_서초동 빌딩-1_2006년 경영계획(1안)_7월 경영실적_9월 경영실적_GI매원" xfId="1141"/>
    <cellStyle name="_서초동 빌딩-1_2006년 경영계획(1안)_7월 경영실적_9월 경영실적_Sheet1" xfId="1142"/>
    <cellStyle name="_서초동 빌딩-1_2006년 경영계획(1안)_7월 경영실적_9월 경영실적_칼라매원" xfId="1143"/>
    <cellStyle name="_서초동 빌딩-1_2006년 경영계획(1안)_GI매원" xfId="1144"/>
    <cellStyle name="_서초동 빌딩-1_2006년 경영계획(1안)_Sheet1" xfId="1145"/>
    <cellStyle name="_서초동 빌딩-1_2006년 경영계획(1안)_칼라매원" xfId="1146"/>
    <cellStyle name="_서초동 빌딩-1_2006년 경영계획(안)" xfId="1147"/>
    <cellStyle name="_서초동 빌딩-1_2006년 경영계획(안)_12" xfId="1148"/>
    <cellStyle name="_서초동 빌딩-1_2006년 경영계획(안)_5월 경영실적" xfId="1149"/>
    <cellStyle name="_서초동 빌딩-1_2006년 경영계획(안)_6월 경영실적" xfId="1150"/>
    <cellStyle name="_서초동 빌딩-1_2006년 경영계획(안)_7월 경영실적" xfId="1151"/>
    <cellStyle name="_서초동 빌딩-1_2006년 경영계획(안)_7월 경영실적_9월 경영실적" xfId="1152"/>
    <cellStyle name="_서초동 빌딩-1_2006년 경영계획(안)_7월 경영실적_9월 경영실적_12" xfId="1153"/>
    <cellStyle name="_서초동 빌딩-1_2006년 경영계획(안)_7월 경영실적_9월 경영실적_5월 경영실적" xfId="1154"/>
    <cellStyle name="_서초동 빌딩-1_2006년 경영계획(안)_7월 경영실적_9월 경영실적_6월 경영실적" xfId="1155"/>
    <cellStyle name="_서초동 빌딩-1_2006년 경영계획(안)_7월 경영실적_9월 경영실적_7월 경영실적" xfId="1156"/>
    <cellStyle name="_서초동 빌딩-1_2006년 경영계획(안)_7월 경영실적_9월 경영실적_GI매원" xfId="1157"/>
    <cellStyle name="_서초동 빌딩-1_2006년 경영계획(안)_7월 경영실적_9월 경영실적_Sheet1" xfId="1158"/>
    <cellStyle name="_서초동 빌딩-1_2006년 경영계획(안)_7월 경영실적_9월 경영실적_칼라매원" xfId="1159"/>
    <cellStyle name="_서초동 빌딩-1_2006년 경영계획(안)_GI매원" xfId="1160"/>
    <cellStyle name="_서초동 빌딩-1_2006년 경영계획(안)_Sheet1" xfId="1161"/>
    <cellStyle name="_서초동 빌딩-1_2006년 경영계획(안)_칼라매원" xfId="1162"/>
    <cellStyle name="_서초동 빌딩-1_5월 경영실적" xfId="1163"/>
    <cellStyle name="_서초동 빌딩-1_6월 경영실적" xfId="1164"/>
    <cellStyle name="_서초동 빌딩-1_7월 경영실적" xfId="1165"/>
    <cellStyle name="_서초동 빌딩-1_7월 경영실적_9월 경영실적" xfId="1166"/>
    <cellStyle name="_서초동 빌딩-1_7월 경영실적_9월 경영실적_12" xfId="1167"/>
    <cellStyle name="_서초동 빌딩-1_7월 경영실적_9월 경영실적_5월 경영실적" xfId="1168"/>
    <cellStyle name="_서초동 빌딩-1_7월 경영실적_9월 경영실적_6월 경영실적" xfId="1169"/>
    <cellStyle name="_서초동 빌딩-1_7월 경영실적_9월 경영실적_7월 경영실적" xfId="1170"/>
    <cellStyle name="_서초동 빌딩-1_7월 경영실적_9월 경영실적_GI매원" xfId="1171"/>
    <cellStyle name="_서초동 빌딩-1_7월 경영실적_9월 경영실적_Sheet1" xfId="1172"/>
    <cellStyle name="_서초동 빌딩-1_7월 경영실적_9월 경영실적_칼라매원" xfId="1173"/>
    <cellStyle name="_서초동 빌딩-1_GI매원" xfId="1174"/>
    <cellStyle name="_서초동 빌딩-1_Sheet1" xfId="1175"/>
    <cellStyle name="_서초동 빌딩-1_칼라매원" xfId="1176"/>
    <cellStyle name="_송현실행내역" xfId="1177"/>
    <cellStyle name="_송현실행내역_06년판매계획(최종)" xfId="1178"/>
    <cellStyle name="_송현실행내역_06년판매계획(최종)_12" xfId="1179"/>
    <cellStyle name="_송현실행내역_06년판매계획(최종)_5월 경영실적" xfId="1180"/>
    <cellStyle name="_송현실행내역_06년판매계획(최종)_6월 경영실적" xfId="1181"/>
    <cellStyle name="_송현실행내역_06년판매계획(최종)_7월 경영실적" xfId="1182"/>
    <cellStyle name="_송현실행내역_06년판매계획(최종)_7월 경영실적_9월 경영실적" xfId="1183"/>
    <cellStyle name="_송현실행내역_06년판매계획(최종)_7월 경영실적_9월 경영실적_12" xfId="1184"/>
    <cellStyle name="_송현실행내역_06년판매계획(최종)_7월 경영실적_9월 경영실적_5월 경영실적" xfId="1185"/>
    <cellStyle name="_송현실행내역_06년판매계획(최종)_7월 경영실적_9월 경영실적_6월 경영실적" xfId="1186"/>
    <cellStyle name="_송현실행내역_06년판매계획(최종)_7월 경영실적_9월 경영실적_7월 경영실적" xfId="1187"/>
    <cellStyle name="_송현실행내역_06년판매계획(최종)_7월 경영실적_9월 경영실적_GI매원" xfId="1188"/>
    <cellStyle name="_송현실행내역_06년판매계획(최종)_7월 경영실적_9월 경영실적_Sheet1" xfId="1189"/>
    <cellStyle name="_송현실행내역_06년판매계획(최종)_7월 경영실적_9월 경영실적_칼라매원" xfId="1190"/>
    <cellStyle name="_송현실행내역_06년판매계획(최종)_GI매원" xfId="1191"/>
    <cellStyle name="_송현실행내역_06년판매계획(최종)_Sheet1" xfId="1192"/>
    <cellStyle name="_송현실행내역_06년판매계획(최종)_칼라매원" xfId="1193"/>
    <cellStyle name="_송현실행내역_12" xfId="1194"/>
    <cellStyle name="_송현실행내역_2006년 경영계획(1안)" xfId="1195"/>
    <cellStyle name="_송현실행내역_2006년 경영계획(1안)_12" xfId="1196"/>
    <cellStyle name="_송현실행내역_2006년 경영계획(1안)_5월 경영실적" xfId="1197"/>
    <cellStyle name="_송현실행내역_2006년 경영계획(1안)_6월 경영실적" xfId="1198"/>
    <cellStyle name="_송현실행내역_2006년 경영계획(1안)_7월 경영실적" xfId="1199"/>
    <cellStyle name="_송현실행내역_2006년 경영계획(1안)_7월 경영실적_9월 경영실적" xfId="1200"/>
    <cellStyle name="_송현실행내역_2006년 경영계획(1안)_7월 경영실적_9월 경영실적_12" xfId="1201"/>
    <cellStyle name="_송현실행내역_2006년 경영계획(1안)_7월 경영실적_9월 경영실적_5월 경영실적" xfId="1202"/>
    <cellStyle name="_송현실행내역_2006년 경영계획(1안)_7월 경영실적_9월 경영실적_6월 경영실적" xfId="1203"/>
    <cellStyle name="_송현실행내역_2006년 경영계획(1안)_7월 경영실적_9월 경영실적_7월 경영실적" xfId="1204"/>
    <cellStyle name="_송현실행내역_2006년 경영계획(1안)_7월 경영실적_9월 경영실적_GI매원" xfId="1205"/>
    <cellStyle name="_송현실행내역_2006년 경영계획(1안)_7월 경영실적_9월 경영실적_Sheet1" xfId="1206"/>
    <cellStyle name="_송현실행내역_2006년 경영계획(1안)_7월 경영실적_9월 경영실적_칼라매원" xfId="1207"/>
    <cellStyle name="_송현실행내역_2006년 경영계획(1안)_GI매원" xfId="1208"/>
    <cellStyle name="_송현실행내역_2006년 경영계획(1안)_Sheet1" xfId="1209"/>
    <cellStyle name="_송현실행내역_2006년 경영계획(1안)_칼라매원" xfId="1210"/>
    <cellStyle name="_송현실행내역_2006년 경영계획(안)" xfId="1211"/>
    <cellStyle name="_송현실행내역_2006년 경영계획(안)_12" xfId="1212"/>
    <cellStyle name="_송현실행내역_2006년 경영계획(안)_5월 경영실적" xfId="1213"/>
    <cellStyle name="_송현실행내역_2006년 경영계획(안)_6월 경영실적" xfId="1214"/>
    <cellStyle name="_송현실행내역_2006년 경영계획(안)_7월 경영실적" xfId="1215"/>
    <cellStyle name="_송현실행내역_2006년 경영계획(안)_7월 경영실적_9월 경영실적" xfId="1216"/>
    <cellStyle name="_송현실행내역_2006년 경영계획(안)_7월 경영실적_9월 경영실적_12" xfId="1217"/>
    <cellStyle name="_송현실행내역_2006년 경영계획(안)_7월 경영실적_9월 경영실적_5월 경영실적" xfId="1218"/>
    <cellStyle name="_송현실행내역_2006년 경영계획(안)_7월 경영실적_9월 경영실적_6월 경영실적" xfId="1219"/>
    <cellStyle name="_송현실행내역_2006년 경영계획(안)_7월 경영실적_9월 경영실적_7월 경영실적" xfId="1220"/>
    <cellStyle name="_송현실행내역_2006년 경영계획(안)_7월 경영실적_9월 경영실적_GI매원" xfId="1221"/>
    <cellStyle name="_송현실행내역_2006년 경영계획(안)_7월 경영실적_9월 경영실적_Sheet1" xfId="1222"/>
    <cellStyle name="_송현실행내역_2006년 경영계획(안)_7월 경영실적_9월 경영실적_칼라매원" xfId="1223"/>
    <cellStyle name="_송현실행내역_2006년 경영계획(안)_GI매원" xfId="1224"/>
    <cellStyle name="_송현실행내역_2006년 경영계획(안)_Sheet1" xfId="1225"/>
    <cellStyle name="_송현실행내역_2006년 경영계획(안)_칼라매원" xfId="1226"/>
    <cellStyle name="_송현실행내역_5월 경영실적" xfId="1227"/>
    <cellStyle name="_송현실행내역_6월 경영실적" xfId="1228"/>
    <cellStyle name="_송현실행내역_7월 경영실적" xfId="1229"/>
    <cellStyle name="_송현실행내역_7월 경영실적_9월 경영실적" xfId="1230"/>
    <cellStyle name="_송현실행내역_7월 경영실적_9월 경영실적_12" xfId="1231"/>
    <cellStyle name="_송현실행내역_7월 경영실적_9월 경영실적_5월 경영실적" xfId="1232"/>
    <cellStyle name="_송현실행내역_7월 경영실적_9월 경영실적_6월 경영실적" xfId="1233"/>
    <cellStyle name="_송현실행내역_7월 경영실적_9월 경영실적_7월 경영실적" xfId="1234"/>
    <cellStyle name="_송현실행내역_7월 경영실적_9월 경영실적_GI매원" xfId="1235"/>
    <cellStyle name="_송현실행내역_7월 경영실적_9월 경영실적_Sheet1" xfId="1236"/>
    <cellStyle name="_송현실행내역_7월 경영실적_9월 경영실적_칼라매원" xfId="1237"/>
    <cellStyle name="_송현실행내역_GI매원" xfId="1238"/>
    <cellStyle name="_송현실행내역_Sheet1" xfId="1239"/>
    <cellStyle name="_송현실행내역_칼라매원" xfId="1240"/>
    <cellStyle name="_안양점" xfId="1241"/>
    <cellStyle name="_용인명지대학과동234" xfId="1242"/>
    <cellStyle name="_울산홈플러스 전기공사" xfId="1243"/>
    <cellStyle name="_울산홈플러스 전기공사_06년판매계획(최종)" xfId="1244"/>
    <cellStyle name="_울산홈플러스 전기공사_06년판매계획(최종)_12" xfId="1245"/>
    <cellStyle name="_울산홈플러스 전기공사_06년판매계획(최종)_5월 경영실적" xfId="1246"/>
    <cellStyle name="_울산홈플러스 전기공사_06년판매계획(최종)_6월 경영실적" xfId="1247"/>
    <cellStyle name="_울산홈플러스 전기공사_06년판매계획(최종)_7월 경영실적" xfId="1248"/>
    <cellStyle name="_울산홈플러스 전기공사_06년판매계획(최종)_7월 경영실적_9월 경영실적" xfId="1249"/>
    <cellStyle name="_울산홈플러스 전기공사_06년판매계획(최종)_7월 경영실적_9월 경영실적_12" xfId="1250"/>
    <cellStyle name="_울산홈플러스 전기공사_06년판매계획(최종)_7월 경영실적_9월 경영실적_5월 경영실적" xfId="1251"/>
    <cellStyle name="_울산홈플러스 전기공사_06년판매계획(최종)_7월 경영실적_9월 경영실적_6월 경영실적" xfId="1252"/>
    <cellStyle name="_울산홈플러스 전기공사_06년판매계획(최종)_7월 경영실적_9월 경영실적_7월 경영실적" xfId="1253"/>
    <cellStyle name="_울산홈플러스 전기공사_06년판매계획(최종)_7월 경영실적_9월 경영실적_GI매원" xfId="1254"/>
    <cellStyle name="_울산홈플러스 전기공사_06년판매계획(최종)_7월 경영실적_9월 경영실적_Sheet1" xfId="1255"/>
    <cellStyle name="_울산홈플러스 전기공사_06년판매계획(최종)_7월 경영실적_9월 경영실적_칼라매원" xfId="1256"/>
    <cellStyle name="_울산홈플러스 전기공사_06년판매계획(최종)_GI매원" xfId="1257"/>
    <cellStyle name="_울산홈플러스 전기공사_06년판매계획(최종)_Sheet1" xfId="1258"/>
    <cellStyle name="_울산홈플러스 전기공사_06년판매계획(최종)_칼라매원" xfId="1259"/>
    <cellStyle name="_울산홈플러스 전기공사_12" xfId="1260"/>
    <cellStyle name="_울산홈플러스 전기공사_2006년 경영계획(1안)" xfId="1261"/>
    <cellStyle name="_울산홈플러스 전기공사_2006년 경영계획(1안)_12" xfId="1262"/>
    <cellStyle name="_울산홈플러스 전기공사_2006년 경영계획(1안)_5월 경영실적" xfId="1263"/>
    <cellStyle name="_울산홈플러스 전기공사_2006년 경영계획(1안)_6월 경영실적" xfId="1264"/>
    <cellStyle name="_울산홈플러스 전기공사_2006년 경영계획(1안)_7월 경영실적" xfId="1265"/>
    <cellStyle name="_울산홈플러스 전기공사_2006년 경영계획(1안)_7월 경영실적_9월 경영실적" xfId="1266"/>
    <cellStyle name="_울산홈플러스 전기공사_2006년 경영계획(1안)_7월 경영실적_9월 경영실적_12" xfId="1267"/>
    <cellStyle name="_울산홈플러스 전기공사_2006년 경영계획(1안)_7월 경영실적_9월 경영실적_5월 경영실적" xfId="1268"/>
    <cellStyle name="_울산홈플러스 전기공사_2006년 경영계획(1안)_7월 경영실적_9월 경영실적_6월 경영실적" xfId="1269"/>
    <cellStyle name="_울산홈플러스 전기공사_2006년 경영계획(1안)_7월 경영실적_9월 경영실적_7월 경영실적" xfId="1270"/>
    <cellStyle name="_울산홈플러스 전기공사_2006년 경영계획(1안)_7월 경영실적_9월 경영실적_GI매원" xfId="1271"/>
    <cellStyle name="_울산홈플러스 전기공사_2006년 경영계획(1안)_7월 경영실적_9월 경영실적_Sheet1" xfId="1272"/>
    <cellStyle name="_울산홈플러스 전기공사_2006년 경영계획(1안)_7월 경영실적_9월 경영실적_칼라매원" xfId="1273"/>
    <cellStyle name="_울산홈플러스 전기공사_2006년 경영계획(1안)_GI매원" xfId="1274"/>
    <cellStyle name="_울산홈플러스 전기공사_2006년 경영계획(1안)_Sheet1" xfId="1275"/>
    <cellStyle name="_울산홈플러스 전기공사_2006년 경영계획(1안)_칼라매원" xfId="1276"/>
    <cellStyle name="_울산홈플러스 전기공사_2006년 경영계획(안)" xfId="1277"/>
    <cellStyle name="_울산홈플러스 전기공사_2006년 경영계획(안)_12" xfId="1278"/>
    <cellStyle name="_울산홈플러스 전기공사_2006년 경영계획(안)_5월 경영실적" xfId="1279"/>
    <cellStyle name="_울산홈플러스 전기공사_2006년 경영계획(안)_6월 경영실적" xfId="1280"/>
    <cellStyle name="_울산홈플러스 전기공사_2006년 경영계획(안)_7월 경영실적" xfId="1281"/>
    <cellStyle name="_울산홈플러스 전기공사_2006년 경영계획(안)_7월 경영실적_9월 경영실적" xfId="1282"/>
    <cellStyle name="_울산홈플러스 전기공사_2006년 경영계획(안)_7월 경영실적_9월 경영실적_12" xfId="1283"/>
    <cellStyle name="_울산홈플러스 전기공사_2006년 경영계획(안)_7월 경영실적_9월 경영실적_5월 경영실적" xfId="1284"/>
    <cellStyle name="_울산홈플러스 전기공사_2006년 경영계획(안)_7월 경영실적_9월 경영실적_6월 경영실적" xfId="1285"/>
    <cellStyle name="_울산홈플러스 전기공사_2006년 경영계획(안)_7월 경영실적_9월 경영실적_7월 경영실적" xfId="1286"/>
    <cellStyle name="_울산홈플러스 전기공사_2006년 경영계획(안)_7월 경영실적_9월 경영실적_GI매원" xfId="1287"/>
    <cellStyle name="_울산홈플러스 전기공사_2006년 경영계획(안)_7월 경영실적_9월 경영실적_Sheet1" xfId="1288"/>
    <cellStyle name="_울산홈플러스 전기공사_2006년 경영계획(안)_7월 경영실적_9월 경영실적_칼라매원" xfId="1289"/>
    <cellStyle name="_울산홈플러스 전기공사_2006년 경영계획(안)_GI매원" xfId="1290"/>
    <cellStyle name="_울산홈플러스 전기공사_2006년 경영계획(안)_Sheet1" xfId="1291"/>
    <cellStyle name="_울산홈플러스 전기공사_2006년 경영계획(안)_칼라매원" xfId="1292"/>
    <cellStyle name="_울산홈플러스 전기공사_5월 경영실적" xfId="1293"/>
    <cellStyle name="_울산홈플러스 전기공사_6월 경영실적" xfId="1294"/>
    <cellStyle name="_울산홈플러스 전기공사_7월 경영실적" xfId="1295"/>
    <cellStyle name="_울산홈플러스 전기공사_7월 경영실적_9월 경영실적" xfId="1296"/>
    <cellStyle name="_울산홈플러스 전기공사_7월 경영실적_9월 경영실적_12" xfId="1297"/>
    <cellStyle name="_울산홈플러스 전기공사_7월 경영실적_9월 경영실적_5월 경영실적" xfId="1298"/>
    <cellStyle name="_울산홈플러스 전기공사_7월 경영실적_9월 경영실적_6월 경영실적" xfId="1299"/>
    <cellStyle name="_울산홈플러스 전기공사_7월 경영실적_9월 경영실적_7월 경영실적" xfId="1300"/>
    <cellStyle name="_울산홈플러스 전기공사_7월 경영실적_9월 경영실적_GI매원" xfId="1301"/>
    <cellStyle name="_울산홈플러스 전기공사_7월 경영실적_9월 경영실적_Sheet1" xfId="1302"/>
    <cellStyle name="_울산홈플러스 전기공사_7월 경영실적_9월 경영실적_칼라매원" xfId="1303"/>
    <cellStyle name="_울산홈플러스 전기공사_GI매원" xfId="1304"/>
    <cellStyle name="_울산홈플러스 전기공사_Sheet1" xfId="1305"/>
    <cellStyle name="_울산홈플러스 전기공사_칼라매원" xfId="1306"/>
    <cellStyle name="_작업내역(전기,통신)" xfId="1307"/>
    <cellStyle name="_작업내역(전기,통신)_06년판매계획(최종)" xfId="1308"/>
    <cellStyle name="_작업내역(전기,통신)_06년판매계획(최종)_12" xfId="1309"/>
    <cellStyle name="_작업내역(전기,통신)_06년판매계획(최종)_5월 경영실적" xfId="1310"/>
    <cellStyle name="_작업내역(전기,통신)_06년판매계획(최종)_6월 경영실적" xfId="1311"/>
    <cellStyle name="_작업내역(전기,통신)_06년판매계획(최종)_7월 경영실적" xfId="1312"/>
    <cellStyle name="_작업내역(전기,통신)_06년판매계획(최종)_7월 경영실적_9월 경영실적" xfId="1313"/>
    <cellStyle name="_작업내역(전기,통신)_06년판매계획(최종)_7월 경영실적_9월 경영실적_12" xfId="1314"/>
    <cellStyle name="_작업내역(전기,통신)_06년판매계획(최종)_7월 경영실적_9월 경영실적_5월 경영실적" xfId="1315"/>
    <cellStyle name="_작업내역(전기,통신)_06년판매계획(최종)_7월 경영실적_9월 경영실적_6월 경영실적" xfId="1316"/>
    <cellStyle name="_작업내역(전기,통신)_06년판매계획(최종)_7월 경영실적_9월 경영실적_7월 경영실적" xfId="1317"/>
    <cellStyle name="_작업내역(전기,통신)_06년판매계획(최종)_7월 경영실적_9월 경영실적_GI매원" xfId="1318"/>
    <cellStyle name="_작업내역(전기,통신)_06년판매계획(최종)_7월 경영실적_9월 경영실적_Sheet1" xfId="1319"/>
    <cellStyle name="_작업내역(전기,통신)_06년판매계획(최종)_7월 경영실적_9월 경영실적_칼라매원" xfId="1320"/>
    <cellStyle name="_작업내역(전기,통신)_06년판매계획(최종)_GI매원" xfId="1321"/>
    <cellStyle name="_작업내역(전기,통신)_06년판매계획(최종)_Sheet1" xfId="1322"/>
    <cellStyle name="_작업내역(전기,통신)_06년판매계획(최종)_칼라매원" xfId="1323"/>
    <cellStyle name="_작업내역(전기,통신)_12" xfId="1324"/>
    <cellStyle name="_작업내역(전기,통신)_2006년 경영계획(1안)" xfId="1325"/>
    <cellStyle name="_작업내역(전기,통신)_2006년 경영계획(1안)_12" xfId="1326"/>
    <cellStyle name="_작업내역(전기,통신)_2006년 경영계획(1안)_5월 경영실적" xfId="1327"/>
    <cellStyle name="_작업내역(전기,통신)_2006년 경영계획(1안)_6월 경영실적" xfId="1328"/>
    <cellStyle name="_작업내역(전기,통신)_2006년 경영계획(1안)_7월 경영실적" xfId="1329"/>
    <cellStyle name="_작업내역(전기,통신)_2006년 경영계획(1안)_7월 경영실적_9월 경영실적" xfId="1330"/>
    <cellStyle name="_작업내역(전기,통신)_2006년 경영계획(1안)_7월 경영실적_9월 경영실적_12" xfId="1331"/>
    <cellStyle name="_작업내역(전기,통신)_2006년 경영계획(1안)_7월 경영실적_9월 경영실적_5월 경영실적" xfId="1332"/>
    <cellStyle name="_작업내역(전기,통신)_2006년 경영계획(1안)_7월 경영실적_9월 경영실적_6월 경영실적" xfId="1333"/>
    <cellStyle name="_작업내역(전기,통신)_2006년 경영계획(1안)_7월 경영실적_9월 경영실적_7월 경영실적" xfId="1334"/>
    <cellStyle name="_작업내역(전기,통신)_2006년 경영계획(1안)_7월 경영실적_9월 경영실적_GI매원" xfId="1335"/>
    <cellStyle name="_작업내역(전기,통신)_2006년 경영계획(1안)_7월 경영실적_9월 경영실적_Sheet1" xfId="1336"/>
    <cellStyle name="_작업내역(전기,통신)_2006년 경영계획(1안)_7월 경영실적_9월 경영실적_칼라매원" xfId="1337"/>
    <cellStyle name="_작업내역(전기,통신)_2006년 경영계획(1안)_GI매원" xfId="1338"/>
    <cellStyle name="_작업내역(전기,통신)_2006년 경영계획(1안)_Sheet1" xfId="1339"/>
    <cellStyle name="_작업내역(전기,통신)_2006년 경영계획(1안)_칼라매원" xfId="1340"/>
    <cellStyle name="_작업내역(전기,통신)_2006년 경영계획(안)" xfId="1341"/>
    <cellStyle name="_작업내역(전기,통신)_2006년 경영계획(안)_12" xfId="1342"/>
    <cellStyle name="_작업내역(전기,통신)_2006년 경영계획(안)_5월 경영실적" xfId="1343"/>
    <cellStyle name="_작업내역(전기,통신)_2006년 경영계획(안)_6월 경영실적" xfId="1344"/>
    <cellStyle name="_작업내역(전기,통신)_2006년 경영계획(안)_7월 경영실적" xfId="1345"/>
    <cellStyle name="_작업내역(전기,통신)_2006년 경영계획(안)_7월 경영실적_9월 경영실적" xfId="1346"/>
    <cellStyle name="_작업내역(전기,통신)_2006년 경영계획(안)_7월 경영실적_9월 경영실적_12" xfId="1347"/>
    <cellStyle name="_작업내역(전기,통신)_2006년 경영계획(안)_7월 경영실적_9월 경영실적_5월 경영실적" xfId="1348"/>
    <cellStyle name="_작업내역(전기,통신)_2006년 경영계획(안)_7월 경영실적_9월 경영실적_6월 경영실적" xfId="1349"/>
    <cellStyle name="_작업내역(전기,통신)_2006년 경영계획(안)_7월 경영실적_9월 경영실적_7월 경영실적" xfId="1350"/>
    <cellStyle name="_작업내역(전기,통신)_2006년 경영계획(안)_7월 경영실적_9월 경영실적_GI매원" xfId="1351"/>
    <cellStyle name="_작업내역(전기,통신)_2006년 경영계획(안)_7월 경영실적_9월 경영실적_Sheet1" xfId="1352"/>
    <cellStyle name="_작업내역(전기,통신)_2006년 경영계획(안)_7월 경영실적_9월 경영실적_칼라매원" xfId="1353"/>
    <cellStyle name="_작업내역(전기,통신)_2006년 경영계획(안)_GI매원" xfId="1354"/>
    <cellStyle name="_작업내역(전기,통신)_2006년 경영계획(안)_Sheet1" xfId="1355"/>
    <cellStyle name="_작업내역(전기,통신)_2006년 경영계획(안)_칼라매원" xfId="1356"/>
    <cellStyle name="_작업내역(전기,통신)_5월 경영실적" xfId="1357"/>
    <cellStyle name="_작업내역(전기,통신)_6월 경영실적" xfId="1358"/>
    <cellStyle name="_작업내역(전기,통신)_7월 경영실적" xfId="1359"/>
    <cellStyle name="_작업내역(전기,통신)_7월 경영실적_9월 경영실적" xfId="1360"/>
    <cellStyle name="_작업내역(전기,통신)_7월 경영실적_9월 경영실적_12" xfId="1361"/>
    <cellStyle name="_작업내역(전기,통신)_7월 경영실적_9월 경영실적_5월 경영실적" xfId="1362"/>
    <cellStyle name="_작업내역(전기,통신)_7월 경영실적_9월 경영실적_6월 경영실적" xfId="1363"/>
    <cellStyle name="_작업내역(전기,통신)_7월 경영실적_9월 경영실적_7월 경영실적" xfId="1364"/>
    <cellStyle name="_작업내역(전기,통신)_7월 경영실적_9월 경영실적_GI매원" xfId="1365"/>
    <cellStyle name="_작업내역(전기,통신)_7월 경영실적_9월 경영실적_Sheet1" xfId="1366"/>
    <cellStyle name="_작업내역(전기,통신)_7월 경영실적_9월 경영실적_칼라매원" xfId="1367"/>
    <cellStyle name="_작업내역(전기,통신)_GI매원" xfId="1368"/>
    <cellStyle name="_작업내역(전기,통신)_Sheet1" xfId="1369"/>
    <cellStyle name="_작업내역(전기,통신)_칼라매원" xfId="1370"/>
    <cellStyle name="_전기실행" xfId="1371"/>
    <cellStyle name="_정문전기공사최종" xfId="1372"/>
    <cellStyle name="_정문전기공사최종_06년판매계획(최종)" xfId="1373"/>
    <cellStyle name="_정문전기공사최종_06년판매계획(최종)_12" xfId="1374"/>
    <cellStyle name="_정문전기공사최종_06년판매계획(최종)_5월 경영실적" xfId="1375"/>
    <cellStyle name="_정문전기공사최종_06년판매계획(최종)_6월 경영실적" xfId="1376"/>
    <cellStyle name="_정문전기공사최종_06년판매계획(최종)_7월 경영실적" xfId="1377"/>
    <cellStyle name="_정문전기공사최종_06년판매계획(최종)_7월 경영실적_9월 경영실적" xfId="1378"/>
    <cellStyle name="_정문전기공사최종_06년판매계획(최종)_7월 경영실적_9월 경영실적_12" xfId="1379"/>
    <cellStyle name="_정문전기공사최종_06년판매계획(최종)_7월 경영실적_9월 경영실적_5월 경영실적" xfId="1380"/>
    <cellStyle name="_정문전기공사최종_06년판매계획(최종)_7월 경영실적_9월 경영실적_6월 경영실적" xfId="1381"/>
    <cellStyle name="_정문전기공사최종_06년판매계획(최종)_7월 경영실적_9월 경영실적_7월 경영실적" xfId="1382"/>
    <cellStyle name="_정문전기공사최종_06년판매계획(최종)_7월 경영실적_9월 경영실적_GI매원" xfId="1383"/>
    <cellStyle name="_정문전기공사최종_06년판매계획(최종)_7월 경영실적_9월 경영실적_Sheet1" xfId="1384"/>
    <cellStyle name="_정문전기공사최종_06년판매계획(최종)_7월 경영실적_9월 경영실적_칼라매원" xfId="1385"/>
    <cellStyle name="_정문전기공사최종_06년판매계획(최종)_GI매원" xfId="1386"/>
    <cellStyle name="_정문전기공사최종_06년판매계획(최종)_Sheet1" xfId="1387"/>
    <cellStyle name="_정문전기공사최종_06년판매계획(최종)_칼라매원" xfId="1388"/>
    <cellStyle name="_정문전기공사최종_12" xfId="1389"/>
    <cellStyle name="_정문전기공사최종_2006년 경영계획(1안)" xfId="1390"/>
    <cellStyle name="_정문전기공사최종_2006년 경영계획(1안)_12" xfId="1391"/>
    <cellStyle name="_정문전기공사최종_2006년 경영계획(1안)_5월 경영실적" xfId="1392"/>
    <cellStyle name="_정문전기공사최종_2006년 경영계획(1안)_6월 경영실적" xfId="1393"/>
    <cellStyle name="_정문전기공사최종_2006년 경영계획(1안)_7월 경영실적" xfId="1394"/>
    <cellStyle name="_정문전기공사최종_2006년 경영계획(1안)_7월 경영실적_9월 경영실적" xfId="1395"/>
    <cellStyle name="_정문전기공사최종_2006년 경영계획(1안)_7월 경영실적_9월 경영실적_12" xfId="1396"/>
    <cellStyle name="_정문전기공사최종_2006년 경영계획(1안)_7월 경영실적_9월 경영실적_5월 경영실적" xfId="1397"/>
    <cellStyle name="_정문전기공사최종_2006년 경영계획(1안)_7월 경영실적_9월 경영실적_6월 경영실적" xfId="1398"/>
    <cellStyle name="_정문전기공사최종_2006년 경영계획(1안)_7월 경영실적_9월 경영실적_7월 경영실적" xfId="1399"/>
    <cellStyle name="_정문전기공사최종_2006년 경영계획(1안)_7월 경영실적_9월 경영실적_GI매원" xfId="1400"/>
    <cellStyle name="_정문전기공사최종_2006년 경영계획(1안)_7월 경영실적_9월 경영실적_Sheet1" xfId="1401"/>
    <cellStyle name="_정문전기공사최종_2006년 경영계획(1안)_7월 경영실적_9월 경영실적_칼라매원" xfId="1402"/>
    <cellStyle name="_정문전기공사최종_2006년 경영계획(1안)_GI매원" xfId="1403"/>
    <cellStyle name="_정문전기공사최종_2006년 경영계획(1안)_Sheet1" xfId="1404"/>
    <cellStyle name="_정문전기공사최종_2006년 경영계획(1안)_칼라매원" xfId="1405"/>
    <cellStyle name="_정문전기공사최종_2006년 경영계획(안)" xfId="1406"/>
    <cellStyle name="_정문전기공사최종_2006년 경영계획(안)_12" xfId="1407"/>
    <cellStyle name="_정문전기공사최종_2006년 경영계획(안)_5월 경영실적" xfId="1408"/>
    <cellStyle name="_정문전기공사최종_2006년 경영계획(안)_6월 경영실적" xfId="1409"/>
    <cellStyle name="_정문전기공사최종_2006년 경영계획(안)_7월 경영실적" xfId="1410"/>
    <cellStyle name="_정문전기공사최종_2006년 경영계획(안)_7월 경영실적_9월 경영실적" xfId="1411"/>
    <cellStyle name="_정문전기공사최종_2006년 경영계획(안)_7월 경영실적_9월 경영실적_12" xfId="1412"/>
    <cellStyle name="_정문전기공사최종_2006년 경영계획(안)_7월 경영실적_9월 경영실적_5월 경영실적" xfId="1413"/>
    <cellStyle name="_정문전기공사최종_2006년 경영계획(안)_7월 경영실적_9월 경영실적_6월 경영실적" xfId="1414"/>
    <cellStyle name="_정문전기공사최종_2006년 경영계획(안)_7월 경영실적_9월 경영실적_7월 경영실적" xfId="1415"/>
    <cellStyle name="_정문전기공사최종_2006년 경영계획(안)_7월 경영실적_9월 경영실적_GI매원" xfId="1416"/>
    <cellStyle name="_정문전기공사최종_2006년 경영계획(안)_7월 경영실적_9월 경영실적_Sheet1" xfId="1417"/>
    <cellStyle name="_정문전기공사최종_2006년 경영계획(안)_7월 경영실적_9월 경영실적_칼라매원" xfId="1418"/>
    <cellStyle name="_정문전기공사최종_2006년 경영계획(안)_GI매원" xfId="1419"/>
    <cellStyle name="_정문전기공사최종_2006년 경영계획(안)_Sheet1" xfId="1420"/>
    <cellStyle name="_정문전기공사최종_2006년 경영계획(안)_칼라매원" xfId="1421"/>
    <cellStyle name="_정문전기공사최종_5월 경영실적" xfId="1422"/>
    <cellStyle name="_정문전기공사최종_6월 경영실적" xfId="1423"/>
    <cellStyle name="_정문전기공사최종_7월 경영실적" xfId="1424"/>
    <cellStyle name="_정문전기공사최종_7월 경영실적_9월 경영실적" xfId="1425"/>
    <cellStyle name="_정문전기공사최종_7월 경영실적_9월 경영실적_12" xfId="1426"/>
    <cellStyle name="_정문전기공사최종_7월 경영실적_9월 경영실적_5월 경영실적" xfId="1427"/>
    <cellStyle name="_정문전기공사최종_7월 경영실적_9월 경영실적_6월 경영실적" xfId="1428"/>
    <cellStyle name="_정문전기공사최종_7월 경영실적_9월 경영실적_7월 경영실적" xfId="1429"/>
    <cellStyle name="_정문전기공사최종_7월 경영실적_9월 경영실적_GI매원" xfId="1430"/>
    <cellStyle name="_정문전기공사최종_7월 경영실적_9월 경영실적_Sheet1" xfId="1431"/>
    <cellStyle name="_정문전기공사최종_7월 경영실적_9월 경영실적_칼라매원" xfId="1432"/>
    <cellStyle name="_정문전기공사최종_GI매원" xfId="1433"/>
    <cellStyle name="_정문전기공사최종_Sheet1" xfId="1434"/>
    <cellStyle name="_정문전기공사최종_칼라매원" xfId="1435"/>
    <cellStyle name="_진해석동역(2공구)주공APT" xfId="1436"/>
    <cellStyle name="_칼라매원" xfId="1437"/>
    <cellStyle name="_통광 폐수처리장(2002.5.24)" xfId="1438"/>
    <cellStyle name="_통광 폐수처리장(2002.5.24)_06년판매계획(최종)" xfId="1439"/>
    <cellStyle name="_통광 폐수처리장(2002.5.24)_06년판매계획(최종)_12" xfId="1440"/>
    <cellStyle name="_통광 폐수처리장(2002.5.24)_06년판매계획(최종)_5월 경영실적" xfId="1441"/>
    <cellStyle name="_통광 폐수처리장(2002.5.24)_06년판매계획(최종)_6월 경영실적" xfId="1442"/>
    <cellStyle name="_통광 폐수처리장(2002.5.24)_06년판매계획(최종)_7월 경영실적" xfId="1443"/>
    <cellStyle name="_통광 폐수처리장(2002.5.24)_06년판매계획(최종)_7월 경영실적_9월 경영실적" xfId="1444"/>
    <cellStyle name="_통광 폐수처리장(2002.5.24)_06년판매계획(최종)_7월 경영실적_9월 경영실적_12" xfId="1445"/>
    <cellStyle name="_통광 폐수처리장(2002.5.24)_06년판매계획(최종)_7월 경영실적_9월 경영실적_5월 경영실적" xfId="1446"/>
    <cellStyle name="_통광 폐수처리장(2002.5.24)_06년판매계획(최종)_7월 경영실적_9월 경영실적_6월 경영실적" xfId="1447"/>
    <cellStyle name="_통광 폐수처리장(2002.5.24)_06년판매계획(최종)_7월 경영실적_9월 경영실적_7월 경영실적" xfId="1448"/>
    <cellStyle name="_통광 폐수처리장(2002.5.24)_06년판매계획(최종)_7월 경영실적_9월 경영실적_GI매원" xfId="1449"/>
    <cellStyle name="_통광 폐수처리장(2002.5.24)_06년판매계획(최종)_7월 경영실적_9월 경영실적_Sheet1" xfId="1450"/>
    <cellStyle name="_통광 폐수처리장(2002.5.24)_06년판매계획(최종)_7월 경영실적_9월 경영실적_칼라매원" xfId="1451"/>
    <cellStyle name="_통광 폐수처리장(2002.5.24)_06년판매계획(최종)_GI매원" xfId="1452"/>
    <cellStyle name="_통광 폐수처리장(2002.5.24)_06년판매계획(최종)_Sheet1" xfId="1453"/>
    <cellStyle name="_통광 폐수처리장(2002.5.24)_06년판매계획(최종)_칼라매원" xfId="1454"/>
    <cellStyle name="_통광 폐수처리장(2002.5.24)_12" xfId="1455"/>
    <cellStyle name="_통광 폐수처리장(2002.5.24)_2006년 경영계획(1안)" xfId="1456"/>
    <cellStyle name="_통광 폐수처리장(2002.5.24)_2006년 경영계획(1안)_12" xfId="1457"/>
    <cellStyle name="_통광 폐수처리장(2002.5.24)_2006년 경영계획(1안)_5월 경영실적" xfId="1458"/>
    <cellStyle name="_통광 폐수처리장(2002.5.24)_2006년 경영계획(1안)_6월 경영실적" xfId="1459"/>
    <cellStyle name="_통광 폐수처리장(2002.5.24)_2006년 경영계획(1안)_7월 경영실적" xfId="1460"/>
    <cellStyle name="_통광 폐수처리장(2002.5.24)_2006년 경영계획(1안)_7월 경영실적_9월 경영실적" xfId="1461"/>
    <cellStyle name="_통광 폐수처리장(2002.5.24)_2006년 경영계획(1안)_7월 경영실적_9월 경영실적_12" xfId="1462"/>
    <cellStyle name="_통광 폐수처리장(2002.5.24)_2006년 경영계획(1안)_7월 경영실적_9월 경영실적_5월 경영실적" xfId="1463"/>
    <cellStyle name="_통광 폐수처리장(2002.5.24)_2006년 경영계획(1안)_7월 경영실적_9월 경영실적_6월 경영실적" xfId="1464"/>
    <cellStyle name="_통광 폐수처리장(2002.5.24)_2006년 경영계획(1안)_7월 경영실적_9월 경영실적_7월 경영실적" xfId="1465"/>
    <cellStyle name="_통광 폐수처리장(2002.5.24)_2006년 경영계획(1안)_7월 경영실적_9월 경영실적_GI매원" xfId="1466"/>
    <cellStyle name="_통광 폐수처리장(2002.5.24)_2006년 경영계획(1안)_7월 경영실적_9월 경영실적_Sheet1" xfId="1467"/>
    <cellStyle name="_통광 폐수처리장(2002.5.24)_2006년 경영계획(1안)_7월 경영실적_9월 경영실적_칼라매원" xfId="1468"/>
    <cellStyle name="_통광 폐수처리장(2002.5.24)_2006년 경영계획(1안)_GI매원" xfId="1469"/>
    <cellStyle name="_통광 폐수처리장(2002.5.24)_2006년 경영계획(1안)_Sheet1" xfId="1470"/>
    <cellStyle name="_통광 폐수처리장(2002.5.24)_2006년 경영계획(1안)_칼라매원" xfId="1471"/>
    <cellStyle name="_통광 폐수처리장(2002.5.24)_2006년 경영계획(안)" xfId="1472"/>
    <cellStyle name="_통광 폐수처리장(2002.5.24)_2006년 경영계획(안)_12" xfId="1473"/>
    <cellStyle name="_통광 폐수처리장(2002.5.24)_2006년 경영계획(안)_5월 경영실적" xfId="1474"/>
    <cellStyle name="_통광 폐수처리장(2002.5.24)_2006년 경영계획(안)_6월 경영실적" xfId="1475"/>
    <cellStyle name="_통광 폐수처리장(2002.5.24)_2006년 경영계획(안)_7월 경영실적" xfId="1476"/>
    <cellStyle name="_통광 폐수처리장(2002.5.24)_2006년 경영계획(안)_7월 경영실적_9월 경영실적" xfId="1477"/>
    <cellStyle name="_통광 폐수처리장(2002.5.24)_2006년 경영계획(안)_7월 경영실적_9월 경영실적_12" xfId="1478"/>
    <cellStyle name="_통광 폐수처리장(2002.5.24)_2006년 경영계획(안)_7월 경영실적_9월 경영실적_5월 경영실적" xfId="1479"/>
    <cellStyle name="_통광 폐수처리장(2002.5.24)_2006년 경영계획(안)_7월 경영실적_9월 경영실적_6월 경영실적" xfId="1480"/>
    <cellStyle name="_통광 폐수처리장(2002.5.24)_2006년 경영계획(안)_7월 경영실적_9월 경영실적_7월 경영실적" xfId="1481"/>
    <cellStyle name="_통광 폐수처리장(2002.5.24)_2006년 경영계획(안)_7월 경영실적_9월 경영실적_GI매원" xfId="1482"/>
    <cellStyle name="_통광 폐수처리장(2002.5.24)_2006년 경영계획(안)_7월 경영실적_9월 경영실적_Sheet1" xfId="1483"/>
    <cellStyle name="_통광 폐수처리장(2002.5.24)_2006년 경영계획(안)_7월 경영실적_9월 경영실적_칼라매원" xfId="1484"/>
    <cellStyle name="_통광 폐수처리장(2002.5.24)_2006년 경영계획(안)_GI매원" xfId="1485"/>
    <cellStyle name="_통광 폐수처리장(2002.5.24)_2006년 경영계획(안)_Sheet1" xfId="1486"/>
    <cellStyle name="_통광 폐수처리장(2002.5.24)_2006년 경영계획(안)_칼라매원" xfId="1487"/>
    <cellStyle name="_통광 폐수처리장(2002.5.24)_5월 경영실적" xfId="1488"/>
    <cellStyle name="_통광 폐수처리장(2002.5.24)_6월 경영실적" xfId="1489"/>
    <cellStyle name="_통광 폐수처리장(2002.5.24)_7월 경영실적" xfId="1490"/>
    <cellStyle name="_통광 폐수처리장(2002.5.24)_7월 경영실적_9월 경영실적" xfId="1491"/>
    <cellStyle name="_통광 폐수처리장(2002.5.24)_7월 경영실적_9월 경영실적_12" xfId="1492"/>
    <cellStyle name="_통광 폐수처리장(2002.5.24)_7월 경영실적_9월 경영실적_5월 경영실적" xfId="1493"/>
    <cellStyle name="_통광 폐수처리장(2002.5.24)_7월 경영실적_9월 경영실적_6월 경영실적" xfId="1494"/>
    <cellStyle name="_통광 폐수처리장(2002.5.24)_7월 경영실적_9월 경영실적_7월 경영실적" xfId="1495"/>
    <cellStyle name="_통광 폐수처리장(2002.5.24)_7월 경영실적_9월 경영실적_GI매원" xfId="1496"/>
    <cellStyle name="_통광 폐수처리장(2002.5.24)_7월 경영실적_9월 경영실적_Sheet1" xfId="1497"/>
    <cellStyle name="_통광 폐수처리장(2002.5.24)_7월 경영실적_9월 경영실적_칼라매원" xfId="1498"/>
    <cellStyle name="_통광 폐수처리장(2002.5.24)_GI매원" xfId="1499"/>
    <cellStyle name="_통광 폐수처리장(2002.5.24)_Sheet1" xfId="1500"/>
    <cellStyle name="_통광 폐수처리장(2002.5.24)_칼라매원" xfId="1501"/>
    <cellStyle name="_펌프장" xfId="1502"/>
    <cellStyle name="_포항실행견적내역" xfId="1503"/>
    <cellStyle name="_포항실행견적내역_06년판매계획(최종)" xfId="1504"/>
    <cellStyle name="_포항실행견적내역_06년판매계획(최종)_12" xfId="1505"/>
    <cellStyle name="_포항실행견적내역_06년판매계획(최종)_5월 경영실적" xfId="1506"/>
    <cellStyle name="_포항실행견적내역_06년판매계획(최종)_6월 경영실적" xfId="1507"/>
    <cellStyle name="_포항실행견적내역_06년판매계획(최종)_7월 경영실적" xfId="1508"/>
    <cellStyle name="_포항실행견적내역_06년판매계획(최종)_7월 경영실적_9월 경영실적" xfId="1509"/>
    <cellStyle name="_포항실행견적내역_06년판매계획(최종)_7월 경영실적_9월 경영실적_12" xfId="1510"/>
    <cellStyle name="_포항실행견적내역_06년판매계획(최종)_7월 경영실적_9월 경영실적_5월 경영실적" xfId="1511"/>
    <cellStyle name="_포항실행견적내역_06년판매계획(최종)_7월 경영실적_9월 경영실적_6월 경영실적" xfId="1512"/>
    <cellStyle name="_포항실행견적내역_06년판매계획(최종)_7월 경영실적_9월 경영실적_7월 경영실적" xfId="1513"/>
    <cellStyle name="_포항실행견적내역_06년판매계획(최종)_7월 경영실적_9월 경영실적_GI매원" xfId="1514"/>
    <cellStyle name="_포항실행견적내역_06년판매계획(최종)_7월 경영실적_9월 경영실적_Sheet1" xfId="1515"/>
    <cellStyle name="_포항실행견적내역_06년판매계획(최종)_7월 경영실적_9월 경영실적_칼라매원" xfId="1516"/>
    <cellStyle name="_포항실행견적내역_06년판매계획(최종)_GI매원" xfId="1517"/>
    <cellStyle name="_포항실행견적내역_06년판매계획(최종)_Sheet1" xfId="1518"/>
    <cellStyle name="_포항실행견적내역_06년판매계획(최종)_칼라매원" xfId="1519"/>
    <cellStyle name="_포항실행견적내역_12" xfId="1520"/>
    <cellStyle name="_포항실행견적내역_2006년 경영계획(1안)" xfId="1521"/>
    <cellStyle name="_포항실행견적내역_2006년 경영계획(1안)_12" xfId="1522"/>
    <cellStyle name="_포항실행견적내역_2006년 경영계획(1안)_5월 경영실적" xfId="1523"/>
    <cellStyle name="_포항실행견적내역_2006년 경영계획(1안)_6월 경영실적" xfId="1524"/>
    <cellStyle name="_포항실행견적내역_2006년 경영계획(1안)_7월 경영실적" xfId="1525"/>
    <cellStyle name="_포항실행견적내역_2006년 경영계획(1안)_7월 경영실적_9월 경영실적" xfId="1526"/>
    <cellStyle name="_포항실행견적내역_2006년 경영계획(1안)_7월 경영실적_9월 경영실적_12" xfId="1527"/>
    <cellStyle name="_포항실행견적내역_2006년 경영계획(1안)_7월 경영실적_9월 경영실적_5월 경영실적" xfId="1528"/>
    <cellStyle name="_포항실행견적내역_2006년 경영계획(1안)_7월 경영실적_9월 경영실적_6월 경영실적" xfId="1529"/>
    <cellStyle name="_포항실행견적내역_2006년 경영계획(1안)_7월 경영실적_9월 경영실적_7월 경영실적" xfId="1530"/>
    <cellStyle name="_포항실행견적내역_2006년 경영계획(1안)_7월 경영실적_9월 경영실적_GI매원" xfId="1531"/>
    <cellStyle name="_포항실행견적내역_2006년 경영계획(1안)_7월 경영실적_9월 경영실적_Sheet1" xfId="1532"/>
    <cellStyle name="_포항실행견적내역_2006년 경영계획(1안)_7월 경영실적_9월 경영실적_칼라매원" xfId="1533"/>
    <cellStyle name="_포항실행견적내역_2006년 경영계획(1안)_GI매원" xfId="1534"/>
    <cellStyle name="_포항실행견적내역_2006년 경영계획(1안)_Sheet1" xfId="1535"/>
    <cellStyle name="_포항실행견적내역_2006년 경영계획(1안)_칼라매원" xfId="1536"/>
    <cellStyle name="_포항실행견적내역_2006년 경영계획(안)" xfId="1537"/>
    <cellStyle name="_포항실행견적내역_2006년 경영계획(안)_12" xfId="1538"/>
    <cellStyle name="_포항실행견적내역_2006년 경영계획(안)_5월 경영실적" xfId="1539"/>
    <cellStyle name="_포항실행견적내역_2006년 경영계획(안)_6월 경영실적" xfId="1540"/>
    <cellStyle name="_포항실행견적내역_2006년 경영계획(안)_7월 경영실적" xfId="1541"/>
    <cellStyle name="_포항실행견적내역_2006년 경영계획(안)_7월 경영실적_9월 경영실적" xfId="1542"/>
    <cellStyle name="_포항실행견적내역_2006년 경영계획(안)_7월 경영실적_9월 경영실적_12" xfId="1543"/>
    <cellStyle name="_포항실행견적내역_2006년 경영계획(안)_7월 경영실적_9월 경영실적_5월 경영실적" xfId="1544"/>
    <cellStyle name="_포항실행견적내역_2006년 경영계획(안)_7월 경영실적_9월 경영실적_6월 경영실적" xfId="1545"/>
    <cellStyle name="_포항실행견적내역_2006년 경영계획(안)_7월 경영실적_9월 경영실적_7월 경영실적" xfId="1546"/>
    <cellStyle name="_포항실행견적내역_2006년 경영계획(안)_7월 경영실적_9월 경영실적_GI매원" xfId="1547"/>
    <cellStyle name="_포항실행견적내역_2006년 경영계획(안)_7월 경영실적_9월 경영실적_Sheet1" xfId="1548"/>
    <cellStyle name="_포항실행견적내역_2006년 경영계획(안)_7월 경영실적_9월 경영실적_칼라매원" xfId="1549"/>
    <cellStyle name="_포항실행견적내역_2006년 경영계획(안)_GI매원" xfId="1550"/>
    <cellStyle name="_포항실행견적내역_2006년 경영계획(안)_Sheet1" xfId="1551"/>
    <cellStyle name="_포항실행견적내역_2006년 경영계획(안)_칼라매원" xfId="1552"/>
    <cellStyle name="_포항실행견적내역_5월 경영실적" xfId="1553"/>
    <cellStyle name="_포항실행견적내역_6월 경영실적" xfId="1554"/>
    <cellStyle name="_포항실행견적내역_7월 경영실적" xfId="1555"/>
    <cellStyle name="_포항실행견적내역_7월 경영실적_9월 경영실적" xfId="1556"/>
    <cellStyle name="_포항실행견적내역_7월 경영실적_9월 경영실적_12" xfId="1557"/>
    <cellStyle name="_포항실행견적내역_7월 경영실적_9월 경영실적_5월 경영실적" xfId="1558"/>
    <cellStyle name="_포항실행견적내역_7월 경영실적_9월 경영실적_6월 경영실적" xfId="1559"/>
    <cellStyle name="_포항실행견적내역_7월 경영실적_9월 경영실적_7월 경영실적" xfId="1560"/>
    <cellStyle name="_포항실행견적내역_7월 경영실적_9월 경영실적_GI매원" xfId="1561"/>
    <cellStyle name="_포항실행견적내역_7월 경영실적_9월 경영실적_Sheet1" xfId="1562"/>
    <cellStyle name="_포항실행견적내역_7월 경영실적_9월 경영실적_칼라매원" xfId="1563"/>
    <cellStyle name="_포항실행견적내역_GI매원" xfId="1564"/>
    <cellStyle name="_포항실행견적내역_Sheet1" xfId="1565"/>
    <cellStyle name="_포항실행견적내역_칼라매원" xfId="1566"/>
    <cellStyle name="’E‰Y [0.00]_laroux" xfId="1567"/>
    <cellStyle name="’E‰Y_laroux" xfId="1568"/>
    <cellStyle name="0.0" xfId="1569"/>
    <cellStyle name="0.0 2" xfId="1570"/>
    <cellStyle name="0.00" xfId="1571"/>
    <cellStyle name="0.00 2" xfId="1572"/>
    <cellStyle name="1" xfId="1573"/>
    <cellStyle name="Accent1" xfId="1574"/>
    <cellStyle name="Accent1 - 20%" xfId="1575"/>
    <cellStyle name="Accent1 - 40%" xfId="1576"/>
    <cellStyle name="Accent1 - 60%" xfId="1577"/>
    <cellStyle name="Accent2" xfId="1578"/>
    <cellStyle name="Accent2 - 20%" xfId="1579"/>
    <cellStyle name="Accent2 - 40%" xfId="1580"/>
    <cellStyle name="Accent2 - 60%" xfId="1581"/>
    <cellStyle name="Accent3" xfId="1582"/>
    <cellStyle name="Accent3 - 20%" xfId="1583"/>
    <cellStyle name="Accent3 - 40%" xfId="1584"/>
    <cellStyle name="Accent3 - 60%" xfId="1585"/>
    <cellStyle name="Accent4" xfId="1586"/>
    <cellStyle name="Accent4 - 20%" xfId="1587"/>
    <cellStyle name="Accent4 - 40%" xfId="1588"/>
    <cellStyle name="Accent4 - 60%" xfId="1589"/>
    <cellStyle name="Accent5" xfId="1590"/>
    <cellStyle name="Accent5 - 20%" xfId="1591"/>
    <cellStyle name="Accent5 - 40%" xfId="1592"/>
    <cellStyle name="Accent5 - 60%" xfId="1593"/>
    <cellStyle name="Accent6" xfId="1594"/>
    <cellStyle name="Accent6 - 20%" xfId="1595"/>
    <cellStyle name="Accent6 - 40%" xfId="1596"/>
    <cellStyle name="Accent6 - 60%" xfId="1597"/>
    <cellStyle name="AeE­ [0]_BOOK1" xfId="1598"/>
    <cellStyle name="ÅëÈ­ [0]_RESULTS" xfId="1599"/>
    <cellStyle name="AeE­_BOOK1" xfId="1600"/>
    <cellStyle name="ÅëÈ­_RESULTS" xfId="1601"/>
    <cellStyle name="ALIGNMENT" xfId="1602"/>
    <cellStyle name="args.style" xfId="1603"/>
    <cellStyle name="AÞ¸¶ [0]_BOOK1" xfId="1604"/>
    <cellStyle name="AÞ¸¶_BOOK1" xfId="1605"/>
    <cellStyle name="Bad" xfId="1606"/>
    <cellStyle name="blank" xfId="1607"/>
    <cellStyle name="blank - Style1" xfId="1608"/>
    <cellStyle name="C￥AØ_¿μ¾÷CoE² " xfId="1609"/>
    <cellStyle name="Ç¥ÁØ_RESULTS" xfId="1610"/>
    <cellStyle name="Calc Currency (0)" xfId="1611"/>
    <cellStyle name="Calc Currency (2)" xfId="1612"/>
    <cellStyle name="Calc Percent (0)" xfId="1613"/>
    <cellStyle name="Calc Percent (1)" xfId="1614"/>
    <cellStyle name="Calc Percent (2)" xfId="1615"/>
    <cellStyle name="Calc Units (0)" xfId="1616"/>
    <cellStyle name="Calc Units (1)" xfId="1617"/>
    <cellStyle name="Calc Units (2)" xfId="1618"/>
    <cellStyle name="Calculation" xfId="1619"/>
    <cellStyle name="Calculation 2" xfId="1620"/>
    <cellStyle name="Calculation 3" xfId="1621"/>
    <cellStyle name="Calculation 4" xfId="1622"/>
    <cellStyle name="Calculation 5" xfId="1623"/>
    <cellStyle name="category" xfId="1624"/>
    <cellStyle name="Check Cell" xfId="1625"/>
    <cellStyle name="Comma" xfId="1626"/>
    <cellStyle name="Comma  - Style2" xfId="1627"/>
    <cellStyle name="Comma  - Style3" xfId="1628"/>
    <cellStyle name="Comma  - Style4" xfId="1629"/>
    <cellStyle name="Comma  - Style5" xfId="1630"/>
    <cellStyle name="Comma  - Style6" xfId="1631"/>
    <cellStyle name="Comma  - Style7" xfId="1632"/>
    <cellStyle name="Comma  - Style8" xfId="1633"/>
    <cellStyle name="Comma [0]_ SG&amp;A Bridge " xfId="1634"/>
    <cellStyle name="Comma [00]" xfId="1635"/>
    <cellStyle name="Comma_ SG&amp;A Bridge " xfId="1636"/>
    <cellStyle name="Comma0" xfId="1637"/>
    <cellStyle name="Copied" xfId="1638"/>
    <cellStyle name="Curre~cy [0]_MATERAL2" xfId="1639"/>
    <cellStyle name="Currency" xfId="1640"/>
    <cellStyle name="Currency [0]_ SG&amp;A Bridge " xfId="1641"/>
    <cellStyle name="Currency [00]" xfId="1642"/>
    <cellStyle name="currency-$" xfId="1643"/>
    <cellStyle name="currency-$ 2" xfId="1644"/>
    <cellStyle name="Currency_ SG&amp;A Bridge " xfId="1645"/>
    <cellStyle name="Currency0" xfId="1646"/>
    <cellStyle name="Currency1" xfId="1647"/>
    <cellStyle name="Date" xfId="1648"/>
    <cellStyle name="Date Short" xfId="1649"/>
    <cellStyle name="Date_03-02-P002 용인추가공사" xfId="1650"/>
    <cellStyle name="DELTA" xfId="1651"/>
    <cellStyle name="Emphasis 1" xfId="1652"/>
    <cellStyle name="Emphasis 2" xfId="1653"/>
    <cellStyle name="Emphasis 3" xfId="1654"/>
    <cellStyle name="Enter Currency (0)" xfId="1655"/>
    <cellStyle name="Enter Currency (2)" xfId="1656"/>
    <cellStyle name="Enter Units (0)" xfId="1657"/>
    <cellStyle name="Enter Units (1)" xfId="1658"/>
    <cellStyle name="Enter Units (2)" xfId="1659"/>
    <cellStyle name="Entered" xfId="1660"/>
    <cellStyle name="F2" xfId="1661"/>
    <cellStyle name="F3" xfId="1662"/>
    <cellStyle name="F4" xfId="1663"/>
    <cellStyle name="F5" xfId="1664"/>
    <cellStyle name="F6" xfId="1665"/>
    <cellStyle name="F7" xfId="1666"/>
    <cellStyle name="F8" xfId="1667"/>
    <cellStyle name="Fixed" xfId="1668"/>
    <cellStyle name="Followed Hyperlink" xfId="1669"/>
    <cellStyle name="G10" xfId="1670"/>
    <cellStyle name="Good" xfId="1671"/>
    <cellStyle name="Grey" xfId="1672"/>
    <cellStyle name="HEADER" xfId="1673"/>
    <cellStyle name="Header1" xfId="1674"/>
    <cellStyle name="Header2" xfId="1675"/>
    <cellStyle name="Header2 2" xfId="1676"/>
    <cellStyle name="Header2 3" xfId="1677"/>
    <cellStyle name="Heading 1" xfId="1678"/>
    <cellStyle name="Heading 2" xfId="1679"/>
    <cellStyle name="Heading 3" xfId="1680"/>
    <cellStyle name="Heading 4" xfId="1681"/>
    <cellStyle name="Heading1" xfId="1682"/>
    <cellStyle name="Heading2" xfId="1683"/>
    <cellStyle name="HEADINGS" xfId="1684"/>
    <cellStyle name="HEADINGSTOP" xfId="1685"/>
    <cellStyle name="Hyperlink" xfId="1686"/>
    <cellStyle name="Input" xfId="1687"/>
    <cellStyle name="Input [yellow]" xfId="1688"/>
    <cellStyle name="Input [yellow] 2" xfId="1689"/>
    <cellStyle name="Input 2" xfId="1690"/>
    <cellStyle name="Input 3" xfId="1691"/>
    <cellStyle name="Input 4" xfId="1692"/>
    <cellStyle name="Input 5" xfId="1693"/>
    <cellStyle name="Input 6" xfId="1694"/>
    <cellStyle name="Input 7" xfId="1695"/>
    <cellStyle name="Input 8" xfId="1696"/>
    <cellStyle name="Input 9" xfId="1697"/>
    <cellStyle name="Link Currency (0)" xfId="1698"/>
    <cellStyle name="Link Currency (2)" xfId="1699"/>
    <cellStyle name="Link Units (0)" xfId="1700"/>
    <cellStyle name="Link Units (1)" xfId="1701"/>
    <cellStyle name="Link Units (2)" xfId="1702"/>
    <cellStyle name="Linked Cell" xfId="1703"/>
    <cellStyle name="Miglia - Stile1" xfId="1704"/>
    <cellStyle name="Miglia - Stile2" xfId="1705"/>
    <cellStyle name="Miglia - Stile3" xfId="1706"/>
    <cellStyle name="Miglia - Stile4" xfId="1707"/>
    <cellStyle name="Miglia - Stile5" xfId="1708"/>
    <cellStyle name="Model" xfId="1709"/>
    <cellStyle name="Neutral" xfId="1710"/>
    <cellStyle name="no dec" xfId="1711"/>
    <cellStyle name="Normal - Stile6" xfId="1712"/>
    <cellStyle name="Normal - Stile7" xfId="1713"/>
    <cellStyle name="Normal - Stile8" xfId="1714"/>
    <cellStyle name="Normal - Style1" xfId="1715"/>
    <cellStyle name="Normal_ SG&amp;A Bridge " xfId="1716"/>
    <cellStyle name="Note" xfId="1717"/>
    <cellStyle name="Note 2" xfId="1718"/>
    <cellStyle name="Note 3" xfId="1719"/>
    <cellStyle name="Note 4" xfId="1720"/>
    <cellStyle name="Note 5" xfId="1721"/>
    <cellStyle name="Œ…?æ맖?e [0.00]_laroux" xfId="1722"/>
    <cellStyle name="Œ…?æ맖?e_laroux" xfId="1723"/>
    <cellStyle name="Output" xfId="1724"/>
    <cellStyle name="Output 2" xfId="1725"/>
    <cellStyle name="Output 3" xfId="1726"/>
    <cellStyle name="Output 4" xfId="1727"/>
    <cellStyle name="Output 5" xfId="1728"/>
    <cellStyle name="per.style" xfId="1729"/>
    <cellStyle name="Percent" xfId="1730"/>
    <cellStyle name="Percent (0)" xfId="1731"/>
    <cellStyle name="Percent [0]" xfId="1732"/>
    <cellStyle name="Percent [00]" xfId="1733"/>
    <cellStyle name="Percent [2]" xfId="1734"/>
    <cellStyle name="Percent_#6 Temps &amp; Contractors" xfId="1735"/>
    <cellStyle name="PrePop Currency (0)" xfId="1736"/>
    <cellStyle name="PrePop Currency (2)" xfId="1737"/>
    <cellStyle name="PrePop Units (0)" xfId="1738"/>
    <cellStyle name="PrePop Units (1)" xfId="1739"/>
    <cellStyle name="PrePop Units (2)" xfId="1740"/>
    <cellStyle name="regstoresfromspecstores" xfId="1741"/>
    <cellStyle name="RevList" xfId="1742"/>
    <cellStyle name="SAPBEXaggData" xfId="1743"/>
    <cellStyle name="SAPBEXaggData 2" xfId="1744"/>
    <cellStyle name="SAPBEXaggData 3" xfId="1745"/>
    <cellStyle name="SAPBEXaggData 4" xfId="1746"/>
    <cellStyle name="SAPBEXaggData 5" xfId="1747"/>
    <cellStyle name="SAPBEXaggDataEmph" xfId="1748"/>
    <cellStyle name="SAPBEXaggDataEmph 2" xfId="1749"/>
    <cellStyle name="SAPBEXaggDataEmph 3" xfId="1750"/>
    <cellStyle name="SAPBEXaggDataEmph 4" xfId="1751"/>
    <cellStyle name="SAPBEXaggDataEmph 5" xfId="1752"/>
    <cellStyle name="SAPBEXaggItem" xfId="1753"/>
    <cellStyle name="SAPBEXaggItem 2" xfId="1754"/>
    <cellStyle name="SAPBEXaggItem 3" xfId="1755"/>
    <cellStyle name="SAPBEXaggItem 4" xfId="1756"/>
    <cellStyle name="SAPBEXaggItem 5" xfId="1757"/>
    <cellStyle name="SAPBEXaggItemX" xfId="1758"/>
    <cellStyle name="SAPBEXaggItemX 2" xfId="1759"/>
    <cellStyle name="SAPBEXaggItemX 3" xfId="1760"/>
    <cellStyle name="SAPBEXaggItemX 4" xfId="1761"/>
    <cellStyle name="SAPBEXaggItemX 5" xfId="1762"/>
    <cellStyle name="SAPBEXchaText" xfId="1763"/>
    <cellStyle name="SAPBEXchaText 2" xfId="1764"/>
    <cellStyle name="SAPBEXchaText 3" xfId="1765"/>
    <cellStyle name="SAPBEXchaText 4" xfId="1766"/>
    <cellStyle name="SAPBEXchaText 5" xfId="1767"/>
    <cellStyle name="SAPBEXexcBad7" xfId="1768"/>
    <cellStyle name="SAPBEXexcBad7 2" xfId="1769"/>
    <cellStyle name="SAPBEXexcBad7 3" xfId="1770"/>
    <cellStyle name="SAPBEXexcBad7 4" xfId="1771"/>
    <cellStyle name="SAPBEXexcBad7 5" xfId="1772"/>
    <cellStyle name="SAPBEXexcBad8" xfId="1773"/>
    <cellStyle name="SAPBEXexcBad8 2" xfId="1774"/>
    <cellStyle name="SAPBEXexcBad8 3" xfId="1775"/>
    <cellStyle name="SAPBEXexcBad8 4" xfId="1776"/>
    <cellStyle name="SAPBEXexcBad8 5" xfId="1777"/>
    <cellStyle name="SAPBEXexcBad9" xfId="1778"/>
    <cellStyle name="SAPBEXexcBad9 2" xfId="1779"/>
    <cellStyle name="SAPBEXexcBad9 3" xfId="1780"/>
    <cellStyle name="SAPBEXexcBad9 4" xfId="1781"/>
    <cellStyle name="SAPBEXexcBad9 5" xfId="1782"/>
    <cellStyle name="SAPBEXexcCritical4" xfId="1783"/>
    <cellStyle name="SAPBEXexcCritical4 2" xfId="1784"/>
    <cellStyle name="SAPBEXexcCritical4 3" xfId="1785"/>
    <cellStyle name="SAPBEXexcCritical4 4" xfId="1786"/>
    <cellStyle name="SAPBEXexcCritical4 5" xfId="1787"/>
    <cellStyle name="SAPBEXexcCritical5" xfId="1788"/>
    <cellStyle name="SAPBEXexcCritical5 2" xfId="1789"/>
    <cellStyle name="SAPBEXexcCritical5 3" xfId="1790"/>
    <cellStyle name="SAPBEXexcCritical5 4" xfId="1791"/>
    <cellStyle name="SAPBEXexcCritical5 5" xfId="1792"/>
    <cellStyle name="SAPBEXexcCritical6" xfId="1793"/>
    <cellStyle name="SAPBEXexcCritical6 2" xfId="1794"/>
    <cellStyle name="SAPBEXexcCritical6 3" xfId="1795"/>
    <cellStyle name="SAPBEXexcCritical6 4" xfId="1796"/>
    <cellStyle name="SAPBEXexcCritical6 5" xfId="1797"/>
    <cellStyle name="SAPBEXexcGood1" xfId="1798"/>
    <cellStyle name="SAPBEXexcGood1 2" xfId="1799"/>
    <cellStyle name="SAPBEXexcGood1 3" xfId="1800"/>
    <cellStyle name="SAPBEXexcGood1 4" xfId="1801"/>
    <cellStyle name="SAPBEXexcGood1 5" xfId="1802"/>
    <cellStyle name="SAPBEXexcGood2" xfId="1803"/>
    <cellStyle name="SAPBEXexcGood2 2" xfId="1804"/>
    <cellStyle name="SAPBEXexcGood2 3" xfId="1805"/>
    <cellStyle name="SAPBEXexcGood2 4" xfId="1806"/>
    <cellStyle name="SAPBEXexcGood2 5" xfId="1807"/>
    <cellStyle name="SAPBEXexcGood3" xfId="1808"/>
    <cellStyle name="SAPBEXexcGood3 2" xfId="1809"/>
    <cellStyle name="SAPBEXexcGood3 3" xfId="1810"/>
    <cellStyle name="SAPBEXexcGood3 4" xfId="1811"/>
    <cellStyle name="SAPBEXexcGood3 5" xfId="1812"/>
    <cellStyle name="SAPBEXfilterDrill" xfId="1813"/>
    <cellStyle name="SAPBEXfilterDrill 2" xfId="1814"/>
    <cellStyle name="SAPBEXfilterDrill 3" xfId="1815"/>
    <cellStyle name="SAPBEXfilterDrill 4" xfId="1816"/>
    <cellStyle name="SAPBEXfilterDrill 5" xfId="1817"/>
    <cellStyle name="SAPBEXfilterItem" xfId="1818"/>
    <cellStyle name="SAPBEXfilterItem 2" xfId="1819"/>
    <cellStyle name="SAPBEXfilterText" xfId="1820"/>
    <cellStyle name="SAPBEXformats" xfId="1821"/>
    <cellStyle name="SAPBEXformats 2" xfId="1822"/>
    <cellStyle name="SAPBEXformats 3" xfId="1823"/>
    <cellStyle name="SAPBEXformats 4" xfId="1824"/>
    <cellStyle name="SAPBEXformats 5" xfId="1825"/>
    <cellStyle name="SAPBEXheaderItem" xfId="1826"/>
    <cellStyle name="SAPBEXheaderItem 2" xfId="1827"/>
    <cellStyle name="SAPBEXheaderItem 3" xfId="1828"/>
    <cellStyle name="SAPBEXheaderItem 4" xfId="1829"/>
    <cellStyle name="SAPBEXheaderItem 5" xfId="1830"/>
    <cellStyle name="SAPBEXheaderText" xfId="1831"/>
    <cellStyle name="SAPBEXheaderText 2" xfId="1832"/>
    <cellStyle name="SAPBEXheaderText 3" xfId="1833"/>
    <cellStyle name="SAPBEXheaderText 4" xfId="1834"/>
    <cellStyle name="SAPBEXheaderText 5" xfId="1835"/>
    <cellStyle name="SAPBEXHLevel0" xfId="1836"/>
    <cellStyle name="SAPBEXHLevel0 2" xfId="1837"/>
    <cellStyle name="SAPBEXHLevel0 3" xfId="1838"/>
    <cellStyle name="SAPBEXHLevel0 4" xfId="1839"/>
    <cellStyle name="SAPBEXHLevel0 5" xfId="1840"/>
    <cellStyle name="SAPBEXHLevel0X" xfId="1841"/>
    <cellStyle name="SAPBEXHLevel0X 2" xfId="1842"/>
    <cellStyle name="SAPBEXHLevel0X 3" xfId="1843"/>
    <cellStyle name="SAPBEXHLevel0X 4" xfId="1844"/>
    <cellStyle name="SAPBEXHLevel0X 5" xfId="1845"/>
    <cellStyle name="SAPBEXHLevel1" xfId="1846"/>
    <cellStyle name="SAPBEXHLevel1 2" xfId="1847"/>
    <cellStyle name="SAPBEXHLevel1 3" xfId="1848"/>
    <cellStyle name="SAPBEXHLevel1 4" xfId="1849"/>
    <cellStyle name="SAPBEXHLevel1 5" xfId="1850"/>
    <cellStyle name="SAPBEXHLevel1X" xfId="1851"/>
    <cellStyle name="SAPBEXHLevel1X 2" xfId="1852"/>
    <cellStyle name="SAPBEXHLevel1X 3" xfId="1853"/>
    <cellStyle name="SAPBEXHLevel1X 4" xfId="1854"/>
    <cellStyle name="SAPBEXHLevel1X 5" xfId="1855"/>
    <cellStyle name="SAPBEXHLevel2" xfId="1856"/>
    <cellStyle name="SAPBEXHLevel2 2" xfId="1857"/>
    <cellStyle name="SAPBEXHLevel2 3" xfId="1858"/>
    <cellStyle name="SAPBEXHLevel2 4" xfId="1859"/>
    <cellStyle name="SAPBEXHLevel2 5" xfId="1860"/>
    <cellStyle name="SAPBEXHLevel2X" xfId="1861"/>
    <cellStyle name="SAPBEXHLevel2X 2" xfId="1862"/>
    <cellStyle name="SAPBEXHLevel2X 3" xfId="1863"/>
    <cellStyle name="SAPBEXHLevel2X 4" xfId="1864"/>
    <cellStyle name="SAPBEXHLevel2X 5" xfId="1865"/>
    <cellStyle name="SAPBEXHLevel3" xfId="1866"/>
    <cellStyle name="SAPBEXHLevel3 2" xfId="1867"/>
    <cellStyle name="SAPBEXHLevel3 3" xfId="1868"/>
    <cellStyle name="SAPBEXHLevel3 4" xfId="1869"/>
    <cellStyle name="SAPBEXHLevel3 5" xfId="1870"/>
    <cellStyle name="SAPBEXHLevel3X" xfId="1871"/>
    <cellStyle name="SAPBEXHLevel3X 2" xfId="1872"/>
    <cellStyle name="SAPBEXHLevel3X 3" xfId="1873"/>
    <cellStyle name="SAPBEXHLevel3X 4" xfId="1874"/>
    <cellStyle name="SAPBEXHLevel3X 5" xfId="1875"/>
    <cellStyle name="SAPBEXinputData" xfId="1876"/>
    <cellStyle name="SAPBEXItemHeader" xfId="1877"/>
    <cellStyle name="SAPBEXItemHeader 2" xfId="1878"/>
    <cellStyle name="SAPBEXItemHeader 3" xfId="1879"/>
    <cellStyle name="SAPBEXItemHeader 4" xfId="1880"/>
    <cellStyle name="SAPBEXItemHeader 5" xfId="1881"/>
    <cellStyle name="SAPBEXItemHeader 6" xfId="1882"/>
    <cellStyle name="SAPBEXresData" xfId="1883"/>
    <cellStyle name="SAPBEXresData 2" xfId="1884"/>
    <cellStyle name="SAPBEXresData 3" xfId="1885"/>
    <cellStyle name="SAPBEXresData 4" xfId="1886"/>
    <cellStyle name="SAPBEXresData 5" xfId="1887"/>
    <cellStyle name="SAPBEXresDataEmph" xfId="1888"/>
    <cellStyle name="SAPBEXresDataEmph 2" xfId="1889"/>
    <cellStyle name="SAPBEXresDataEmph 3" xfId="1890"/>
    <cellStyle name="SAPBEXresDataEmph 4" xfId="1891"/>
    <cellStyle name="SAPBEXresDataEmph 5" xfId="1892"/>
    <cellStyle name="SAPBEXresItem" xfId="1893"/>
    <cellStyle name="SAPBEXresItem 2" xfId="1894"/>
    <cellStyle name="SAPBEXresItem 3" xfId="1895"/>
    <cellStyle name="SAPBEXresItem 4" xfId="1896"/>
    <cellStyle name="SAPBEXresItem 5" xfId="1897"/>
    <cellStyle name="SAPBEXresItemX" xfId="1898"/>
    <cellStyle name="SAPBEXresItemX 2" xfId="1899"/>
    <cellStyle name="SAPBEXresItemX 3" xfId="1900"/>
    <cellStyle name="SAPBEXresItemX 4" xfId="1901"/>
    <cellStyle name="SAPBEXresItemX 5" xfId="1902"/>
    <cellStyle name="SAPBEXstdData" xfId="1903"/>
    <cellStyle name="SAPBEXstdData 2" xfId="1904"/>
    <cellStyle name="SAPBEXstdData 3" xfId="1905"/>
    <cellStyle name="SAPBEXstdData 4" xfId="1906"/>
    <cellStyle name="SAPBEXstdData 5" xfId="1907"/>
    <cellStyle name="SAPBEXstdData_원재료입고" xfId="1908"/>
    <cellStyle name="SAPBEXstdDataEmph" xfId="1909"/>
    <cellStyle name="SAPBEXstdDataEmph 2" xfId="1910"/>
    <cellStyle name="SAPBEXstdDataEmph 3" xfId="1911"/>
    <cellStyle name="SAPBEXstdDataEmph 4" xfId="1912"/>
    <cellStyle name="SAPBEXstdDataEmph 5" xfId="1913"/>
    <cellStyle name="SAPBEXstdItem" xfId="1914"/>
    <cellStyle name="SAPBEXstdItem 2" xfId="1915"/>
    <cellStyle name="SAPBEXstdItem 3" xfId="1916"/>
    <cellStyle name="SAPBEXstdItem 4" xfId="1917"/>
    <cellStyle name="SAPBEXstdItem 5" xfId="1918"/>
    <cellStyle name="SAPBEXstdItemX" xfId="1919"/>
    <cellStyle name="SAPBEXstdItemX 2" xfId="1920"/>
    <cellStyle name="SAPBEXstdItemX 3" xfId="1921"/>
    <cellStyle name="SAPBEXstdItemX 4" xfId="1922"/>
    <cellStyle name="SAPBEXstdItemX 5" xfId="1923"/>
    <cellStyle name="SAPBEXtitle" xfId="1924"/>
    <cellStyle name="SAPBEXunassignedItem" xfId="1925"/>
    <cellStyle name="SAPBEXunassignedItem 2" xfId="1926"/>
    <cellStyle name="SAPBEXundefined" xfId="1927"/>
    <cellStyle name="SAPBEXundefined 2" xfId="1928"/>
    <cellStyle name="SAPBEXundefined 3" xfId="1929"/>
    <cellStyle name="SAPBEXundefined 4" xfId="1930"/>
    <cellStyle name="SAPBEXundefined 5" xfId="1931"/>
    <cellStyle name="SHADEDSTORES" xfId="1932"/>
    <cellStyle name="SHADEDSTORES 2" xfId="1933"/>
    <cellStyle name="SHADEDSTORES 3" xfId="1934"/>
    <cellStyle name="Sheet Title" xfId="1935"/>
    <cellStyle name="specstores" xfId="1936"/>
    <cellStyle name="Standard_Division-List (A)" xfId="1937"/>
    <cellStyle name="subhead" xfId="1938"/>
    <cellStyle name="Subtotal" xfId="1939"/>
    <cellStyle name="Text Indent A" xfId="1940"/>
    <cellStyle name="Text Indent B" xfId="1941"/>
    <cellStyle name="Text Indent C" xfId="1942"/>
    <cellStyle name="title [1]" xfId="1943"/>
    <cellStyle name="title [2]" xfId="1944"/>
    <cellStyle name="Total" xfId="1945"/>
    <cellStyle name="UM" xfId="1946"/>
    <cellStyle name="Warning Text" xfId="1947"/>
    <cellStyle name="|?ドE" xfId="1948"/>
    <cellStyle name="고정소숫점" xfId="1949"/>
    <cellStyle name="고정출력1" xfId="1950"/>
    <cellStyle name="고정출력2" xfId="1951"/>
    <cellStyle name="날짜" xfId="1952"/>
    <cellStyle name="달러" xfId="1953"/>
    <cellStyle name="뒤에 오는 하이퍼링크" xfId="1954"/>
    <cellStyle name="똿뗦먛귟 [0.00]_PRODUCT DETAIL Q1" xfId="1955"/>
    <cellStyle name="똿뗦먛귟_PRODUCT DETAIL Q1" xfId="1956"/>
    <cellStyle name="믅됞 [0.00]_PRODUCT DETAIL Q1" xfId="1957"/>
    <cellStyle name="믅됞_PRODUCT DETAIL Q1" xfId="1958"/>
    <cellStyle name="백분율 [0]" xfId="1959"/>
    <cellStyle name="백분율 [2]" xfId="1960"/>
    <cellStyle name="백분율 10" xfId="1961"/>
    <cellStyle name="백분율 11" xfId="1962"/>
    <cellStyle name="백분율 12" xfId="2211"/>
    <cellStyle name="백분율 13" xfId="2429"/>
    <cellStyle name="백분율 14" xfId="2431"/>
    <cellStyle name="백분율 15" xfId="2381"/>
    <cellStyle name="백분율 16" xfId="2430"/>
    <cellStyle name="백분율 17" xfId="2433"/>
    <cellStyle name="백분율 18" xfId="2652"/>
    <cellStyle name="백분율 19" xfId="2654"/>
    <cellStyle name="백분율 2" xfId="1963"/>
    <cellStyle name="백분율 20" xfId="2604"/>
    <cellStyle name="백분율 21" xfId="2653"/>
    <cellStyle name="백분율 22" xfId="2577"/>
    <cellStyle name="백분율 23" xfId="2656"/>
    <cellStyle name="백분율 24" xfId="2876"/>
    <cellStyle name="백분율 25" xfId="2877"/>
    <cellStyle name="백분율 26" xfId="2826"/>
    <cellStyle name="백분율 27" xfId="2879"/>
    <cellStyle name="백분율 28" xfId="3099"/>
    <cellStyle name="백분율 29" xfId="3100"/>
    <cellStyle name="백분율 3" xfId="1964"/>
    <cellStyle name="백분율 30" xfId="3049"/>
    <cellStyle name="백분율 4" xfId="1965"/>
    <cellStyle name="백분율 5" xfId="1966"/>
    <cellStyle name="백분율 6" xfId="1967"/>
    <cellStyle name="백분율 7" xfId="1968"/>
    <cellStyle name="백분율 8" xfId="1969"/>
    <cellStyle name="백분율 9" xfId="1970"/>
    <cellStyle name="뷭?_1234@PC" xfId="1971"/>
    <cellStyle name="숫자(R)" xfId="1972"/>
    <cellStyle name="쉼표 [0]" xfId="1" builtinId="6"/>
    <cellStyle name="쉼표 [0] 2" xfId="1973"/>
    <cellStyle name="쉼표 [0] 2 10" xfId="1974"/>
    <cellStyle name="쉼표 [0] 2 2" xfId="1975"/>
    <cellStyle name="쉼표 [0] 2 3" xfId="1976"/>
    <cellStyle name="쉼표 [0] 2 4" xfId="1977"/>
    <cellStyle name="쉼표 [0] 2 5" xfId="1978"/>
    <cellStyle name="쉼표 [0] 2 6" xfId="1979"/>
    <cellStyle name="쉼표 [0] 2 7" xfId="1980"/>
    <cellStyle name="쉼표 [0] 2 8" xfId="1981"/>
    <cellStyle name="쉼표 [0] 2 9" xfId="1982"/>
    <cellStyle name="쉼표 [0] 3" xfId="1983"/>
    <cellStyle name="쉼표 [0] 3 2" xfId="2212"/>
    <cellStyle name="쉼표 [0] 3 3" xfId="2434"/>
    <cellStyle name="쉼표 [0] 3 4" xfId="2657"/>
    <cellStyle name="쉼표 [0] 3 5" xfId="2880"/>
    <cellStyle name="쉼표 [0] 4" xfId="3102"/>
    <cellStyle name="스타일 1" xfId="1984"/>
    <cellStyle name="자리수" xfId="1985"/>
    <cellStyle name="자리수0" xfId="1986"/>
    <cellStyle name="지정되지 않음" xfId="1987"/>
    <cellStyle name="콤마 [0]_  종  합  " xfId="1988"/>
    <cellStyle name="콤마 [2]" xfId="1989"/>
    <cellStyle name="콤마_  종  합  " xfId="1990"/>
    <cellStyle name="퍼센트" xfId="1991"/>
    <cellStyle name="표준" xfId="0" builtinId="0"/>
    <cellStyle name="표준 10" xfId="1992"/>
    <cellStyle name="표준 10 10" xfId="2658"/>
    <cellStyle name="표준 10 11" xfId="2881"/>
    <cellStyle name="표준 10 2" xfId="1993"/>
    <cellStyle name="표준 10 2 2" xfId="2214"/>
    <cellStyle name="표준 10 2 3" xfId="2436"/>
    <cellStyle name="표준 10 2 4" xfId="2659"/>
    <cellStyle name="표준 10 2 5" xfId="2882"/>
    <cellStyle name="표준 10 3" xfId="1994"/>
    <cellStyle name="표준 10 3 2" xfId="2215"/>
    <cellStyle name="표준 10 3 3" xfId="2437"/>
    <cellStyle name="표준 10 3 4" xfId="2660"/>
    <cellStyle name="표준 10 3 5" xfId="2883"/>
    <cellStyle name="표준 10 4" xfId="1995"/>
    <cellStyle name="표준 10 4 2" xfId="2216"/>
    <cellStyle name="표준 10 4 3" xfId="2438"/>
    <cellStyle name="표준 10 4 4" xfId="2661"/>
    <cellStyle name="표준 10 4 5" xfId="2884"/>
    <cellStyle name="표준 10 5" xfId="1996"/>
    <cellStyle name="표준 10 5 2" xfId="2217"/>
    <cellStyle name="표준 10 5 3" xfId="2439"/>
    <cellStyle name="표준 10 5 4" xfId="2662"/>
    <cellStyle name="표준 10 5 5" xfId="2885"/>
    <cellStyle name="표준 10 6" xfId="1997"/>
    <cellStyle name="표준 10 6 2" xfId="2218"/>
    <cellStyle name="표준 10 6 3" xfId="2440"/>
    <cellStyle name="표준 10 6 4" xfId="2663"/>
    <cellStyle name="표준 10 6 5" xfId="2886"/>
    <cellStyle name="표준 10 7" xfId="1998"/>
    <cellStyle name="표준 10 7 2" xfId="2219"/>
    <cellStyle name="표준 10 7 3" xfId="2441"/>
    <cellStyle name="표준 10 7 4" xfId="2664"/>
    <cellStyle name="표준 10 7 5" xfId="2887"/>
    <cellStyle name="표준 10 8" xfId="2213"/>
    <cellStyle name="표준 10 9" xfId="2435"/>
    <cellStyle name="표준 11" xfId="1999"/>
    <cellStyle name="표준 11 10" xfId="2665"/>
    <cellStyle name="표준 11 11" xfId="2888"/>
    <cellStyle name="표준 11 2" xfId="2000"/>
    <cellStyle name="표준 11 2 2" xfId="2221"/>
    <cellStyle name="표준 11 2 3" xfId="2443"/>
    <cellStyle name="표준 11 2 4" xfId="2666"/>
    <cellStyle name="표준 11 2 5" xfId="2889"/>
    <cellStyle name="표준 11 3" xfId="2001"/>
    <cellStyle name="표준 11 3 2" xfId="2222"/>
    <cellStyle name="표준 11 3 3" xfId="2444"/>
    <cellStyle name="표준 11 3 4" xfId="2667"/>
    <cellStyle name="표준 11 3 5" xfId="2890"/>
    <cellStyle name="표준 11 4" xfId="2002"/>
    <cellStyle name="표준 11 4 2" xfId="2223"/>
    <cellStyle name="표준 11 4 3" xfId="2445"/>
    <cellStyle name="표준 11 4 4" xfId="2668"/>
    <cellStyle name="표준 11 4 5" xfId="2891"/>
    <cellStyle name="표준 11 5" xfId="2003"/>
    <cellStyle name="표준 11 5 2" xfId="2224"/>
    <cellStyle name="표준 11 5 3" xfId="2446"/>
    <cellStyle name="표준 11 5 4" xfId="2669"/>
    <cellStyle name="표준 11 5 5" xfId="2892"/>
    <cellStyle name="표준 11 6" xfId="2004"/>
    <cellStyle name="표준 11 6 2" xfId="2225"/>
    <cellStyle name="표준 11 6 3" xfId="2447"/>
    <cellStyle name="표준 11 6 4" xfId="2670"/>
    <cellStyle name="표준 11 6 5" xfId="2893"/>
    <cellStyle name="표준 11 7" xfId="2005"/>
    <cellStyle name="표준 11 7 2" xfId="2226"/>
    <cellStyle name="표준 11 7 3" xfId="2448"/>
    <cellStyle name="표준 11 7 4" xfId="2671"/>
    <cellStyle name="표준 11 7 5" xfId="2894"/>
    <cellStyle name="표준 11 8" xfId="2220"/>
    <cellStyle name="표준 11 9" xfId="2442"/>
    <cellStyle name="표준 12" xfId="2006"/>
    <cellStyle name="표준 12 10" xfId="2672"/>
    <cellStyle name="표준 12 11" xfId="2895"/>
    <cellStyle name="표준 12 2" xfId="2007"/>
    <cellStyle name="표준 12 2 2" xfId="2228"/>
    <cellStyle name="표준 12 2 3" xfId="2450"/>
    <cellStyle name="표준 12 2 4" xfId="2673"/>
    <cellStyle name="표준 12 2 5" xfId="2896"/>
    <cellStyle name="표준 12 3" xfId="2008"/>
    <cellStyle name="표준 12 3 2" xfId="2229"/>
    <cellStyle name="표준 12 3 3" xfId="2451"/>
    <cellStyle name="표준 12 3 4" xfId="2674"/>
    <cellStyle name="표준 12 3 5" xfId="2897"/>
    <cellStyle name="표준 12 4" xfId="2009"/>
    <cellStyle name="표준 12 4 2" xfId="2230"/>
    <cellStyle name="표준 12 4 3" xfId="2452"/>
    <cellStyle name="표준 12 4 4" xfId="2675"/>
    <cellStyle name="표준 12 4 5" xfId="2898"/>
    <cellStyle name="표준 12 5" xfId="2010"/>
    <cellStyle name="표준 12 5 2" xfId="2231"/>
    <cellStyle name="표준 12 5 3" xfId="2453"/>
    <cellStyle name="표준 12 5 4" xfId="2676"/>
    <cellStyle name="표준 12 5 5" xfId="2899"/>
    <cellStyle name="표준 12 6" xfId="2011"/>
    <cellStyle name="표준 12 6 2" xfId="2232"/>
    <cellStyle name="표준 12 6 3" xfId="2454"/>
    <cellStyle name="표준 12 6 4" xfId="2677"/>
    <cellStyle name="표준 12 6 5" xfId="2900"/>
    <cellStyle name="표준 12 7" xfId="2012"/>
    <cellStyle name="표준 12 7 2" xfId="2233"/>
    <cellStyle name="표준 12 7 3" xfId="2455"/>
    <cellStyle name="표준 12 7 4" xfId="2678"/>
    <cellStyle name="표준 12 7 5" xfId="2901"/>
    <cellStyle name="표준 12 8" xfId="2227"/>
    <cellStyle name="표준 12 9" xfId="2449"/>
    <cellStyle name="표준 13" xfId="2013"/>
    <cellStyle name="표준 13 10" xfId="2679"/>
    <cellStyle name="표준 13 11" xfId="2902"/>
    <cellStyle name="표준 13 2" xfId="2014"/>
    <cellStyle name="표준 13 2 2" xfId="2235"/>
    <cellStyle name="표준 13 2 3" xfId="2457"/>
    <cellStyle name="표준 13 2 4" xfId="2680"/>
    <cellStyle name="표준 13 2 5" xfId="2903"/>
    <cellStyle name="표준 13 3" xfId="2015"/>
    <cellStyle name="표준 13 3 2" xfId="2236"/>
    <cellStyle name="표준 13 3 3" xfId="2458"/>
    <cellStyle name="표준 13 3 4" xfId="2681"/>
    <cellStyle name="표준 13 3 5" xfId="2904"/>
    <cellStyle name="표준 13 4" xfId="2016"/>
    <cellStyle name="표준 13 4 2" xfId="2237"/>
    <cellStyle name="표준 13 4 3" xfId="2459"/>
    <cellStyle name="표준 13 4 4" xfId="2682"/>
    <cellStyle name="표준 13 4 5" xfId="2905"/>
    <cellStyle name="표준 13 5" xfId="2017"/>
    <cellStyle name="표준 13 5 2" xfId="2238"/>
    <cellStyle name="표준 13 5 3" xfId="2460"/>
    <cellStyle name="표준 13 5 4" xfId="2683"/>
    <cellStyle name="표준 13 5 5" xfId="2906"/>
    <cellStyle name="표준 13 6" xfId="2018"/>
    <cellStyle name="표준 13 6 2" xfId="2239"/>
    <cellStyle name="표준 13 6 3" xfId="2461"/>
    <cellStyle name="표준 13 6 4" xfId="2684"/>
    <cellStyle name="표준 13 6 5" xfId="2907"/>
    <cellStyle name="표준 13 7" xfId="2019"/>
    <cellStyle name="표준 13 7 2" xfId="2240"/>
    <cellStyle name="표준 13 7 3" xfId="2462"/>
    <cellStyle name="표준 13 7 4" xfId="2685"/>
    <cellStyle name="표준 13 7 5" xfId="2908"/>
    <cellStyle name="표준 13 8" xfId="2234"/>
    <cellStyle name="표준 13 9" xfId="2456"/>
    <cellStyle name="표준 14" xfId="2020"/>
    <cellStyle name="표준 14 10" xfId="2686"/>
    <cellStyle name="표준 14 11" xfId="2909"/>
    <cellStyle name="표준 14 2" xfId="2021"/>
    <cellStyle name="표준 14 2 2" xfId="2242"/>
    <cellStyle name="표준 14 2 3" xfId="2464"/>
    <cellStyle name="표준 14 2 4" xfId="2687"/>
    <cellStyle name="표준 14 2 5" xfId="2910"/>
    <cellStyle name="표준 14 3" xfId="2022"/>
    <cellStyle name="표준 14 3 2" xfId="2243"/>
    <cellStyle name="표준 14 3 3" xfId="2465"/>
    <cellStyle name="표준 14 3 4" xfId="2688"/>
    <cellStyle name="표준 14 3 5" xfId="2911"/>
    <cellStyle name="표준 14 4" xfId="2023"/>
    <cellStyle name="표준 14 4 2" xfId="2244"/>
    <cellStyle name="표준 14 4 3" xfId="2466"/>
    <cellStyle name="표준 14 4 4" xfId="2689"/>
    <cellStyle name="표준 14 4 5" xfId="2912"/>
    <cellStyle name="표준 14 5" xfId="2024"/>
    <cellStyle name="표준 14 5 2" xfId="2245"/>
    <cellStyle name="표준 14 5 3" xfId="2467"/>
    <cellStyle name="표준 14 5 4" xfId="2690"/>
    <cellStyle name="표준 14 5 5" xfId="2913"/>
    <cellStyle name="표준 14 6" xfId="2025"/>
    <cellStyle name="표준 14 6 2" xfId="2246"/>
    <cellStyle name="표준 14 6 3" xfId="2468"/>
    <cellStyle name="표준 14 6 4" xfId="2691"/>
    <cellStyle name="표준 14 6 5" xfId="2914"/>
    <cellStyle name="표준 14 7" xfId="2026"/>
    <cellStyle name="표준 14 7 2" xfId="2247"/>
    <cellStyle name="표준 14 7 3" xfId="2469"/>
    <cellStyle name="표준 14 7 4" xfId="2692"/>
    <cellStyle name="표준 14 7 5" xfId="2915"/>
    <cellStyle name="표준 14 8" xfId="2241"/>
    <cellStyle name="표준 14 9" xfId="2463"/>
    <cellStyle name="표준 15" xfId="2027"/>
    <cellStyle name="표준 15 10" xfId="2693"/>
    <cellStyle name="표준 15 11" xfId="2916"/>
    <cellStyle name="표준 15 2" xfId="2028"/>
    <cellStyle name="표준 15 2 2" xfId="2249"/>
    <cellStyle name="표준 15 2 3" xfId="2471"/>
    <cellStyle name="표준 15 2 4" xfId="2694"/>
    <cellStyle name="표준 15 2 5" xfId="2917"/>
    <cellStyle name="표준 15 3" xfId="2029"/>
    <cellStyle name="표준 15 3 2" xfId="2250"/>
    <cellStyle name="표준 15 3 3" xfId="2472"/>
    <cellStyle name="표준 15 3 4" xfId="2695"/>
    <cellStyle name="표준 15 3 5" xfId="2918"/>
    <cellStyle name="표준 15 4" xfId="2030"/>
    <cellStyle name="표준 15 4 2" xfId="2251"/>
    <cellStyle name="표준 15 4 3" xfId="2473"/>
    <cellStyle name="표준 15 4 4" xfId="2696"/>
    <cellStyle name="표준 15 4 5" xfId="2919"/>
    <cellStyle name="표준 15 5" xfId="2031"/>
    <cellStyle name="표준 15 5 2" xfId="2252"/>
    <cellStyle name="표준 15 5 3" xfId="2474"/>
    <cellStyle name="표준 15 5 4" xfId="2697"/>
    <cellStyle name="표준 15 5 5" xfId="2920"/>
    <cellStyle name="표준 15 6" xfId="2032"/>
    <cellStyle name="표준 15 6 2" xfId="2253"/>
    <cellStyle name="표준 15 6 3" xfId="2475"/>
    <cellStyle name="표준 15 6 4" xfId="2698"/>
    <cellStyle name="표준 15 6 5" xfId="2921"/>
    <cellStyle name="표준 15 7" xfId="2033"/>
    <cellStyle name="표준 15 7 2" xfId="2254"/>
    <cellStyle name="표준 15 7 3" xfId="2476"/>
    <cellStyle name="표준 15 7 4" xfId="2699"/>
    <cellStyle name="표준 15 7 5" xfId="2922"/>
    <cellStyle name="표준 15 8" xfId="2248"/>
    <cellStyle name="표준 15 9" xfId="2470"/>
    <cellStyle name="표준 16" xfId="2034"/>
    <cellStyle name="표준 16 10" xfId="2700"/>
    <cellStyle name="표준 16 11" xfId="2923"/>
    <cellStyle name="표준 16 2" xfId="2035"/>
    <cellStyle name="표준 16 2 2" xfId="2256"/>
    <cellStyle name="표준 16 2 3" xfId="2478"/>
    <cellStyle name="표준 16 2 4" xfId="2701"/>
    <cellStyle name="표준 16 2 5" xfId="2924"/>
    <cellStyle name="표준 16 3" xfId="2036"/>
    <cellStyle name="표준 16 3 2" xfId="2257"/>
    <cellStyle name="표준 16 3 3" xfId="2479"/>
    <cellStyle name="표준 16 3 4" xfId="2702"/>
    <cellStyle name="표준 16 3 5" xfId="2925"/>
    <cellStyle name="표준 16 4" xfId="2037"/>
    <cellStyle name="표준 16 4 2" xfId="2258"/>
    <cellStyle name="표준 16 4 3" xfId="2480"/>
    <cellStyle name="표준 16 4 4" xfId="2703"/>
    <cellStyle name="표준 16 4 5" xfId="2926"/>
    <cellStyle name="표준 16 5" xfId="2038"/>
    <cellStyle name="표준 16 5 2" xfId="2259"/>
    <cellStyle name="표준 16 5 3" xfId="2481"/>
    <cellStyle name="표준 16 5 4" xfId="2704"/>
    <cellStyle name="표준 16 5 5" xfId="2927"/>
    <cellStyle name="표준 16 6" xfId="2039"/>
    <cellStyle name="표준 16 6 2" xfId="2260"/>
    <cellStyle name="표준 16 6 3" xfId="2482"/>
    <cellStyle name="표준 16 6 4" xfId="2705"/>
    <cellStyle name="표준 16 6 5" xfId="2928"/>
    <cellStyle name="표준 16 7" xfId="2040"/>
    <cellStyle name="표준 16 7 2" xfId="2261"/>
    <cellStyle name="표준 16 7 3" xfId="2483"/>
    <cellStyle name="표준 16 7 4" xfId="2706"/>
    <cellStyle name="표준 16 7 5" xfId="2929"/>
    <cellStyle name="표준 16 8" xfId="2255"/>
    <cellStyle name="표준 16 9" xfId="2477"/>
    <cellStyle name="표준 17" xfId="2041"/>
    <cellStyle name="표준 17 10" xfId="2707"/>
    <cellStyle name="표준 17 11" xfId="2930"/>
    <cellStyle name="표준 17 2" xfId="2042"/>
    <cellStyle name="표준 17 2 2" xfId="2263"/>
    <cellStyle name="표준 17 2 3" xfId="2485"/>
    <cellStyle name="표준 17 2 4" xfId="2708"/>
    <cellStyle name="표준 17 2 5" xfId="2931"/>
    <cellStyle name="표준 17 3" xfId="2043"/>
    <cellStyle name="표준 17 3 2" xfId="2264"/>
    <cellStyle name="표준 17 3 3" xfId="2486"/>
    <cellStyle name="표준 17 3 4" xfId="2709"/>
    <cellStyle name="표준 17 3 5" xfId="2932"/>
    <cellStyle name="표준 17 4" xfId="2044"/>
    <cellStyle name="표준 17 4 2" xfId="2265"/>
    <cellStyle name="표준 17 4 3" xfId="2487"/>
    <cellStyle name="표준 17 4 4" xfId="2710"/>
    <cellStyle name="표준 17 4 5" xfId="2933"/>
    <cellStyle name="표준 17 5" xfId="2045"/>
    <cellStyle name="표준 17 5 2" xfId="2266"/>
    <cellStyle name="표준 17 5 3" xfId="2488"/>
    <cellStyle name="표준 17 5 4" xfId="2711"/>
    <cellStyle name="표준 17 5 5" xfId="2934"/>
    <cellStyle name="표준 17 6" xfId="2046"/>
    <cellStyle name="표준 17 6 2" xfId="2267"/>
    <cellStyle name="표준 17 6 3" xfId="2489"/>
    <cellStyle name="표준 17 6 4" xfId="2712"/>
    <cellStyle name="표준 17 6 5" xfId="2935"/>
    <cellStyle name="표준 17 7" xfId="2047"/>
    <cellStyle name="표준 17 7 2" xfId="2268"/>
    <cellStyle name="표준 17 7 3" xfId="2490"/>
    <cellStyle name="표준 17 7 4" xfId="2713"/>
    <cellStyle name="표준 17 7 5" xfId="2936"/>
    <cellStyle name="표준 17 8" xfId="2262"/>
    <cellStyle name="표준 17 9" xfId="2484"/>
    <cellStyle name="표준 18" xfId="2048"/>
    <cellStyle name="표준 18 10" xfId="2714"/>
    <cellStyle name="표준 18 11" xfId="2937"/>
    <cellStyle name="표준 18 2" xfId="2049"/>
    <cellStyle name="표준 18 2 2" xfId="2270"/>
    <cellStyle name="표준 18 2 3" xfId="2492"/>
    <cellStyle name="표준 18 2 4" xfId="2715"/>
    <cellStyle name="표준 18 2 5" xfId="2938"/>
    <cellStyle name="표준 18 3" xfId="2050"/>
    <cellStyle name="표준 18 3 2" xfId="2271"/>
    <cellStyle name="표준 18 3 3" xfId="2493"/>
    <cellStyle name="표준 18 3 4" xfId="2716"/>
    <cellStyle name="표준 18 3 5" xfId="2939"/>
    <cellStyle name="표준 18 4" xfId="2051"/>
    <cellStyle name="표준 18 4 2" xfId="2272"/>
    <cellStyle name="표준 18 4 3" xfId="2494"/>
    <cellStyle name="표준 18 4 4" xfId="2717"/>
    <cellStyle name="표준 18 4 5" xfId="2940"/>
    <cellStyle name="표준 18 5" xfId="2052"/>
    <cellStyle name="표준 18 5 2" xfId="2273"/>
    <cellStyle name="표준 18 5 3" xfId="2495"/>
    <cellStyle name="표준 18 5 4" xfId="2718"/>
    <cellStyle name="표준 18 5 5" xfId="2941"/>
    <cellStyle name="표준 18 6" xfId="2053"/>
    <cellStyle name="표준 18 6 2" xfId="2274"/>
    <cellStyle name="표준 18 6 3" xfId="2496"/>
    <cellStyle name="표준 18 6 4" xfId="2719"/>
    <cellStyle name="표준 18 6 5" xfId="2942"/>
    <cellStyle name="표준 18 7" xfId="2054"/>
    <cellStyle name="표준 18 7 2" xfId="2275"/>
    <cellStyle name="표준 18 7 3" xfId="2497"/>
    <cellStyle name="표준 18 7 4" xfId="2720"/>
    <cellStyle name="표준 18 7 5" xfId="2943"/>
    <cellStyle name="표준 18 8" xfId="2269"/>
    <cellStyle name="표준 18 9" xfId="2491"/>
    <cellStyle name="표준 19" xfId="2055"/>
    <cellStyle name="표준 19 10" xfId="2721"/>
    <cellStyle name="표준 19 11" xfId="2944"/>
    <cellStyle name="표준 19 2" xfId="2056"/>
    <cellStyle name="표준 19 2 2" xfId="2277"/>
    <cellStyle name="표준 19 2 3" xfId="2499"/>
    <cellStyle name="표준 19 2 4" xfId="2722"/>
    <cellStyle name="표준 19 2 5" xfId="2945"/>
    <cellStyle name="표준 19 3" xfId="2057"/>
    <cellStyle name="표준 19 3 2" xfId="2278"/>
    <cellStyle name="표준 19 3 3" xfId="2500"/>
    <cellStyle name="표준 19 3 4" xfId="2723"/>
    <cellStyle name="표준 19 3 5" xfId="2946"/>
    <cellStyle name="표준 19 4" xfId="2058"/>
    <cellStyle name="표준 19 4 2" xfId="2279"/>
    <cellStyle name="표준 19 4 3" xfId="2501"/>
    <cellStyle name="표준 19 4 4" xfId="2724"/>
    <cellStyle name="표준 19 4 5" xfId="2947"/>
    <cellStyle name="표준 19 5" xfId="2059"/>
    <cellStyle name="표준 19 5 2" xfId="2280"/>
    <cellStyle name="표준 19 5 3" xfId="2502"/>
    <cellStyle name="표준 19 5 4" xfId="2725"/>
    <cellStyle name="표준 19 5 5" xfId="2948"/>
    <cellStyle name="표준 19 6" xfId="2060"/>
    <cellStyle name="표준 19 6 2" xfId="2281"/>
    <cellStyle name="표준 19 6 3" xfId="2503"/>
    <cellStyle name="표준 19 6 4" xfId="2726"/>
    <cellStyle name="표준 19 6 5" xfId="2949"/>
    <cellStyle name="표준 19 7" xfId="2061"/>
    <cellStyle name="표준 19 7 2" xfId="2282"/>
    <cellStyle name="표준 19 7 3" xfId="2504"/>
    <cellStyle name="표준 19 7 4" xfId="2727"/>
    <cellStyle name="표준 19 7 5" xfId="2950"/>
    <cellStyle name="표준 19 8" xfId="2276"/>
    <cellStyle name="표준 19 9" xfId="2498"/>
    <cellStyle name="표준 2" xfId="2062"/>
    <cellStyle name="표준 2 2" xfId="2063"/>
    <cellStyle name="표준 2 2 2" xfId="2284"/>
    <cellStyle name="표준 2 2 3" xfId="2506"/>
    <cellStyle name="표준 2 2 4" xfId="2729"/>
    <cellStyle name="표준 2 2 5" xfId="2952"/>
    <cellStyle name="표준 2 3" xfId="2283"/>
    <cellStyle name="표준 2 4" xfId="2505"/>
    <cellStyle name="표준 2 5" xfId="2728"/>
    <cellStyle name="표준 2 6" xfId="2951"/>
    <cellStyle name="표준 2 7" xfId="3103"/>
    <cellStyle name="표준 20" xfId="2064"/>
    <cellStyle name="표준 20 10" xfId="2730"/>
    <cellStyle name="표준 20 11" xfId="2953"/>
    <cellStyle name="표준 20 2" xfId="2065"/>
    <cellStyle name="표준 20 2 2" xfId="2286"/>
    <cellStyle name="표준 20 2 3" xfId="2508"/>
    <cellStyle name="표준 20 2 4" xfId="2731"/>
    <cellStyle name="표준 20 2 5" xfId="2954"/>
    <cellStyle name="표준 20 3" xfId="2066"/>
    <cellStyle name="표준 20 3 2" xfId="2287"/>
    <cellStyle name="표준 20 3 3" xfId="2509"/>
    <cellStyle name="표준 20 3 4" xfId="2732"/>
    <cellStyle name="표준 20 3 5" xfId="2955"/>
    <cellStyle name="표준 20 4" xfId="2067"/>
    <cellStyle name="표준 20 4 2" xfId="2288"/>
    <cellStyle name="표준 20 4 3" xfId="2510"/>
    <cellStyle name="표준 20 4 4" xfId="2733"/>
    <cellStyle name="표준 20 4 5" xfId="2956"/>
    <cellStyle name="표준 20 5" xfId="2068"/>
    <cellStyle name="표준 20 5 2" xfId="2289"/>
    <cellStyle name="표준 20 5 3" xfId="2511"/>
    <cellStyle name="표준 20 5 4" xfId="2734"/>
    <cellStyle name="표준 20 5 5" xfId="2957"/>
    <cellStyle name="표준 20 6" xfId="2069"/>
    <cellStyle name="표준 20 6 2" xfId="2290"/>
    <cellStyle name="표준 20 6 3" xfId="2512"/>
    <cellStyle name="표준 20 6 4" xfId="2735"/>
    <cellStyle name="표준 20 6 5" xfId="2958"/>
    <cellStyle name="표준 20 7" xfId="2070"/>
    <cellStyle name="표준 20 7 2" xfId="2291"/>
    <cellStyle name="표준 20 7 3" xfId="2513"/>
    <cellStyle name="표준 20 7 4" xfId="2736"/>
    <cellStyle name="표준 20 7 5" xfId="2959"/>
    <cellStyle name="표준 20 8" xfId="2285"/>
    <cellStyle name="표준 20 9" xfId="2507"/>
    <cellStyle name="표준 21" xfId="2071"/>
    <cellStyle name="표준 21 10" xfId="2737"/>
    <cellStyle name="표준 21 11" xfId="2960"/>
    <cellStyle name="표준 21 2" xfId="2072"/>
    <cellStyle name="표준 21 2 2" xfId="2293"/>
    <cellStyle name="표준 21 2 3" xfId="2515"/>
    <cellStyle name="표준 21 2 4" xfId="2738"/>
    <cellStyle name="표준 21 2 5" xfId="2961"/>
    <cellStyle name="표준 21 3" xfId="2073"/>
    <cellStyle name="표준 21 3 2" xfId="2294"/>
    <cellStyle name="표준 21 3 3" xfId="2516"/>
    <cellStyle name="표준 21 3 4" xfId="2739"/>
    <cellStyle name="표준 21 3 5" xfId="2962"/>
    <cellStyle name="표준 21 4" xfId="2074"/>
    <cellStyle name="표준 21 4 2" xfId="2295"/>
    <cellStyle name="표준 21 4 3" xfId="2517"/>
    <cellStyle name="표준 21 4 4" xfId="2740"/>
    <cellStyle name="표준 21 4 5" xfId="2963"/>
    <cellStyle name="표준 21 5" xfId="2075"/>
    <cellStyle name="표준 21 5 2" xfId="2296"/>
    <cellStyle name="표준 21 5 3" xfId="2518"/>
    <cellStyle name="표준 21 5 4" xfId="2741"/>
    <cellStyle name="표준 21 5 5" xfId="2964"/>
    <cellStyle name="표준 21 6" xfId="2076"/>
    <cellStyle name="표준 21 6 2" xfId="2297"/>
    <cellStyle name="표준 21 6 3" xfId="2519"/>
    <cellStyle name="표준 21 6 4" xfId="2742"/>
    <cellStyle name="표준 21 6 5" xfId="2965"/>
    <cellStyle name="표준 21 7" xfId="2077"/>
    <cellStyle name="표준 21 7 2" xfId="2298"/>
    <cellStyle name="표준 21 7 3" xfId="2520"/>
    <cellStyle name="표준 21 7 4" xfId="2743"/>
    <cellStyle name="표준 21 7 5" xfId="2966"/>
    <cellStyle name="표준 21 8" xfId="2292"/>
    <cellStyle name="표준 21 9" xfId="2514"/>
    <cellStyle name="표준 22" xfId="2078"/>
    <cellStyle name="표준 22 10" xfId="2744"/>
    <cellStyle name="표준 22 11" xfId="2967"/>
    <cellStyle name="표준 22 2" xfId="2079"/>
    <cellStyle name="표준 22 2 2" xfId="2300"/>
    <cellStyle name="표준 22 2 3" xfId="2522"/>
    <cellStyle name="표준 22 2 4" xfId="2745"/>
    <cellStyle name="표준 22 2 5" xfId="2968"/>
    <cellStyle name="표준 22 3" xfId="2080"/>
    <cellStyle name="표준 22 3 2" xfId="2301"/>
    <cellStyle name="표준 22 3 3" xfId="2523"/>
    <cellStyle name="표준 22 3 4" xfId="2746"/>
    <cellStyle name="표준 22 3 5" xfId="2969"/>
    <cellStyle name="표준 22 4" xfId="2081"/>
    <cellStyle name="표준 22 4 2" xfId="2302"/>
    <cellStyle name="표준 22 4 3" xfId="2524"/>
    <cellStyle name="표준 22 4 4" xfId="2747"/>
    <cellStyle name="표준 22 4 5" xfId="2970"/>
    <cellStyle name="표준 22 5" xfId="2082"/>
    <cellStyle name="표준 22 5 2" xfId="2303"/>
    <cellStyle name="표준 22 5 3" xfId="2525"/>
    <cellStyle name="표준 22 5 4" xfId="2748"/>
    <cellStyle name="표준 22 5 5" xfId="2971"/>
    <cellStyle name="표준 22 6" xfId="2083"/>
    <cellStyle name="표준 22 6 2" xfId="2304"/>
    <cellStyle name="표준 22 6 3" xfId="2526"/>
    <cellStyle name="표준 22 6 4" xfId="2749"/>
    <cellStyle name="표준 22 6 5" xfId="2972"/>
    <cellStyle name="표준 22 7" xfId="2084"/>
    <cellStyle name="표준 22 7 2" xfId="2305"/>
    <cellStyle name="표준 22 7 3" xfId="2527"/>
    <cellStyle name="표준 22 7 4" xfId="2750"/>
    <cellStyle name="표준 22 7 5" xfId="2973"/>
    <cellStyle name="표준 22 8" xfId="2299"/>
    <cellStyle name="표준 22 9" xfId="2521"/>
    <cellStyle name="표준 23" xfId="2085"/>
    <cellStyle name="표준 23 10" xfId="2751"/>
    <cellStyle name="표준 23 11" xfId="2974"/>
    <cellStyle name="표준 23 2" xfId="2086"/>
    <cellStyle name="표준 23 2 2" xfId="2307"/>
    <cellStyle name="표준 23 2 3" xfId="2529"/>
    <cellStyle name="표준 23 2 4" xfId="2752"/>
    <cellStyle name="표준 23 2 5" xfId="2975"/>
    <cellStyle name="표준 23 3" xfId="2087"/>
    <cellStyle name="표준 23 3 2" xfId="2308"/>
    <cellStyle name="표준 23 3 3" xfId="2530"/>
    <cellStyle name="표준 23 3 4" xfId="2753"/>
    <cellStyle name="표준 23 3 5" xfId="2976"/>
    <cellStyle name="표준 23 4" xfId="2088"/>
    <cellStyle name="표준 23 4 2" xfId="2309"/>
    <cellStyle name="표준 23 4 3" xfId="2531"/>
    <cellStyle name="표준 23 4 4" xfId="2754"/>
    <cellStyle name="표준 23 4 5" xfId="2977"/>
    <cellStyle name="표준 23 5" xfId="2089"/>
    <cellStyle name="표준 23 5 2" xfId="2310"/>
    <cellStyle name="표준 23 5 3" xfId="2532"/>
    <cellStyle name="표준 23 5 4" xfId="2755"/>
    <cellStyle name="표준 23 5 5" xfId="2978"/>
    <cellStyle name="표준 23 6" xfId="2090"/>
    <cellStyle name="표준 23 6 2" xfId="2311"/>
    <cellStyle name="표준 23 6 3" xfId="2533"/>
    <cellStyle name="표준 23 6 4" xfId="2756"/>
    <cellStyle name="표준 23 6 5" xfId="2979"/>
    <cellStyle name="표준 23 7" xfId="2091"/>
    <cellStyle name="표준 23 7 2" xfId="2312"/>
    <cellStyle name="표준 23 7 3" xfId="2534"/>
    <cellStyle name="표준 23 7 4" xfId="2757"/>
    <cellStyle name="표준 23 7 5" xfId="2980"/>
    <cellStyle name="표준 23 8" xfId="2306"/>
    <cellStyle name="표준 23 9" xfId="2528"/>
    <cellStyle name="표준 24" xfId="2092"/>
    <cellStyle name="표준 24 10" xfId="2758"/>
    <cellStyle name="표준 24 11" xfId="2981"/>
    <cellStyle name="표준 24 2" xfId="2093"/>
    <cellStyle name="표준 24 2 2" xfId="2314"/>
    <cellStyle name="표준 24 2 3" xfId="2536"/>
    <cellStyle name="표준 24 2 4" xfId="2759"/>
    <cellStyle name="표준 24 2 5" xfId="2982"/>
    <cellStyle name="표준 24 3" xfId="2094"/>
    <cellStyle name="표준 24 3 2" xfId="2315"/>
    <cellStyle name="표준 24 3 3" xfId="2537"/>
    <cellStyle name="표준 24 3 4" xfId="2760"/>
    <cellStyle name="표준 24 3 5" xfId="2983"/>
    <cellStyle name="표준 24 4" xfId="2095"/>
    <cellStyle name="표준 24 4 2" xfId="2316"/>
    <cellStyle name="표준 24 4 3" xfId="2538"/>
    <cellStyle name="표준 24 4 4" xfId="2761"/>
    <cellStyle name="표준 24 4 5" xfId="2984"/>
    <cellStyle name="표준 24 5" xfId="2096"/>
    <cellStyle name="표준 24 5 2" xfId="2317"/>
    <cellStyle name="표준 24 5 3" xfId="2539"/>
    <cellStyle name="표준 24 5 4" xfId="2762"/>
    <cellStyle name="표준 24 5 5" xfId="2985"/>
    <cellStyle name="표준 24 6" xfId="2097"/>
    <cellStyle name="표준 24 6 2" xfId="2318"/>
    <cellStyle name="표준 24 6 3" xfId="2540"/>
    <cellStyle name="표준 24 6 4" xfId="2763"/>
    <cellStyle name="표준 24 6 5" xfId="2986"/>
    <cellStyle name="표준 24 7" xfId="2098"/>
    <cellStyle name="표준 24 7 2" xfId="2319"/>
    <cellStyle name="표준 24 7 3" xfId="2541"/>
    <cellStyle name="표준 24 7 4" xfId="2764"/>
    <cellStyle name="표준 24 7 5" xfId="2987"/>
    <cellStyle name="표준 24 8" xfId="2313"/>
    <cellStyle name="표준 24 9" xfId="2535"/>
    <cellStyle name="표준 25" xfId="2099"/>
    <cellStyle name="표준 25 10" xfId="2765"/>
    <cellStyle name="표준 25 11" xfId="2988"/>
    <cellStyle name="표준 25 2" xfId="2100"/>
    <cellStyle name="표준 25 2 2" xfId="2321"/>
    <cellStyle name="표준 25 2 3" xfId="2543"/>
    <cellStyle name="표준 25 2 4" xfId="2766"/>
    <cellStyle name="표준 25 2 5" xfId="2989"/>
    <cellStyle name="표준 25 3" xfId="2101"/>
    <cellStyle name="표준 25 3 2" xfId="2322"/>
    <cellStyle name="표준 25 3 3" xfId="2544"/>
    <cellStyle name="표준 25 3 4" xfId="2767"/>
    <cellStyle name="표준 25 3 5" xfId="2990"/>
    <cellStyle name="표준 25 4" xfId="2102"/>
    <cellStyle name="표준 25 4 2" xfId="2323"/>
    <cellStyle name="표준 25 4 3" xfId="2545"/>
    <cellStyle name="표준 25 4 4" xfId="2768"/>
    <cellStyle name="표준 25 4 5" xfId="2991"/>
    <cellStyle name="표준 25 5" xfId="2103"/>
    <cellStyle name="표준 25 5 2" xfId="2324"/>
    <cellStyle name="표준 25 5 3" xfId="2546"/>
    <cellStyle name="표준 25 5 4" xfId="2769"/>
    <cellStyle name="표준 25 5 5" xfId="2992"/>
    <cellStyle name="표준 25 6" xfId="2104"/>
    <cellStyle name="표준 25 6 2" xfId="2325"/>
    <cellStyle name="표준 25 6 3" xfId="2547"/>
    <cellStyle name="표준 25 6 4" xfId="2770"/>
    <cellStyle name="표준 25 6 5" xfId="2993"/>
    <cellStyle name="표준 25 7" xfId="2105"/>
    <cellStyle name="표준 25 7 2" xfId="2326"/>
    <cellStyle name="표준 25 7 3" xfId="2548"/>
    <cellStyle name="표준 25 7 4" xfId="2771"/>
    <cellStyle name="표준 25 7 5" xfId="2994"/>
    <cellStyle name="표준 25 8" xfId="2320"/>
    <cellStyle name="표준 25 9" xfId="2542"/>
    <cellStyle name="표준 26" xfId="2106"/>
    <cellStyle name="표준 26 10" xfId="2772"/>
    <cellStyle name="표준 26 11" xfId="2995"/>
    <cellStyle name="표준 26 2" xfId="2107"/>
    <cellStyle name="표준 26 2 2" xfId="2328"/>
    <cellStyle name="표준 26 2 3" xfId="2550"/>
    <cellStyle name="표준 26 2 4" xfId="2773"/>
    <cellStyle name="표준 26 2 5" xfId="2996"/>
    <cellStyle name="표준 26 3" xfId="2108"/>
    <cellStyle name="표준 26 3 2" xfId="2329"/>
    <cellStyle name="표준 26 3 3" xfId="2551"/>
    <cellStyle name="표준 26 3 4" xfId="2774"/>
    <cellStyle name="표준 26 3 5" xfId="2997"/>
    <cellStyle name="표준 26 4" xfId="2109"/>
    <cellStyle name="표준 26 4 2" xfId="2330"/>
    <cellStyle name="표준 26 4 3" xfId="2552"/>
    <cellStyle name="표준 26 4 4" xfId="2775"/>
    <cellStyle name="표준 26 4 5" xfId="2998"/>
    <cellStyle name="표준 26 5" xfId="2110"/>
    <cellStyle name="표준 26 5 2" xfId="2331"/>
    <cellStyle name="표준 26 5 3" xfId="2553"/>
    <cellStyle name="표준 26 5 4" xfId="2776"/>
    <cellStyle name="표준 26 5 5" xfId="2999"/>
    <cellStyle name="표준 26 6" xfId="2111"/>
    <cellStyle name="표준 26 6 2" xfId="2332"/>
    <cellStyle name="표준 26 6 3" xfId="2554"/>
    <cellStyle name="표준 26 6 4" xfId="2777"/>
    <cellStyle name="표준 26 6 5" xfId="3000"/>
    <cellStyle name="표준 26 7" xfId="2112"/>
    <cellStyle name="표준 26 7 2" xfId="2333"/>
    <cellStyle name="표준 26 7 3" xfId="2555"/>
    <cellStyle name="표준 26 7 4" xfId="2778"/>
    <cellStyle name="표준 26 7 5" xfId="3001"/>
    <cellStyle name="표준 26 8" xfId="2327"/>
    <cellStyle name="표준 26 9" xfId="2549"/>
    <cellStyle name="표준 27" xfId="2113"/>
    <cellStyle name="표준 27 10" xfId="2779"/>
    <cellStyle name="표준 27 11" xfId="3002"/>
    <cellStyle name="표준 27 2" xfId="2114"/>
    <cellStyle name="표준 27 2 2" xfId="2335"/>
    <cellStyle name="표준 27 2 3" xfId="2557"/>
    <cellStyle name="표준 27 2 4" xfId="2780"/>
    <cellStyle name="표준 27 2 5" xfId="3003"/>
    <cellStyle name="표준 27 3" xfId="2115"/>
    <cellStyle name="표준 27 3 2" xfId="2336"/>
    <cellStyle name="표준 27 3 3" xfId="2558"/>
    <cellStyle name="표준 27 3 4" xfId="2781"/>
    <cellStyle name="표준 27 3 5" xfId="3004"/>
    <cellStyle name="표준 27 4" xfId="2116"/>
    <cellStyle name="표준 27 4 2" xfId="2337"/>
    <cellStyle name="표준 27 4 3" xfId="2559"/>
    <cellStyle name="표준 27 4 4" xfId="2782"/>
    <cellStyle name="표준 27 4 5" xfId="3005"/>
    <cellStyle name="표준 27 5" xfId="2117"/>
    <cellStyle name="표준 27 5 2" xfId="2338"/>
    <cellStyle name="표준 27 5 3" xfId="2560"/>
    <cellStyle name="표준 27 5 4" xfId="2783"/>
    <cellStyle name="표준 27 5 5" xfId="3006"/>
    <cellStyle name="표준 27 6" xfId="2118"/>
    <cellStyle name="표준 27 6 2" xfId="2339"/>
    <cellStyle name="표준 27 6 3" xfId="2561"/>
    <cellStyle name="표준 27 6 4" xfId="2784"/>
    <cellStyle name="표준 27 6 5" xfId="3007"/>
    <cellStyle name="표준 27 7" xfId="2119"/>
    <cellStyle name="표준 27 7 2" xfId="2340"/>
    <cellStyle name="표준 27 7 3" xfId="2562"/>
    <cellStyle name="표준 27 7 4" xfId="2785"/>
    <cellStyle name="표준 27 7 5" xfId="3008"/>
    <cellStyle name="표준 27 8" xfId="2334"/>
    <cellStyle name="표준 27 9" xfId="2556"/>
    <cellStyle name="표준 28" xfId="2120"/>
    <cellStyle name="표준 28 10" xfId="2786"/>
    <cellStyle name="표준 28 11" xfId="3009"/>
    <cellStyle name="표준 28 2" xfId="2121"/>
    <cellStyle name="표준 28 2 2" xfId="2342"/>
    <cellStyle name="표준 28 2 3" xfId="2564"/>
    <cellStyle name="표준 28 2 4" xfId="2787"/>
    <cellStyle name="표준 28 2 5" xfId="3010"/>
    <cellStyle name="표준 28 3" xfId="2122"/>
    <cellStyle name="표준 28 3 2" xfId="2343"/>
    <cellStyle name="표준 28 3 3" xfId="2565"/>
    <cellStyle name="표준 28 3 4" xfId="2788"/>
    <cellStyle name="표준 28 3 5" xfId="3011"/>
    <cellStyle name="표준 28 4" xfId="2123"/>
    <cellStyle name="표준 28 4 2" xfId="2344"/>
    <cellStyle name="표준 28 4 3" xfId="2566"/>
    <cellStyle name="표준 28 4 4" xfId="2789"/>
    <cellStyle name="표준 28 4 5" xfId="3012"/>
    <cellStyle name="표준 28 5" xfId="2124"/>
    <cellStyle name="표준 28 5 2" xfId="2345"/>
    <cellStyle name="표준 28 5 3" xfId="2567"/>
    <cellStyle name="표준 28 5 4" xfId="2790"/>
    <cellStyle name="표준 28 5 5" xfId="3013"/>
    <cellStyle name="표준 28 6" xfId="2125"/>
    <cellStyle name="표준 28 6 2" xfId="2346"/>
    <cellStyle name="표준 28 6 3" xfId="2568"/>
    <cellStyle name="표준 28 6 4" xfId="2791"/>
    <cellStyle name="표준 28 6 5" xfId="3014"/>
    <cellStyle name="표준 28 7" xfId="2126"/>
    <cellStyle name="표준 28 7 2" xfId="2347"/>
    <cellStyle name="표준 28 7 3" xfId="2569"/>
    <cellStyle name="표준 28 7 4" xfId="2792"/>
    <cellStyle name="표준 28 7 5" xfId="3015"/>
    <cellStyle name="표준 28 8" xfId="2341"/>
    <cellStyle name="표준 28 9" xfId="2563"/>
    <cellStyle name="표준 29" xfId="2127"/>
    <cellStyle name="표준 29 10" xfId="2793"/>
    <cellStyle name="표준 29 11" xfId="3016"/>
    <cellStyle name="표준 29 2" xfId="2128"/>
    <cellStyle name="표준 29 2 2" xfId="2349"/>
    <cellStyle name="표준 29 2 3" xfId="2571"/>
    <cellStyle name="표준 29 2 4" xfId="2794"/>
    <cellStyle name="표준 29 2 5" xfId="3017"/>
    <cellStyle name="표준 29 3" xfId="2129"/>
    <cellStyle name="표준 29 3 2" xfId="2350"/>
    <cellStyle name="표준 29 3 3" xfId="2572"/>
    <cellStyle name="표준 29 3 4" xfId="2795"/>
    <cellStyle name="표준 29 3 5" xfId="3018"/>
    <cellStyle name="표준 29 4" xfId="2130"/>
    <cellStyle name="표준 29 4 2" xfId="2351"/>
    <cellStyle name="표준 29 4 3" xfId="2573"/>
    <cellStyle name="표준 29 4 4" xfId="2796"/>
    <cellStyle name="표준 29 4 5" xfId="3019"/>
    <cellStyle name="표준 29 5" xfId="2131"/>
    <cellStyle name="표준 29 5 2" xfId="2352"/>
    <cellStyle name="표준 29 5 3" xfId="2574"/>
    <cellStyle name="표준 29 5 4" xfId="2797"/>
    <cellStyle name="표준 29 5 5" xfId="3020"/>
    <cellStyle name="표준 29 6" xfId="2132"/>
    <cellStyle name="표준 29 6 2" xfId="2353"/>
    <cellStyle name="표준 29 6 3" xfId="2575"/>
    <cellStyle name="표준 29 6 4" xfId="2798"/>
    <cellStyle name="표준 29 6 5" xfId="3021"/>
    <cellStyle name="표준 29 7" xfId="2133"/>
    <cellStyle name="표준 29 7 2" xfId="2354"/>
    <cellStyle name="표준 29 7 3" xfId="2576"/>
    <cellStyle name="표준 29 7 4" xfId="2799"/>
    <cellStyle name="표준 29 7 5" xfId="3022"/>
    <cellStyle name="표준 29 8" xfId="2348"/>
    <cellStyle name="표준 29 9" xfId="2570"/>
    <cellStyle name="표준 3" xfId="2134"/>
    <cellStyle name="표준 30" xfId="2135"/>
    <cellStyle name="표준 30 10" xfId="2800"/>
    <cellStyle name="표준 30 11" xfId="3023"/>
    <cellStyle name="표준 30 2" xfId="2136"/>
    <cellStyle name="표준 30 2 2" xfId="2356"/>
    <cellStyle name="표준 30 2 3" xfId="2579"/>
    <cellStyle name="표준 30 2 4" xfId="2801"/>
    <cellStyle name="표준 30 2 5" xfId="3024"/>
    <cellStyle name="표준 30 3" xfId="2137"/>
    <cellStyle name="표준 30 3 2" xfId="2357"/>
    <cellStyle name="표준 30 3 3" xfId="2580"/>
    <cellStyle name="표준 30 3 4" xfId="2802"/>
    <cellStyle name="표준 30 3 5" xfId="3025"/>
    <cellStyle name="표준 30 4" xfId="2138"/>
    <cellStyle name="표준 30 4 2" xfId="2358"/>
    <cellStyle name="표준 30 4 3" xfId="2581"/>
    <cellStyle name="표준 30 4 4" xfId="2803"/>
    <cellStyle name="표준 30 4 5" xfId="3026"/>
    <cellStyle name="표준 30 5" xfId="2139"/>
    <cellStyle name="표준 30 5 2" xfId="2359"/>
    <cellStyle name="표준 30 5 3" xfId="2582"/>
    <cellStyle name="표준 30 5 4" xfId="2804"/>
    <cellStyle name="표준 30 5 5" xfId="3027"/>
    <cellStyle name="표준 30 6" xfId="2140"/>
    <cellStyle name="표준 30 6 2" xfId="2360"/>
    <cellStyle name="표준 30 6 3" xfId="2583"/>
    <cellStyle name="표준 30 6 4" xfId="2805"/>
    <cellStyle name="표준 30 6 5" xfId="3028"/>
    <cellStyle name="표준 30 7" xfId="2141"/>
    <cellStyle name="표준 30 7 2" xfId="2361"/>
    <cellStyle name="표준 30 7 3" xfId="2584"/>
    <cellStyle name="표준 30 7 4" xfId="2806"/>
    <cellStyle name="표준 30 7 5" xfId="3029"/>
    <cellStyle name="표준 30 8" xfId="2355"/>
    <cellStyle name="표준 30 9" xfId="2578"/>
    <cellStyle name="표준 31" xfId="2142"/>
    <cellStyle name="표준 31 10" xfId="2807"/>
    <cellStyle name="표준 31 11" xfId="3030"/>
    <cellStyle name="표준 31 2" xfId="2143"/>
    <cellStyle name="표준 31 2 2" xfId="2363"/>
    <cellStyle name="표준 31 2 3" xfId="2586"/>
    <cellStyle name="표준 31 2 4" xfId="2808"/>
    <cellStyle name="표준 31 2 5" xfId="3031"/>
    <cellStyle name="표준 31 3" xfId="2144"/>
    <cellStyle name="표준 31 3 2" xfId="2364"/>
    <cellStyle name="표준 31 3 3" xfId="2587"/>
    <cellStyle name="표준 31 3 4" xfId="2809"/>
    <cellStyle name="표준 31 3 5" xfId="3032"/>
    <cellStyle name="표준 31 4" xfId="2145"/>
    <cellStyle name="표준 31 4 2" xfId="2365"/>
    <cellStyle name="표준 31 4 3" xfId="2588"/>
    <cellStyle name="표준 31 4 4" xfId="2810"/>
    <cellStyle name="표준 31 4 5" xfId="3033"/>
    <cellStyle name="표준 31 5" xfId="2146"/>
    <cellStyle name="표준 31 5 2" xfId="2366"/>
    <cellStyle name="표준 31 5 3" xfId="2589"/>
    <cellStyle name="표준 31 5 4" xfId="2811"/>
    <cellStyle name="표준 31 5 5" xfId="3034"/>
    <cellStyle name="표준 31 6" xfId="2147"/>
    <cellStyle name="표준 31 6 2" xfId="2367"/>
    <cellStyle name="표준 31 6 3" xfId="2590"/>
    <cellStyle name="표준 31 6 4" xfId="2812"/>
    <cellStyle name="표준 31 6 5" xfId="3035"/>
    <cellStyle name="표준 31 7" xfId="2148"/>
    <cellStyle name="표준 31 7 2" xfId="2368"/>
    <cellStyle name="표준 31 7 3" xfId="2591"/>
    <cellStyle name="표준 31 7 4" xfId="2813"/>
    <cellStyle name="표준 31 7 5" xfId="3036"/>
    <cellStyle name="표준 31 8" xfId="2362"/>
    <cellStyle name="표준 31 9" xfId="2585"/>
    <cellStyle name="표준 32" xfId="2149"/>
    <cellStyle name="표준 32 10" xfId="2814"/>
    <cellStyle name="표준 32 11" xfId="3037"/>
    <cellStyle name="표준 32 2" xfId="2150"/>
    <cellStyle name="표준 32 2 2" xfId="2370"/>
    <cellStyle name="표준 32 2 3" xfId="2593"/>
    <cellStyle name="표준 32 2 4" xfId="2815"/>
    <cellStyle name="표준 32 2 5" xfId="3038"/>
    <cellStyle name="표준 32 3" xfId="2151"/>
    <cellStyle name="표준 32 3 2" xfId="2371"/>
    <cellStyle name="표준 32 3 3" xfId="2594"/>
    <cellStyle name="표준 32 3 4" xfId="2816"/>
    <cellStyle name="표준 32 3 5" xfId="3039"/>
    <cellStyle name="표준 32 4" xfId="2152"/>
    <cellStyle name="표준 32 4 2" xfId="2372"/>
    <cellStyle name="표준 32 4 3" xfId="2595"/>
    <cellStyle name="표준 32 4 4" xfId="2817"/>
    <cellStyle name="표준 32 4 5" xfId="3040"/>
    <cellStyle name="표준 32 5" xfId="2153"/>
    <cellStyle name="표준 32 5 2" xfId="2373"/>
    <cellStyle name="표준 32 5 3" xfId="2596"/>
    <cellStyle name="표준 32 5 4" xfId="2818"/>
    <cellStyle name="표준 32 5 5" xfId="3041"/>
    <cellStyle name="표준 32 6" xfId="2154"/>
    <cellStyle name="표준 32 6 2" xfId="2374"/>
    <cellStyle name="표준 32 6 3" xfId="2597"/>
    <cellStyle name="표준 32 6 4" xfId="2819"/>
    <cellStyle name="표준 32 6 5" xfId="3042"/>
    <cellStyle name="표준 32 7" xfId="2155"/>
    <cellStyle name="표준 32 7 2" xfId="2375"/>
    <cellStyle name="표준 32 7 3" xfId="2598"/>
    <cellStyle name="표준 32 7 4" xfId="2820"/>
    <cellStyle name="표준 32 7 5" xfId="3043"/>
    <cellStyle name="표준 32 8" xfId="2369"/>
    <cellStyle name="표준 32 9" xfId="2592"/>
    <cellStyle name="표준 33" xfId="2156"/>
    <cellStyle name="표준 33 2" xfId="2376"/>
    <cellStyle name="표준 33 3" xfId="2599"/>
    <cellStyle name="표준 33 4" xfId="2821"/>
    <cellStyle name="표준 33 5" xfId="3044"/>
    <cellStyle name="표준 34" xfId="2377"/>
    <cellStyle name="표준 34 2" xfId="2600"/>
    <cellStyle name="표준 34 3" xfId="2822"/>
    <cellStyle name="표준 34 4" xfId="3045"/>
    <cellStyle name="표준 35" xfId="2157"/>
    <cellStyle name="표준 35 2" xfId="2378"/>
    <cellStyle name="표준 35 3" xfId="2601"/>
    <cellStyle name="표준 35 4" xfId="2823"/>
    <cellStyle name="표준 35 5" xfId="3046"/>
    <cellStyle name="표준 36" xfId="2379"/>
    <cellStyle name="표준 36 2" xfId="2602"/>
    <cellStyle name="표준 36 3" xfId="2824"/>
    <cellStyle name="표준 36 4" xfId="3047"/>
    <cellStyle name="표준 37" xfId="2158"/>
    <cellStyle name="표준 37 2" xfId="2159"/>
    <cellStyle name="표준 37 3" xfId="2160"/>
    <cellStyle name="표준 37 4" xfId="2380"/>
    <cellStyle name="표준 37 5" xfId="2603"/>
    <cellStyle name="표준 37 6" xfId="2825"/>
    <cellStyle name="표준 37 7" xfId="3048"/>
    <cellStyle name="표준 38" xfId="2161"/>
    <cellStyle name="표준 38 2" xfId="2382"/>
    <cellStyle name="표준 38 3" xfId="2605"/>
    <cellStyle name="표준 38 4" xfId="2827"/>
    <cellStyle name="표준 38 5" xfId="3050"/>
    <cellStyle name="표준 39" xfId="2162"/>
    <cellStyle name="표준 4" xfId="2163"/>
    <cellStyle name="표준 4 10" xfId="2828"/>
    <cellStyle name="표준 4 11" xfId="3051"/>
    <cellStyle name="표준 4 2" xfId="2164"/>
    <cellStyle name="표준 4 2 2" xfId="2384"/>
    <cellStyle name="표준 4 2 3" xfId="2607"/>
    <cellStyle name="표준 4 2 4" xfId="2829"/>
    <cellStyle name="표준 4 2 5" xfId="3052"/>
    <cellStyle name="표준 4 3" xfId="2165"/>
    <cellStyle name="표준 4 3 2" xfId="2385"/>
    <cellStyle name="표준 4 3 3" xfId="2608"/>
    <cellStyle name="표준 4 3 4" xfId="2830"/>
    <cellStyle name="표준 4 3 5" xfId="3053"/>
    <cellStyle name="표준 4 4" xfId="2166"/>
    <cellStyle name="표준 4 4 2" xfId="2386"/>
    <cellStyle name="표준 4 4 3" xfId="2609"/>
    <cellStyle name="표준 4 4 4" xfId="2831"/>
    <cellStyle name="표준 4 4 5" xfId="3054"/>
    <cellStyle name="표준 4 5" xfId="2167"/>
    <cellStyle name="표준 4 5 2" xfId="2387"/>
    <cellStyle name="표준 4 5 3" xfId="2610"/>
    <cellStyle name="표준 4 5 4" xfId="2832"/>
    <cellStyle name="표준 4 5 5" xfId="3055"/>
    <cellStyle name="표준 4 6" xfId="2168"/>
    <cellStyle name="표준 4 6 2" xfId="2388"/>
    <cellStyle name="표준 4 6 3" xfId="2611"/>
    <cellStyle name="표준 4 6 4" xfId="2833"/>
    <cellStyle name="표준 4 6 5" xfId="3056"/>
    <cellStyle name="표준 4 7" xfId="2169"/>
    <cellStyle name="표준 4 7 2" xfId="2389"/>
    <cellStyle name="표준 4 7 3" xfId="2612"/>
    <cellStyle name="표준 4 7 4" xfId="2834"/>
    <cellStyle name="표준 4 7 5" xfId="3057"/>
    <cellStyle name="표준 4 8" xfId="2383"/>
    <cellStyle name="표준 4 9" xfId="2606"/>
    <cellStyle name="표준 40" xfId="2170"/>
    <cellStyle name="표준 41" xfId="2390"/>
    <cellStyle name="표준 41 2" xfId="2613"/>
    <cellStyle name="표준 41 3" xfId="2835"/>
    <cellStyle name="표준 41 4" xfId="3058"/>
    <cellStyle name="표준 42" xfId="2391"/>
    <cellStyle name="표준 42 2" xfId="2614"/>
    <cellStyle name="표준 42 3" xfId="2836"/>
    <cellStyle name="표준 42 4" xfId="3059"/>
    <cellStyle name="표준 43" xfId="2392"/>
    <cellStyle name="표준 43 2" xfId="2615"/>
    <cellStyle name="표준 43 3" xfId="2837"/>
    <cellStyle name="표준 43 4" xfId="3060"/>
    <cellStyle name="표준 44" xfId="2393"/>
    <cellStyle name="표준 44 2" xfId="2616"/>
    <cellStyle name="표준 44 3" xfId="2838"/>
    <cellStyle name="표준 44 4" xfId="3061"/>
    <cellStyle name="표준 45" xfId="2210"/>
    <cellStyle name="표준 45 2" xfId="2839"/>
    <cellStyle name="표준 45 3" xfId="3062"/>
    <cellStyle name="표준 46" xfId="2432"/>
    <cellStyle name="표준 46 2" xfId="2840"/>
    <cellStyle name="표준 46 3" xfId="3063"/>
    <cellStyle name="표준 47" xfId="2655"/>
    <cellStyle name="표준 48" xfId="2878"/>
    <cellStyle name="표준 49" xfId="3101"/>
    <cellStyle name="표준 5" xfId="2171"/>
    <cellStyle name="표준 5 10" xfId="2841"/>
    <cellStyle name="표준 5 11" xfId="3064"/>
    <cellStyle name="표준 5 2" xfId="2172"/>
    <cellStyle name="표준 5 2 2" xfId="2395"/>
    <cellStyle name="표준 5 2 3" xfId="2618"/>
    <cellStyle name="표준 5 2 4" xfId="2842"/>
    <cellStyle name="표준 5 2 5" xfId="3065"/>
    <cellStyle name="표준 5 3" xfId="2173"/>
    <cellStyle name="표준 5 3 2" xfId="2396"/>
    <cellStyle name="표준 5 3 3" xfId="2619"/>
    <cellStyle name="표준 5 3 4" xfId="2843"/>
    <cellStyle name="표준 5 3 5" xfId="3066"/>
    <cellStyle name="표준 5 4" xfId="2174"/>
    <cellStyle name="표준 5 4 2" xfId="2397"/>
    <cellStyle name="표준 5 4 3" xfId="2620"/>
    <cellStyle name="표준 5 4 4" xfId="2844"/>
    <cellStyle name="표준 5 4 5" xfId="3067"/>
    <cellStyle name="표준 5 5" xfId="2175"/>
    <cellStyle name="표준 5 5 2" xfId="2398"/>
    <cellStyle name="표준 5 5 3" xfId="2621"/>
    <cellStyle name="표준 5 5 4" xfId="2845"/>
    <cellStyle name="표준 5 5 5" xfId="3068"/>
    <cellStyle name="표준 5 6" xfId="2176"/>
    <cellStyle name="표준 5 6 2" xfId="2399"/>
    <cellStyle name="표준 5 6 3" xfId="2622"/>
    <cellStyle name="표준 5 6 4" xfId="2846"/>
    <cellStyle name="표준 5 6 5" xfId="3069"/>
    <cellStyle name="표준 5 7" xfId="2177"/>
    <cellStyle name="표준 5 7 2" xfId="2400"/>
    <cellStyle name="표준 5 7 3" xfId="2623"/>
    <cellStyle name="표준 5 7 4" xfId="2847"/>
    <cellStyle name="표준 5 7 5" xfId="3070"/>
    <cellStyle name="표준 5 8" xfId="2394"/>
    <cellStyle name="표준 5 9" xfId="2617"/>
    <cellStyle name="표준 6" xfId="2178"/>
    <cellStyle name="표준 6 10" xfId="2848"/>
    <cellStyle name="표준 6 11" xfId="3071"/>
    <cellStyle name="표준 6 2" xfId="2179"/>
    <cellStyle name="표준 6 2 2" xfId="2402"/>
    <cellStyle name="표준 6 2 3" xfId="2625"/>
    <cellStyle name="표준 6 2 4" xfId="2849"/>
    <cellStyle name="표준 6 2 5" xfId="3072"/>
    <cellStyle name="표준 6 3" xfId="2180"/>
    <cellStyle name="표준 6 3 2" xfId="2403"/>
    <cellStyle name="표준 6 3 3" xfId="2626"/>
    <cellStyle name="표준 6 3 4" xfId="2850"/>
    <cellStyle name="표준 6 3 5" xfId="3073"/>
    <cellStyle name="표준 6 4" xfId="2181"/>
    <cellStyle name="표준 6 4 2" xfId="2404"/>
    <cellStyle name="표준 6 4 3" xfId="2627"/>
    <cellStyle name="표준 6 4 4" xfId="2851"/>
    <cellStyle name="표준 6 4 5" xfId="3074"/>
    <cellStyle name="표준 6 5" xfId="2182"/>
    <cellStyle name="표준 6 5 2" xfId="2405"/>
    <cellStyle name="표준 6 5 3" xfId="2628"/>
    <cellStyle name="표준 6 5 4" xfId="2852"/>
    <cellStyle name="표준 6 5 5" xfId="3075"/>
    <cellStyle name="표준 6 6" xfId="2183"/>
    <cellStyle name="표준 6 6 2" xfId="2406"/>
    <cellStyle name="표준 6 6 3" xfId="2629"/>
    <cellStyle name="표준 6 6 4" xfId="2853"/>
    <cellStyle name="표준 6 6 5" xfId="3076"/>
    <cellStyle name="표준 6 7" xfId="2184"/>
    <cellStyle name="표준 6 7 2" xfId="2407"/>
    <cellStyle name="표준 6 7 3" xfId="2630"/>
    <cellStyle name="표준 6 7 4" xfId="2854"/>
    <cellStyle name="표준 6 7 5" xfId="3077"/>
    <cellStyle name="표준 6 8" xfId="2401"/>
    <cellStyle name="표준 6 9" xfId="2624"/>
    <cellStyle name="표준 7" xfId="2185"/>
    <cellStyle name="표준 7 10" xfId="2855"/>
    <cellStyle name="표준 7 11" xfId="3078"/>
    <cellStyle name="표준 7 2" xfId="2186"/>
    <cellStyle name="표준 7 2 2" xfId="2409"/>
    <cellStyle name="표준 7 2 3" xfId="2632"/>
    <cellStyle name="표준 7 2 4" xfId="2856"/>
    <cellStyle name="표준 7 2 5" xfId="3079"/>
    <cellStyle name="표준 7 3" xfId="2187"/>
    <cellStyle name="표준 7 3 2" xfId="2410"/>
    <cellStyle name="표준 7 3 3" xfId="2633"/>
    <cellStyle name="표준 7 3 4" xfId="2857"/>
    <cellStyle name="표준 7 3 5" xfId="3080"/>
    <cellStyle name="표준 7 4" xfId="2188"/>
    <cellStyle name="표준 7 4 2" xfId="2411"/>
    <cellStyle name="표준 7 4 3" xfId="2634"/>
    <cellStyle name="표준 7 4 4" xfId="2858"/>
    <cellStyle name="표준 7 4 5" xfId="3081"/>
    <cellStyle name="표준 7 5" xfId="2189"/>
    <cellStyle name="표준 7 5 2" xfId="2412"/>
    <cellStyle name="표준 7 5 3" xfId="2635"/>
    <cellStyle name="표준 7 5 4" xfId="2859"/>
    <cellStyle name="표준 7 5 5" xfId="3082"/>
    <cellStyle name="표준 7 6" xfId="2190"/>
    <cellStyle name="표준 7 6 2" xfId="2413"/>
    <cellStyle name="표준 7 6 3" xfId="2636"/>
    <cellStyle name="표준 7 6 4" xfId="2860"/>
    <cellStyle name="표준 7 6 5" xfId="3083"/>
    <cellStyle name="표준 7 7" xfId="2191"/>
    <cellStyle name="표준 7 7 2" xfId="2414"/>
    <cellStyle name="표준 7 7 3" xfId="2637"/>
    <cellStyle name="표준 7 7 4" xfId="2861"/>
    <cellStyle name="표준 7 7 5" xfId="3084"/>
    <cellStyle name="표준 7 8" xfId="2408"/>
    <cellStyle name="표준 7 9" xfId="2631"/>
    <cellStyle name="표준 8" xfId="2192"/>
    <cellStyle name="표준 8 10" xfId="2862"/>
    <cellStyle name="표준 8 11" xfId="3085"/>
    <cellStyle name="표준 8 2" xfId="2193"/>
    <cellStyle name="표준 8 2 2" xfId="2416"/>
    <cellStyle name="표준 8 2 3" xfId="2639"/>
    <cellStyle name="표준 8 2 4" xfId="2863"/>
    <cellStyle name="표준 8 2 5" xfId="3086"/>
    <cellStyle name="표준 8 3" xfId="2194"/>
    <cellStyle name="표준 8 3 2" xfId="2417"/>
    <cellStyle name="표준 8 3 3" xfId="2640"/>
    <cellStyle name="표준 8 3 4" xfId="2864"/>
    <cellStyle name="표준 8 3 5" xfId="3087"/>
    <cellStyle name="표준 8 4" xfId="2195"/>
    <cellStyle name="표준 8 4 2" xfId="2418"/>
    <cellStyle name="표준 8 4 3" xfId="2641"/>
    <cellStyle name="표준 8 4 4" xfId="2865"/>
    <cellStyle name="표준 8 4 5" xfId="3088"/>
    <cellStyle name="표준 8 5" xfId="2196"/>
    <cellStyle name="표준 8 5 2" xfId="2419"/>
    <cellStyle name="표준 8 5 3" xfId="2642"/>
    <cellStyle name="표준 8 5 4" xfId="2866"/>
    <cellStyle name="표준 8 5 5" xfId="3089"/>
    <cellStyle name="표준 8 6" xfId="2197"/>
    <cellStyle name="표준 8 6 2" xfId="2420"/>
    <cellStyle name="표준 8 6 3" xfId="2643"/>
    <cellStyle name="표준 8 6 4" xfId="2867"/>
    <cellStyle name="표준 8 6 5" xfId="3090"/>
    <cellStyle name="표준 8 7" xfId="2198"/>
    <cellStyle name="표준 8 7 2" xfId="2421"/>
    <cellStyle name="표준 8 7 3" xfId="2644"/>
    <cellStyle name="표준 8 7 4" xfId="2868"/>
    <cellStyle name="표준 8 7 5" xfId="3091"/>
    <cellStyle name="표준 8 8" xfId="2415"/>
    <cellStyle name="표준 8 9" xfId="2638"/>
    <cellStyle name="표준 9" xfId="2199"/>
    <cellStyle name="표준 9 10" xfId="2869"/>
    <cellStyle name="표준 9 11" xfId="3092"/>
    <cellStyle name="표준 9 2" xfId="2200"/>
    <cellStyle name="표준 9 2 2" xfId="2423"/>
    <cellStyle name="표준 9 2 3" xfId="2646"/>
    <cellStyle name="표준 9 2 4" xfId="2870"/>
    <cellStyle name="표준 9 2 5" xfId="3093"/>
    <cellStyle name="표준 9 3" xfId="2201"/>
    <cellStyle name="표준 9 3 2" xfId="2424"/>
    <cellStyle name="표준 9 3 3" xfId="2647"/>
    <cellStyle name="표준 9 3 4" xfId="2871"/>
    <cellStyle name="표준 9 3 5" xfId="3094"/>
    <cellStyle name="표준 9 4" xfId="2202"/>
    <cellStyle name="표준 9 4 2" xfId="2425"/>
    <cellStyle name="표준 9 4 3" xfId="2648"/>
    <cellStyle name="표준 9 4 4" xfId="2872"/>
    <cellStyle name="표준 9 4 5" xfId="3095"/>
    <cellStyle name="표준 9 5" xfId="2203"/>
    <cellStyle name="표준 9 5 2" xfId="2426"/>
    <cellStyle name="표준 9 5 3" xfId="2649"/>
    <cellStyle name="표준 9 5 4" xfId="2873"/>
    <cellStyle name="표준 9 5 5" xfId="3096"/>
    <cellStyle name="표준 9 6" xfId="2204"/>
    <cellStyle name="표준 9 6 2" xfId="2427"/>
    <cellStyle name="표준 9 6 3" xfId="2650"/>
    <cellStyle name="표준 9 6 4" xfId="2874"/>
    <cellStyle name="표준 9 6 5" xfId="3097"/>
    <cellStyle name="표준 9 7" xfId="2205"/>
    <cellStyle name="표준 9 7 2" xfId="2428"/>
    <cellStyle name="표준 9 7 3" xfId="2651"/>
    <cellStyle name="표준 9 7 4" xfId="2875"/>
    <cellStyle name="표준 9 7 5" xfId="3098"/>
    <cellStyle name="표준 9 8" xfId="2422"/>
    <cellStyle name="표준 9 9" xfId="2645"/>
    <cellStyle name="標準_Akia(F）-8" xfId="2206"/>
    <cellStyle name="합산" xfId="2207"/>
    <cellStyle name="화폐기호" xfId="2208"/>
    <cellStyle name="화폐기호0" xfId="2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0" zoomScaleNormal="90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3.5"/>
  <cols>
    <col min="1" max="1" width="10.44140625" bestFit="1" customWidth="1"/>
    <col min="2" max="2" width="7.6640625" style="8" bestFit="1" customWidth="1"/>
    <col min="3" max="3" width="7.7773437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11.4414062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88671875" bestFit="1" customWidth="1"/>
    <col min="27" max="27" width="7.44140625" bestFit="1" customWidth="1"/>
    <col min="29" max="29" width="10.44140625" bestFit="1" customWidth="1"/>
  </cols>
  <sheetData>
    <row r="1" spans="1:27" ht="30" customHeight="1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9"/>
      <c r="X2" s="1"/>
      <c r="Y2" s="5" t="s">
        <v>3</v>
      </c>
      <c r="Z2" s="6"/>
      <c r="AA2" s="7"/>
    </row>
    <row r="3" spans="1:27" ht="6.75" customHeight="1" thickBot="1"/>
    <row r="4" spans="1:27" s="15" customFormat="1" ht="30" customHeight="1">
      <c r="A4" s="340" t="s">
        <v>4</v>
      </c>
      <c r="B4" s="342" t="s">
        <v>5</v>
      </c>
      <c r="C4" s="342"/>
      <c r="D4" s="343"/>
      <c r="E4" s="344"/>
      <c r="F4" s="345" t="s">
        <v>6</v>
      </c>
      <c r="G4" s="346"/>
      <c r="H4" s="346"/>
      <c r="I4" s="347"/>
      <c r="J4" s="346" t="s">
        <v>7</v>
      </c>
      <c r="K4" s="346"/>
      <c r="L4" s="346"/>
      <c r="M4" s="346"/>
      <c r="N4" s="348" t="s">
        <v>8</v>
      </c>
      <c r="O4" s="349"/>
      <c r="P4" s="349"/>
      <c r="Q4" s="349"/>
      <c r="R4" s="350"/>
      <c r="S4" s="349" t="s">
        <v>9</v>
      </c>
      <c r="T4" s="349"/>
      <c r="U4" s="349"/>
      <c r="V4" s="349"/>
      <c r="W4" s="350"/>
      <c r="X4" s="14" t="s">
        <v>10</v>
      </c>
      <c r="Y4" s="334" t="s">
        <v>11</v>
      </c>
      <c r="Z4" s="336" t="s">
        <v>50</v>
      </c>
      <c r="AA4" s="337"/>
    </row>
    <row r="5" spans="1:27" s="15" customFormat="1" ht="60" customHeight="1" thickBot="1">
      <c r="A5" s="341"/>
      <c r="B5" s="16" t="s">
        <v>12</v>
      </c>
      <c r="C5" s="17" t="s">
        <v>67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58</v>
      </c>
      <c r="Y5" s="335"/>
      <c r="Z5" s="28" t="s">
        <v>49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7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7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7" si="6">(S9+T9+U9)/V9*1000</f>
        <v>16.728253025702607</v>
      </c>
      <c r="X9" s="55"/>
      <c r="Y9" s="53">
        <f t="shared" ref="Y9:Y17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14" si="8">D10+H10+L10+Q10+V10</f>
        <v>1028633.4590000001</v>
      </c>
      <c r="AA10" s="43">
        <f t="shared" si="5"/>
        <v>15.846203385067991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7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s="15" customFormat="1" ht="33" customHeight="1" thickTop="1" thickBot="1">
      <c r="A14" s="30" t="s">
        <v>52</v>
      </c>
      <c r="B14" s="31">
        <v>5375.46</v>
      </c>
      <c r="C14" s="32">
        <v>808.61999999999989</v>
      </c>
      <c r="D14" s="33">
        <v>334908.255</v>
      </c>
      <c r="E14" s="34">
        <f t="shared" si="9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s="15" customFormat="1" ht="33" customHeight="1" thickTop="1" thickBot="1">
      <c r="A15" s="30" t="s">
        <v>61</v>
      </c>
      <c r="B15" s="31">
        <v>5472.17</v>
      </c>
      <c r="C15" s="32">
        <v>812.41000000000008</v>
      </c>
      <c r="D15" s="33">
        <v>328722.44300000003</v>
      </c>
      <c r="E15" s="34">
        <f t="shared" si="9"/>
        <v>19.118195711389259</v>
      </c>
      <c r="F15" s="35">
        <v>5813.76</v>
      </c>
      <c r="G15" s="36">
        <v>972</v>
      </c>
      <c r="H15" s="37">
        <v>313187.71999999997</v>
      </c>
      <c r="I15" s="38">
        <f t="shared" si="1"/>
        <v>21.666749896835039</v>
      </c>
      <c r="J15" s="32">
        <v>506.82</v>
      </c>
      <c r="K15" s="36">
        <v>987.83</v>
      </c>
      <c r="L15" s="33">
        <v>313187.71999999997</v>
      </c>
      <c r="M15" s="34">
        <f t="shared" si="2"/>
        <v>4.7723774099444256</v>
      </c>
      <c r="N15" s="35">
        <v>608.48</v>
      </c>
      <c r="O15" s="36">
        <v>542.54</v>
      </c>
      <c r="P15" s="36">
        <v>123</v>
      </c>
      <c r="Q15" s="33">
        <v>125824.109</v>
      </c>
      <c r="R15" s="38">
        <f t="shared" si="3"/>
        <v>10.125404504155878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f t="shared" si="6"/>
        <v>15.856893496308224</v>
      </c>
      <c r="X15" s="56">
        <v>446.32000000000005</v>
      </c>
      <c r="Y15" s="41">
        <f t="shared" si="7"/>
        <v>17000.264999999999</v>
      </c>
      <c r="Z15" s="223">
        <v>1126008.6919999998</v>
      </c>
      <c r="AA15" s="43">
        <f t="shared" si="5"/>
        <v>15.097809742307035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f t="shared" si="9"/>
        <v>18.31550726734579</v>
      </c>
      <c r="F16" s="35">
        <v>5107.5099999999993</v>
      </c>
      <c r="G16" s="36">
        <v>338.23</v>
      </c>
      <c r="H16" s="37">
        <v>309091.09000000003</v>
      </c>
      <c r="I16" s="38">
        <f t="shared" si="1"/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f t="shared" si="2"/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f t="shared" si="3"/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f t="shared" si="6"/>
        <v>15.829161013787528</v>
      </c>
      <c r="X16" s="56">
        <v>464.5</v>
      </c>
      <c r="Y16" s="41">
        <f t="shared" si="7"/>
        <v>15407.464999999998</v>
      </c>
      <c r="Z16" s="223">
        <v>1147364.128</v>
      </c>
      <c r="AA16" s="43">
        <f t="shared" si="5"/>
        <v>13.428574786329731</v>
      </c>
    </row>
    <row r="17" spans="1:30" s="15" customFormat="1" ht="33" customHeight="1" thickTop="1" thickBot="1">
      <c r="A17" s="57" t="s">
        <v>69</v>
      </c>
      <c r="B17" s="58">
        <v>4739.51</v>
      </c>
      <c r="C17" s="59">
        <v>1112.27</v>
      </c>
      <c r="D17" s="60">
        <v>302376.28899999999</v>
      </c>
      <c r="E17" s="220">
        <f t="shared" si="9"/>
        <v>19.352641767489914</v>
      </c>
      <c r="F17" s="61">
        <v>4902.3500000000004</v>
      </c>
      <c r="G17" s="62">
        <v>463.49</v>
      </c>
      <c r="H17" s="63">
        <v>291649.65000000002</v>
      </c>
      <c r="I17" s="38">
        <f t="shared" si="1"/>
        <v>18.398239120122376</v>
      </c>
      <c r="J17" s="59">
        <v>349.52</v>
      </c>
      <c r="K17" s="62">
        <v>901.60500000000002</v>
      </c>
      <c r="L17" s="60">
        <v>291649.65000000002</v>
      </c>
      <c r="M17" s="34">
        <f t="shared" si="2"/>
        <v>4.2898217090265671</v>
      </c>
      <c r="N17" s="61">
        <v>568.34</v>
      </c>
      <c r="O17" s="62">
        <v>437.47500000000002</v>
      </c>
      <c r="P17" s="62">
        <v>43.519999999999996</v>
      </c>
      <c r="Q17" s="60">
        <v>151435.27799999999</v>
      </c>
      <c r="R17" s="38">
        <f t="shared" si="3"/>
        <v>6.9292638667721809</v>
      </c>
      <c r="S17" s="64">
        <v>404.46</v>
      </c>
      <c r="T17" s="62">
        <v>272.22000000000003</v>
      </c>
      <c r="U17" s="62">
        <v>0</v>
      </c>
      <c r="V17" s="60">
        <v>52671.654999999999</v>
      </c>
      <c r="W17" s="38">
        <f t="shared" si="6"/>
        <v>12.847137611301564</v>
      </c>
      <c r="X17" s="65">
        <v>483.46000000000004</v>
      </c>
      <c r="Y17" s="41">
        <f t="shared" si="7"/>
        <v>14678.220000000001</v>
      </c>
      <c r="Z17" s="221">
        <v>1089782.5220000001</v>
      </c>
      <c r="AA17" s="43">
        <f t="shared" si="5"/>
        <v>13.468944219312778</v>
      </c>
    </row>
    <row r="18" spans="1:30" ht="33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92.689166666666665</v>
      </c>
      <c r="D18" s="204">
        <f t="shared" si="10"/>
        <v>25198.024083333334</v>
      </c>
      <c r="E18" s="69">
        <f>(B18+C18)/D18*1000</f>
        <v>19.352641767489914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 t="shared" ref="R18" si="14">(N18+O18+P18)/Q18*1000</f>
        <v>6.9292638667721809</v>
      </c>
      <c r="S18" s="68">
        <f t="shared" ref="S18:V18" si="15">S17/12</f>
        <v>33.704999999999998</v>
      </c>
      <c r="T18" s="70">
        <f t="shared" si="15"/>
        <v>22.685000000000002</v>
      </c>
      <c r="U18" s="70">
        <f t="shared" si="15"/>
        <v>0</v>
      </c>
      <c r="V18" s="204">
        <f t="shared" si="15"/>
        <v>4389.3045833333335</v>
      </c>
      <c r="W18" s="71">
        <f t="shared" ref="W18" si="16">(S18+T18+U18)/V18*1000</f>
        <v>12.847137611301561</v>
      </c>
      <c r="X18" s="72">
        <f>X17/12</f>
        <v>40.288333333333334</v>
      </c>
      <c r="Y18" s="73">
        <f>Y17/12</f>
        <v>1223.1850000000002</v>
      </c>
      <c r="Z18" s="203">
        <f>Z17/12</f>
        <v>90815.210166666671</v>
      </c>
      <c r="AA18" s="74">
        <f>Y18/Z18*1000</f>
        <v>13.468944219312778</v>
      </c>
    </row>
    <row r="19" spans="1:30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f>51.52+38.42</f>
        <v>89.94</v>
      </c>
      <c r="L19" s="93">
        <v>24733.3</v>
      </c>
      <c r="M19" s="94">
        <f t="shared" ref="M19:M37" si="17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ref="W19:W35" si="18">(S19+T19+U19)/V19*1000</f>
        <v>12.697005745919927</v>
      </c>
      <c r="X19" s="100">
        <v>45.18</v>
      </c>
      <c r="Y19" s="101">
        <f>B19+C19+F19+G19+J19+K19+N19+O19+P19+S19+T19+U19+X19</f>
        <v>1224.6300000000001</v>
      </c>
      <c r="Z19" s="102">
        <f>D19+H19+L19+Q19+V19</f>
        <v>94569.48000000001</v>
      </c>
      <c r="AA19" s="103">
        <f t="shared" ref="AA19:AA37" si="19">Y19/Z19*1000</f>
        <v>12.949526633751185</v>
      </c>
    </row>
    <row r="20" spans="1:30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20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21">(F20+G20)/L20*1000</f>
        <v>18.408687251151537</v>
      </c>
      <c r="J20" s="105">
        <v>33.04</v>
      </c>
      <c r="K20" s="109">
        <f>29.59+18.54</f>
        <v>48.129999999999995</v>
      </c>
      <c r="L20" s="106">
        <v>24593.279999999999</v>
      </c>
      <c r="M20" s="107">
        <f t="shared" si="17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8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f t="shared" ref="Z20:Z37" si="22">D20+H20+L20+Q20+V20</f>
        <v>94794.5</v>
      </c>
      <c r="AA20" s="115">
        <f t="shared" si="19"/>
        <v>12.526676125724592</v>
      </c>
    </row>
    <row r="21" spans="1:30" s="84" customFormat="1" ht="33" customHeight="1" thickBot="1">
      <c r="A21" s="77" t="s">
        <v>29</v>
      </c>
      <c r="B21" s="78"/>
      <c r="C21" s="79"/>
      <c r="D21" s="80"/>
      <c r="E21" s="81" t="e">
        <f t="shared" si="20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7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8"/>
        <v>#DIV/0!</v>
      </c>
      <c r="X21" s="118"/>
      <c r="Y21" s="119">
        <f>B21+C21+F21+G21+J21+K21+N21+O21+P21+S21+T21+U21+X21</f>
        <v>0</v>
      </c>
      <c r="Z21" s="120">
        <f t="shared" si="22"/>
        <v>0</v>
      </c>
      <c r="AA21" s="121" t="e">
        <f t="shared" si="19"/>
        <v>#DIV/0!</v>
      </c>
    </row>
    <row r="22" spans="1:30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23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8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 t="shared" si="22"/>
        <v>189363.98</v>
      </c>
      <c r="AA22" s="132">
        <f t="shared" si="19"/>
        <v>12.737850144467808</v>
      </c>
    </row>
    <row r="23" spans="1:30" s="85" customFormat="1" ht="33" customHeight="1" thickTop="1">
      <c r="A23" s="133" t="s">
        <v>31</v>
      </c>
      <c r="B23" s="86"/>
      <c r="C23" s="87"/>
      <c r="D23" s="134"/>
      <c r="E23" s="135" t="e">
        <f t="shared" ref="E23:E37" si="24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8"/>
        <v>#DIV/0!</v>
      </c>
      <c r="X23" s="138"/>
      <c r="Y23" s="139">
        <f t="shared" ref="Y23:Y37" si="25">B23+C23+F23+G23+J23+K23+N23+O23+P23+S23+T23+U23+X23</f>
        <v>0</v>
      </c>
      <c r="Z23" s="140">
        <f t="shared" si="22"/>
        <v>0</v>
      </c>
      <c r="AA23" s="141" t="e">
        <f t="shared" si="19"/>
        <v>#DIV/0!</v>
      </c>
    </row>
    <row r="24" spans="1:30" s="85" customFormat="1" ht="33" customHeight="1">
      <c r="A24" s="142" t="s">
        <v>32</v>
      </c>
      <c r="B24" s="143"/>
      <c r="C24" s="144"/>
      <c r="D24" s="145"/>
      <c r="E24" s="146" t="e">
        <f t="shared" si="24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7"/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8"/>
        <v>#DIV/0!</v>
      </c>
      <c r="X24" s="149"/>
      <c r="Y24" s="150">
        <f>B24+C24+F24+G24+J24+K24+N24+O24+P24+S24+T24+U24+X24</f>
        <v>0</v>
      </c>
      <c r="Z24" s="151">
        <f t="shared" si="22"/>
        <v>0</v>
      </c>
      <c r="AA24" s="152" t="e">
        <f t="shared" si="19"/>
        <v>#DIV/0!</v>
      </c>
    </row>
    <row r="25" spans="1:30" s="15" customFormat="1" ht="33" customHeight="1" thickBot="1">
      <c r="A25" s="153" t="s">
        <v>33</v>
      </c>
      <c r="B25" s="154"/>
      <c r="C25" s="155"/>
      <c r="D25" s="156"/>
      <c r="E25" s="157" t="e">
        <f t="shared" si="24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7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8"/>
        <v>#DIV/0!</v>
      </c>
      <c r="X25" s="162"/>
      <c r="Y25" s="163">
        <f>B25+C25+F25+G25+J25+K25+N25+O25+P25+S25+T25+U25+X25</f>
        <v>0</v>
      </c>
      <c r="Z25" s="164">
        <f t="shared" si="22"/>
        <v>0</v>
      </c>
      <c r="AA25" s="165" t="e">
        <f t="shared" si="19"/>
        <v>#DIV/0!</v>
      </c>
    </row>
    <row r="26" spans="1:30" s="15" customFormat="1" ht="33" customHeight="1" thickTop="1" thickBot="1">
      <c r="A26" s="122" t="s">
        <v>34</v>
      </c>
      <c r="B26" s="166">
        <f t="shared" ref="B26:V26" si="26">SUM(B23:B25)</f>
        <v>0</v>
      </c>
      <c r="C26" s="124">
        <f t="shared" si="26"/>
        <v>0</v>
      </c>
      <c r="D26" s="125">
        <f t="shared" si="26"/>
        <v>0</v>
      </c>
      <c r="E26" s="126" t="e">
        <f t="shared" si="24"/>
        <v>#DIV/0!</v>
      </c>
      <c r="F26" s="123">
        <f t="shared" si="26"/>
        <v>0</v>
      </c>
      <c r="G26" s="127">
        <f t="shared" si="26"/>
        <v>0</v>
      </c>
      <c r="H26" s="125">
        <f t="shared" si="26"/>
        <v>0</v>
      </c>
      <c r="I26" s="128" t="e">
        <f t="shared" si="23"/>
        <v>#DIV/0!</v>
      </c>
      <c r="J26" s="124">
        <f t="shared" si="26"/>
        <v>0</v>
      </c>
      <c r="K26" s="127">
        <f t="shared" si="26"/>
        <v>0</v>
      </c>
      <c r="L26" s="129">
        <f t="shared" si="26"/>
        <v>0</v>
      </c>
      <c r="M26" s="126" t="e">
        <f t="shared" si="17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6"/>
        <v>0</v>
      </c>
      <c r="T26" s="127">
        <f t="shared" si="26"/>
        <v>0</v>
      </c>
      <c r="U26" s="127">
        <f t="shared" si="26"/>
        <v>0</v>
      </c>
      <c r="V26" s="129">
        <f t="shared" si="26"/>
        <v>0</v>
      </c>
      <c r="W26" s="128" t="e">
        <f t="shared" si="18"/>
        <v>#DIV/0!</v>
      </c>
      <c r="X26" s="130">
        <f>X23+X24+X25</f>
        <v>0</v>
      </c>
      <c r="Y26" s="167">
        <f t="shared" si="25"/>
        <v>0</v>
      </c>
      <c r="Z26" s="131">
        <f t="shared" si="22"/>
        <v>0</v>
      </c>
      <c r="AA26" s="132" t="e">
        <f t="shared" si="19"/>
        <v>#DIV/0!</v>
      </c>
    </row>
    <row r="27" spans="1:30" s="85" customFormat="1" ht="33" customHeight="1" thickTop="1" thickBot="1">
      <c r="A27" s="122" t="s">
        <v>35</v>
      </c>
      <c r="B27" s="123">
        <f t="shared" ref="B27:V27" si="27">B26+B22</f>
        <v>742.56999999999994</v>
      </c>
      <c r="C27" s="124">
        <f t="shared" si="27"/>
        <v>181.95999999999998</v>
      </c>
      <c r="D27" s="125">
        <f t="shared" si="27"/>
        <v>55176.03</v>
      </c>
      <c r="E27" s="126">
        <f t="shared" si="24"/>
        <v>16.756007998400754</v>
      </c>
      <c r="F27" s="123">
        <f t="shared" si="27"/>
        <v>831.59</v>
      </c>
      <c r="G27" s="127">
        <f t="shared" si="27"/>
        <v>46.959999999999994</v>
      </c>
      <c r="H27" s="125">
        <f t="shared" si="27"/>
        <v>49326.58</v>
      </c>
      <c r="I27" s="128">
        <f t="shared" si="23"/>
        <v>17.810884111568246</v>
      </c>
      <c r="J27" s="124">
        <f t="shared" si="27"/>
        <v>58.239999999999995</v>
      </c>
      <c r="K27" s="127">
        <f t="shared" si="27"/>
        <v>138.07</v>
      </c>
      <c r="L27" s="129">
        <f t="shared" si="27"/>
        <v>49326.58</v>
      </c>
      <c r="M27" s="126">
        <f t="shared" si="17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7"/>
        <v>65.010000000000005</v>
      </c>
      <c r="T27" s="127">
        <f t="shared" si="27"/>
        <v>46.41</v>
      </c>
      <c r="U27" s="127">
        <f t="shared" si="27"/>
        <v>0</v>
      </c>
      <c r="V27" s="129">
        <f t="shared" si="27"/>
        <v>10415.060000000001</v>
      </c>
      <c r="W27" s="128">
        <f t="shared" si="18"/>
        <v>10.697970054901267</v>
      </c>
      <c r="X27" s="130">
        <f>X22+X26</f>
        <v>86.47</v>
      </c>
      <c r="Y27" s="167">
        <f t="shared" si="25"/>
        <v>2412.0899999999992</v>
      </c>
      <c r="Z27" s="131">
        <f t="shared" si="22"/>
        <v>189363.98</v>
      </c>
      <c r="AA27" s="132">
        <f t="shared" si="19"/>
        <v>12.737850144467808</v>
      </c>
    </row>
    <row r="28" spans="1:30" s="85" customFormat="1" ht="33" customHeight="1" thickTop="1">
      <c r="A28" s="133" t="s">
        <v>36</v>
      </c>
      <c r="B28" s="86"/>
      <c r="C28" s="87"/>
      <c r="D28" s="134"/>
      <c r="E28" s="135" t="e">
        <f t="shared" si="24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7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8"/>
        <v>#DIV/0!</v>
      </c>
      <c r="X28" s="138"/>
      <c r="Y28" s="139">
        <f t="shared" si="25"/>
        <v>0</v>
      </c>
      <c r="Z28" s="140">
        <f>D28+H28+L28+Q28+V28</f>
        <v>0</v>
      </c>
      <c r="AA28" s="141" t="e">
        <f t="shared" si="19"/>
        <v>#DIV/0!</v>
      </c>
      <c r="AC28" s="210"/>
      <c r="AD28" s="211"/>
    </row>
    <row r="29" spans="1:30" s="85" customFormat="1" ht="33" customHeight="1">
      <c r="A29" s="142" t="s">
        <v>37</v>
      </c>
      <c r="B29" s="143"/>
      <c r="C29" s="144"/>
      <c r="D29" s="145"/>
      <c r="E29" s="146" t="e">
        <f t="shared" si="24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7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8"/>
        <v>#DIV/0!</v>
      </c>
      <c r="X29" s="149"/>
      <c r="Y29" s="150">
        <f t="shared" si="25"/>
        <v>0</v>
      </c>
      <c r="Z29" s="140">
        <f t="shared" si="22"/>
        <v>0</v>
      </c>
      <c r="AA29" s="152" t="e">
        <f t="shared" si="19"/>
        <v>#DIV/0!</v>
      </c>
    </row>
    <row r="30" spans="1:30" s="15" customFormat="1" ht="33" customHeight="1" thickBot="1">
      <c r="A30" s="169" t="s">
        <v>38</v>
      </c>
      <c r="B30" s="170"/>
      <c r="C30" s="171"/>
      <c r="D30" s="172"/>
      <c r="E30" s="173" t="e">
        <f t="shared" si="24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7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8"/>
        <v>#DIV/0!</v>
      </c>
      <c r="X30" s="178"/>
      <c r="Y30" s="179">
        <f t="shared" si="25"/>
        <v>0</v>
      </c>
      <c r="Z30" s="180">
        <f t="shared" si="22"/>
        <v>0</v>
      </c>
      <c r="AA30" s="181" t="e">
        <f t="shared" si="19"/>
        <v>#DIV/0!</v>
      </c>
    </row>
    <row r="31" spans="1:30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4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23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7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8"/>
        <v>#DIV/0!</v>
      </c>
      <c r="X31" s="130">
        <f>X28+X29+X30</f>
        <v>0</v>
      </c>
      <c r="Y31" s="167">
        <f t="shared" si="25"/>
        <v>0</v>
      </c>
      <c r="Z31" s="182">
        <f t="shared" si="22"/>
        <v>0</v>
      </c>
      <c r="AA31" s="183" t="e">
        <f t="shared" si="19"/>
        <v>#DIV/0!</v>
      </c>
    </row>
    <row r="32" spans="1:30" s="85" customFormat="1" ht="33" customHeight="1" thickTop="1">
      <c r="A32" s="184" t="s">
        <v>40</v>
      </c>
      <c r="B32" s="219"/>
      <c r="C32" s="185"/>
      <c r="D32" s="186"/>
      <c r="E32" s="187" t="e">
        <f t="shared" si="24"/>
        <v>#DIV/0!</v>
      </c>
      <c r="F32" s="217"/>
      <c r="G32" s="188"/>
      <c r="H32" s="186"/>
      <c r="I32" s="97" t="e">
        <f t="shared" ref="I32:I37" si="28">(F32+G32)/L32*1000</f>
        <v>#DIV/0!</v>
      </c>
      <c r="J32" s="185"/>
      <c r="K32" s="188"/>
      <c r="L32" s="186"/>
      <c r="M32" s="187" t="e">
        <f t="shared" si="17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8"/>
        <v>#DIV/0!</v>
      </c>
      <c r="X32" s="138"/>
      <c r="Y32" s="139">
        <f t="shared" si="25"/>
        <v>0</v>
      </c>
      <c r="Z32" s="140">
        <f t="shared" si="22"/>
        <v>0</v>
      </c>
      <c r="AA32" s="141" t="e">
        <f t="shared" si="19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4"/>
        <v>#DIV/0!</v>
      </c>
      <c r="F33" s="147"/>
      <c r="G33" s="90"/>
      <c r="H33" s="145"/>
      <c r="I33" s="110" t="e">
        <f>(F33+G33)/L33*1000</f>
        <v>#DIV/0!</v>
      </c>
      <c r="J33" s="144"/>
      <c r="K33" s="90"/>
      <c r="L33" s="145"/>
      <c r="M33" s="146" t="e">
        <f t="shared" si="17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8"/>
        <v>#DIV/0!</v>
      </c>
      <c r="X33" s="149"/>
      <c r="Y33" s="150">
        <f t="shared" si="25"/>
        <v>0</v>
      </c>
      <c r="Z33" s="140">
        <f t="shared" si="22"/>
        <v>0</v>
      </c>
      <c r="AA33" s="152" t="e">
        <f t="shared" si="19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4"/>
        <v>#DIV/0!</v>
      </c>
      <c r="F34" s="174"/>
      <c r="G34" s="175"/>
      <c r="H34" s="172"/>
      <c r="I34" s="230" t="e">
        <f>(F34+G34)/L34*1000</f>
        <v>#DIV/0!</v>
      </c>
      <c r="J34" s="171"/>
      <c r="K34" s="175"/>
      <c r="L34" s="172"/>
      <c r="M34" s="173" t="e">
        <f t="shared" si="17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8"/>
        <v>#DIV/0!</v>
      </c>
      <c r="X34" s="178"/>
      <c r="Y34" s="179">
        <f t="shared" si="25"/>
        <v>0</v>
      </c>
      <c r="Z34" s="189">
        <f t="shared" si="22"/>
        <v>0</v>
      </c>
      <c r="AA34" s="181" t="e">
        <f t="shared" si="19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4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8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7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8"/>
        <v>#DIV/0!</v>
      </c>
      <c r="X35" s="130">
        <f>X32+X33+X34</f>
        <v>0</v>
      </c>
      <c r="Y35" s="167">
        <f t="shared" si="25"/>
        <v>0</v>
      </c>
      <c r="Z35" s="182">
        <f t="shared" si="22"/>
        <v>0</v>
      </c>
      <c r="AA35" s="132" t="e">
        <f t="shared" si="19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4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8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7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5"/>
        <v>0</v>
      </c>
      <c r="Z36" s="182">
        <f t="shared" si="22"/>
        <v>0</v>
      </c>
      <c r="AA36" s="132" t="e">
        <f t="shared" si="19"/>
        <v>#DIV/0!</v>
      </c>
    </row>
    <row r="37" spans="1:27" ht="33" customHeight="1" thickTop="1" thickBot="1">
      <c r="A37" s="191" t="s">
        <v>65</v>
      </c>
      <c r="B37" s="192"/>
      <c r="C37" s="193">
        <f t="shared" ref="C37:V37" si="29">C36+C27</f>
        <v>181.95999999999998</v>
      </c>
      <c r="D37" s="194">
        <f t="shared" si="29"/>
        <v>55176.03</v>
      </c>
      <c r="E37" s="195">
        <f t="shared" si="24"/>
        <v>3.2978088492412372</v>
      </c>
      <c r="F37" s="192">
        <f t="shared" si="29"/>
        <v>831.59</v>
      </c>
      <c r="G37" s="196">
        <f t="shared" si="29"/>
        <v>46.959999999999994</v>
      </c>
      <c r="H37" s="194">
        <f t="shared" si="29"/>
        <v>49326.58</v>
      </c>
      <c r="I37" s="197">
        <f t="shared" si="28"/>
        <v>17.810884111568246</v>
      </c>
      <c r="J37" s="193">
        <f t="shared" si="29"/>
        <v>58.239999999999995</v>
      </c>
      <c r="K37" s="196">
        <f t="shared" si="29"/>
        <v>138.07</v>
      </c>
      <c r="L37" s="194">
        <f t="shared" si="29"/>
        <v>49326.58</v>
      </c>
      <c r="M37" s="195">
        <f t="shared" si="17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9"/>
        <v>65.010000000000005</v>
      </c>
      <c r="T37" s="196">
        <f t="shared" si="29"/>
        <v>46.41</v>
      </c>
      <c r="U37" s="196">
        <f t="shared" si="29"/>
        <v>0</v>
      </c>
      <c r="V37" s="194">
        <f t="shared" si="29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5"/>
        <v>1669.5200000000002</v>
      </c>
      <c r="Z37" s="200">
        <f t="shared" si="22"/>
        <v>189363.98</v>
      </c>
      <c r="AA37" s="201">
        <f t="shared" si="19"/>
        <v>8.8164602370524747</v>
      </c>
    </row>
    <row r="38" spans="1:27">
      <c r="A38" s="206"/>
      <c r="B38" s="208"/>
    </row>
    <row r="39" spans="1:27">
      <c r="A39" s="207"/>
      <c r="B39" s="209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GridLines="0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3.5"/>
  <cols>
    <col min="1" max="1" width="10.44140625" customWidth="1"/>
    <col min="2" max="3" width="7.664062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7.2187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.88671875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.88671875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77734375" bestFit="1" customWidth="1"/>
    <col min="27" max="27" width="7.44140625" bestFit="1" customWidth="1"/>
  </cols>
  <sheetData>
    <row r="1" spans="1:27" ht="30" customHeight="1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9"/>
      <c r="X2" s="351"/>
      <c r="Y2" s="5" t="s">
        <v>3</v>
      </c>
      <c r="Z2" s="6"/>
      <c r="AA2" s="7"/>
    </row>
    <row r="3" spans="1:27" ht="6.75" customHeight="1" thickBot="1">
      <c r="X3" s="352"/>
    </row>
    <row r="4" spans="1:27" s="15" customFormat="1" ht="30" customHeight="1">
      <c r="A4" s="340" t="s">
        <v>4</v>
      </c>
      <c r="B4" s="342" t="s">
        <v>5</v>
      </c>
      <c r="C4" s="342"/>
      <c r="D4" s="343"/>
      <c r="E4" s="344"/>
      <c r="F4" s="345" t="s">
        <v>6</v>
      </c>
      <c r="G4" s="346"/>
      <c r="H4" s="346"/>
      <c r="I4" s="347"/>
      <c r="J4" s="346" t="s">
        <v>7</v>
      </c>
      <c r="K4" s="346"/>
      <c r="L4" s="346"/>
      <c r="M4" s="346"/>
      <c r="N4" s="348" t="s">
        <v>8</v>
      </c>
      <c r="O4" s="349"/>
      <c r="P4" s="349"/>
      <c r="Q4" s="349"/>
      <c r="R4" s="350"/>
      <c r="S4" s="349" t="s">
        <v>9</v>
      </c>
      <c r="T4" s="349"/>
      <c r="U4" s="349"/>
      <c r="V4" s="349"/>
      <c r="W4" s="350"/>
      <c r="X4" s="14" t="s">
        <v>10</v>
      </c>
      <c r="Y4" s="334" t="s">
        <v>11</v>
      </c>
      <c r="Z4" s="336" t="s">
        <v>50</v>
      </c>
      <c r="AA4" s="337"/>
    </row>
    <row r="5" spans="1:27" s="15" customFormat="1" ht="24.75" thickBot="1">
      <c r="A5" s="341"/>
      <c r="B5" s="16" t="s">
        <v>12</v>
      </c>
      <c r="C5" s="17" t="s">
        <v>56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62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63</v>
      </c>
      <c r="V5" s="23" t="s">
        <v>13</v>
      </c>
      <c r="W5" s="26" t="s">
        <v>14</v>
      </c>
      <c r="X5" s="27" t="s">
        <v>58</v>
      </c>
      <c r="Y5" s="335"/>
      <c r="Z5" s="28" t="s">
        <v>51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4" si="6">(S9+T9+U9)/V9*1000</f>
        <v>16.728253025702607</v>
      </c>
      <c r="X9" s="55"/>
      <c r="Y9" s="53">
        <f t="shared" ref="Y9:Y14" si="7">B9+C9+F9+G9+J9+K9+N9+O9+P9+S9+T9+U9+X9</f>
        <v>15458.02</v>
      </c>
      <c r="Z9" s="42">
        <v>272860.07900000003</v>
      </c>
      <c r="AA9" s="43">
        <f t="shared" si="5"/>
        <v>56.651819704266813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v>306689.24200000003</v>
      </c>
      <c r="AA10" s="43">
        <f t="shared" si="5"/>
        <v>53.14804945130745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4" si="8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v>341418.54100000003</v>
      </c>
      <c r="AA11" s="43">
        <f t="shared" si="5"/>
        <v>53.501810260503689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8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v>317592.39199999999</v>
      </c>
      <c r="AA12" s="43">
        <f t="shared" si="5"/>
        <v>62.540210346096707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8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v>306857.60800000001</v>
      </c>
      <c r="AA13" s="43">
        <f t="shared" si="5"/>
        <v>66.931939976537919</v>
      </c>
    </row>
    <row r="14" spans="1:27" s="15" customFormat="1" ht="33" customHeight="1" thickTop="1" thickBot="1">
      <c r="A14" s="30" t="s">
        <v>53</v>
      </c>
      <c r="B14" s="31">
        <v>5375.46</v>
      </c>
      <c r="C14" s="32">
        <v>808.61999999999989</v>
      </c>
      <c r="D14" s="33">
        <v>334908.255</v>
      </c>
      <c r="E14" s="34">
        <f t="shared" si="8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v>329927.99199999997</v>
      </c>
      <c r="AA14" s="43">
        <f t="shared" si="5"/>
        <v>64.966888289975714</v>
      </c>
    </row>
    <row r="15" spans="1:27" s="15" customFormat="1" ht="33" customHeight="1" thickTop="1" thickBot="1">
      <c r="A15" s="30" t="s">
        <v>60</v>
      </c>
      <c r="B15" s="31">
        <v>5472.17</v>
      </c>
      <c r="C15" s="32">
        <v>812.41000000000008</v>
      </c>
      <c r="D15" s="33">
        <v>328715.44300000003</v>
      </c>
      <c r="E15" s="34">
        <v>19.118602833636871</v>
      </c>
      <c r="F15" s="35">
        <v>5813.76</v>
      </c>
      <c r="G15" s="36">
        <v>972</v>
      </c>
      <c r="H15" s="37">
        <v>313187.71999999997</v>
      </c>
      <c r="I15" s="38">
        <v>21.666749896835039</v>
      </c>
      <c r="J15" s="32">
        <v>506.82</v>
      </c>
      <c r="K15" s="36">
        <v>987.83</v>
      </c>
      <c r="L15" s="33">
        <v>313187.71999999997</v>
      </c>
      <c r="M15" s="34">
        <v>4.7723774099444256</v>
      </c>
      <c r="N15" s="35">
        <v>608.48</v>
      </c>
      <c r="O15" s="36">
        <v>542.52</v>
      </c>
      <c r="P15" s="36">
        <v>123</v>
      </c>
      <c r="Q15" s="33">
        <v>125824.109</v>
      </c>
      <c r="R15" s="38">
        <v>10.125245552106394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v>15.856893496308224</v>
      </c>
      <c r="X15" s="56">
        <v>446.32000000000005</v>
      </c>
      <c r="Y15" s="41">
        <v>17000.244999999999</v>
      </c>
      <c r="Z15" s="223">
        <v>307718.61499999999</v>
      </c>
      <c r="AA15" s="43">
        <f t="shared" si="5"/>
        <v>55.246072779834911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v>18.31550726734579</v>
      </c>
      <c r="F16" s="35">
        <v>5107.5099999999993</v>
      </c>
      <c r="G16" s="36">
        <v>338.23</v>
      </c>
      <c r="H16" s="37">
        <v>309091.09000000003</v>
      </c>
      <c r="I16" s="38"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v>15.829161013787528</v>
      </c>
      <c r="X16" s="56">
        <v>464.5</v>
      </c>
      <c r="Y16" s="41">
        <v>15407.464999999998</v>
      </c>
      <c r="Z16" s="223">
        <v>319796.21900000004</v>
      </c>
      <c r="AA16" s="43">
        <f t="shared" si="5"/>
        <v>48.179009270900721</v>
      </c>
    </row>
    <row r="17" spans="1:27" s="15" customFormat="1" ht="33" customHeight="1" thickTop="1" thickBot="1">
      <c r="A17" s="231" t="s">
        <v>70</v>
      </c>
      <c r="B17" s="232">
        <v>4739.51</v>
      </c>
      <c r="C17" s="233">
        <v>1112.27</v>
      </c>
      <c r="D17" s="234">
        <v>302330.429</v>
      </c>
      <c r="E17" s="235">
        <v>19.355577337536214</v>
      </c>
      <c r="F17" s="236">
        <v>4902.3500000000004</v>
      </c>
      <c r="G17" s="237">
        <v>463.49</v>
      </c>
      <c r="H17" s="238">
        <v>291633.48</v>
      </c>
      <c r="I17" s="239">
        <v>18.399259234570739</v>
      </c>
      <c r="J17" s="233">
        <v>349.52</v>
      </c>
      <c r="K17" s="237">
        <v>901.60500000000002</v>
      </c>
      <c r="L17" s="234">
        <v>291633.48</v>
      </c>
      <c r="M17" s="235">
        <v>4.2900595638059116</v>
      </c>
      <c r="N17" s="236">
        <v>568.34</v>
      </c>
      <c r="O17" s="237">
        <v>437.47500000000002</v>
      </c>
      <c r="P17" s="237">
        <v>43.519999999999996</v>
      </c>
      <c r="Q17" s="234">
        <v>151435.27799999999</v>
      </c>
      <c r="R17" s="239">
        <v>6.9292638667721809</v>
      </c>
      <c r="S17" s="240">
        <v>404.46</v>
      </c>
      <c r="T17" s="237">
        <v>272.22000000000003</v>
      </c>
      <c r="U17" s="237">
        <v>0</v>
      </c>
      <c r="V17" s="234">
        <v>52671.654999999999</v>
      </c>
      <c r="W17" s="239">
        <v>12.847137611301564</v>
      </c>
      <c r="X17" s="241">
        <v>483.46000000000004</v>
      </c>
      <c r="Y17" s="242">
        <v>14678.220000000001</v>
      </c>
      <c r="Z17" s="243">
        <v>342282.73100000003</v>
      </c>
      <c r="AA17" s="244">
        <f t="shared" si="5"/>
        <v>42.883320339056198</v>
      </c>
    </row>
    <row r="18" spans="1:27" ht="33" customHeight="1" thickTop="1" thickBot="1">
      <c r="A18" s="245" t="s">
        <v>26</v>
      </c>
      <c r="B18" s="246">
        <f>B17/12</f>
        <v>394.9591666666667</v>
      </c>
      <c r="C18" s="247">
        <f t="shared" ref="C18:D18" si="9">C17/12</f>
        <v>92.689166666666665</v>
      </c>
      <c r="D18" s="248">
        <f t="shared" si="9"/>
        <v>25194.202416666667</v>
      </c>
      <c r="E18" s="249">
        <f>(B18+C18)/D18*1000</f>
        <v>19.355577337536211</v>
      </c>
      <c r="F18" s="246">
        <f t="shared" ref="F18:H18" si="10">F17/12</f>
        <v>408.5291666666667</v>
      </c>
      <c r="G18" s="250">
        <f t="shared" si="10"/>
        <v>38.624166666666667</v>
      </c>
      <c r="H18" s="248">
        <f t="shared" si="10"/>
        <v>24302.789999999997</v>
      </c>
      <c r="I18" s="251">
        <f>(F18+G18)/H18*1000</f>
        <v>18.399259234570739</v>
      </c>
      <c r="J18" s="247">
        <f t="shared" ref="J18:L18" si="11">J17/12</f>
        <v>29.126666666666665</v>
      </c>
      <c r="K18" s="250">
        <f t="shared" si="11"/>
        <v>75.133750000000006</v>
      </c>
      <c r="L18" s="248">
        <f t="shared" si="11"/>
        <v>24302.789999999997</v>
      </c>
      <c r="M18" s="249">
        <f>(J18+K18)/L18*1000</f>
        <v>4.2900595638059125</v>
      </c>
      <c r="N18" s="246">
        <f t="shared" ref="N18:Q18" si="12">N17/12</f>
        <v>47.361666666666672</v>
      </c>
      <c r="O18" s="250">
        <f t="shared" si="12"/>
        <v>36.456250000000004</v>
      </c>
      <c r="P18" s="250">
        <f t="shared" si="12"/>
        <v>3.6266666666666665</v>
      </c>
      <c r="Q18" s="248">
        <f t="shared" si="12"/>
        <v>12619.6065</v>
      </c>
      <c r="R18" s="251">
        <f t="shared" si="3"/>
        <v>6.9292638667721809</v>
      </c>
      <c r="S18" s="247">
        <f t="shared" ref="S18:V18" si="13">S17/12</f>
        <v>33.704999999999998</v>
      </c>
      <c r="T18" s="250">
        <f t="shared" si="13"/>
        <v>22.685000000000002</v>
      </c>
      <c r="U18" s="250">
        <f t="shared" si="13"/>
        <v>0</v>
      </c>
      <c r="V18" s="248">
        <f t="shared" si="13"/>
        <v>4389.3045833333335</v>
      </c>
      <c r="W18" s="251">
        <f t="shared" ref="W18:W35" si="14">(S18+T18+U18)/V18*1000</f>
        <v>12.847137611301561</v>
      </c>
      <c r="X18" s="252">
        <f>X17/12</f>
        <v>40.288333333333334</v>
      </c>
      <c r="Y18" s="253">
        <f>Y17/12</f>
        <v>1223.1850000000002</v>
      </c>
      <c r="Z18" s="254">
        <f>Z17/12</f>
        <v>28523.560916666669</v>
      </c>
      <c r="AA18" s="255">
        <f>Y18/Z18*1000</f>
        <v>42.883320339056198</v>
      </c>
    </row>
    <row r="19" spans="1:27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14"/>
        <v>12.697005745919927</v>
      </c>
      <c r="X19" s="100">
        <v>45.18</v>
      </c>
      <c r="Y19" s="101">
        <f>B19+C19+F19+G19+J19+K19+N19+O19+P19+S19+T19+U19+X19</f>
        <v>1224.6300000000001</v>
      </c>
      <c r="Z19" s="102">
        <v>27965.543000000001</v>
      </c>
      <c r="AA19" s="103">
        <f t="shared" ref="AA19:AA37" si="16">Y19/Z19*1000</f>
        <v>43.790674831523923</v>
      </c>
    </row>
    <row r="20" spans="1:27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17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18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4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v>24531.27</v>
      </c>
      <c r="AA20" s="115">
        <f t="shared" si="16"/>
        <v>48.405973274110956</v>
      </c>
    </row>
    <row r="21" spans="1:27" s="84" customFormat="1" ht="33" customHeight="1" thickBot="1">
      <c r="A21" s="77" t="s">
        <v>29</v>
      </c>
      <c r="B21" s="78"/>
      <c r="C21" s="79"/>
      <c r="D21" s="80"/>
      <c r="E21" s="81" t="e">
        <f t="shared" si="17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4"/>
        <v>#DIV/0!</v>
      </c>
      <c r="X21" s="118"/>
      <c r="Y21" s="119">
        <f>B21+C21+F21+G21+J21+K21+N21+O21+P21+S21+T21+U21+X21</f>
        <v>0</v>
      </c>
      <c r="Z21" s="120"/>
      <c r="AA21" s="121" t="e">
        <f t="shared" si="16"/>
        <v>#DIV/0!</v>
      </c>
    </row>
    <row r="22" spans="1:27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4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>Z19+Z20+Z21</f>
        <v>52496.813000000002</v>
      </c>
      <c r="AA22" s="132">
        <f t="shared" si="16"/>
        <v>45.947360652159951</v>
      </c>
    </row>
    <row r="23" spans="1:27" s="85" customFormat="1" ht="33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4"/>
        <v>#DIV/0!</v>
      </c>
      <c r="X23" s="138"/>
      <c r="Y23" s="139">
        <f t="shared" ref="Y23:Y37" si="21">B23+C23+F23+G23+J23+K23+N23+O23+P23+S23+T23+U23+X23</f>
        <v>0</v>
      </c>
      <c r="Z23" s="140"/>
      <c r="AA23" s="141" t="e">
        <f t="shared" si="16"/>
        <v>#DIV/0!</v>
      </c>
    </row>
    <row r="24" spans="1:27" s="85" customFormat="1" ht="33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ref="M24" si="22">(J24+K24)/L24*1000</f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4"/>
        <v>#DIV/0!</v>
      </c>
      <c r="X24" s="149"/>
      <c r="Y24" s="150">
        <f t="shared" si="21"/>
        <v>0</v>
      </c>
      <c r="Z24" s="151"/>
      <c r="AA24" s="152" t="e">
        <f t="shared" si="16"/>
        <v>#DIV/0!</v>
      </c>
    </row>
    <row r="25" spans="1:27" s="15" customFormat="1" ht="33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4"/>
        <v>#DIV/0!</v>
      </c>
      <c r="X25" s="162"/>
      <c r="Y25" s="163">
        <f t="shared" si="21"/>
        <v>0</v>
      </c>
      <c r="Z25" s="164"/>
      <c r="AA25" s="165" t="e">
        <f t="shared" si="16"/>
        <v>#DIV/0!</v>
      </c>
    </row>
    <row r="26" spans="1:27" s="15" customFormat="1" ht="33" customHeight="1" thickTop="1" thickBot="1">
      <c r="A26" s="122" t="s">
        <v>34</v>
      </c>
      <c r="B26" s="166">
        <f t="shared" ref="B26:V26" si="23">SUM(B23:B25)</f>
        <v>0</v>
      </c>
      <c r="C26" s="124">
        <f t="shared" si="23"/>
        <v>0</v>
      </c>
      <c r="D26" s="125">
        <f t="shared" si="23"/>
        <v>0</v>
      </c>
      <c r="E26" s="126" t="e">
        <f t="shared" si="20"/>
        <v>#DIV/0!</v>
      </c>
      <c r="F26" s="123">
        <f t="shared" si="23"/>
        <v>0</v>
      </c>
      <c r="G26" s="127">
        <f t="shared" si="23"/>
        <v>0</v>
      </c>
      <c r="H26" s="125">
        <f t="shared" si="23"/>
        <v>0</v>
      </c>
      <c r="I26" s="128" t="e">
        <f t="shared" si="19"/>
        <v>#DIV/0!</v>
      </c>
      <c r="J26" s="124">
        <f t="shared" si="23"/>
        <v>0</v>
      </c>
      <c r="K26" s="127">
        <f t="shared" si="23"/>
        <v>0</v>
      </c>
      <c r="L26" s="129">
        <f t="shared" si="23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3"/>
        <v>0</v>
      </c>
      <c r="T26" s="127">
        <f t="shared" si="23"/>
        <v>0</v>
      </c>
      <c r="U26" s="127">
        <f t="shared" si="23"/>
        <v>0</v>
      </c>
      <c r="V26" s="129">
        <f t="shared" si="23"/>
        <v>0</v>
      </c>
      <c r="W26" s="128" t="e">
        <f t="shared" si="14"/>
        <v>#DIV/0!</v>
      </c>
      <c r="X26" s="130">
        <f>X23+X24+X25</f>
        <v>0</v>
      </c>
      <c r="Y26" s="167">
        <f t="shared" si="21"/>
        <v>0</v>
      </c>
      <c r="Z26" s="131">
        <f>Z23+Z24+Z25</f>
        <v>0</v>
      </c>
      <c r="AA26" s="132" t="e">
        <f t="shared" si="16"/>
        <v>#DIV/0!</v>
      </c>
    </row>
    <row r="27" spans="1:27" s="85" customFormat="1" ht="33" customHeight="1" thickTop="1" thickBot="1">
      <c r="A27" s="122" t="s">
        <v>35</v>
      </c>
      <c r="B27" s="123">
        <f t="shared" ref="B27:V27" si="24">B26+B22</f>
        <v>742.56999999999994</v>
      </c>
      <c r="C27" s="124">
        <f t="shared" si="24"/>
        <v>181.95999999999998</v>
      </c>
      <c r="D27" s="125">
        <f t="shared" si="24"/>
        <v>55176.03</v>
      </c>
      <c r="E27" s="126">
        <f t="shared" si="20"/>
        <v>16.756007998400754</v>
      </c>
      <c r="F27" s="123">
        <f t="shared" si="24"/>
        <v>831.59</v>
      </c>
      <c r="G27" s="127">
        <f t="shared" si="24"/>
        <v>46.959999999999994</v>
      </c>
      <c r="H27" s="125">
        <f t="shared" si="24"/>
        <v>49326.58</v>
      </c>
      <c r="I27" s="128">
        <f t="shared" si="19"/>
        <v>17.810884111568246</v>
      </c>
      <c r="J27" s="124">
        <f t="shared" si="24"/>
        <v>58.239999999999995</v>
      </c>
      <c r="K27" s="127">
        <f t="shared" si="24"/>
        <v>138.07</v>
      </c>
      <c r="L27" s="129">
        <f t="shared" si="24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4"/>
        <v>65.010000000000005</v>
      </c>
      <c r="T27" s="127">
        <f t="shared" si="24"/>
        <v>46.41</v>
      </c>
      <c r="U27" s="127">
        <f t="shared" si="24"/>
        <v>0</v>
      </c>
      <c r="V27" s="129">
        <f t="shared" si="24"/>
        <v>10415.060000000001</v>
      </c>
      <c r="W27" s="128">
        <f t="shared" si="14"/>
        <v>10.697970054901267</v>
      </c>
      <c r="X27" s="130">
        <f>X22+X26</f>
        <v>86.47</v>
      </c>
      <c r="Y27" s="167">
        <f t="shared" si="21"/>
        <v>2412.0899999999992</v>
      </c>
      <c r="Z27" s="131">
        <f>Z22+Z26</f>
        <v>52496.813000000002</v>
      </c>
      <c r="AA27" s="132">
        <f t="shared" si="16"/>
        <v>45.947360652159951</v>
      </c>
    </row>
    <row r="28" spans="1:27" s="85" customFormat="1" ht="33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4"/>
        <v>#DIV/0!</v>
      </c>
      <c r="X28" s="138"/>
      <c r="Y28" s="139">
        <f t="shared" si="21"/>
        <v>0</v>
      </c>
      <c r="Z28" s="140"/>
      <c r="AA28" s="141" t="e">
        <f>Y28/Z28*1000</f>
        <v>#DIV/0!</v>
      </c>
    </row>
    <row r="29" spans="1:27" s="85" customFormat="1" ht="33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4"/>
        <v>#DIV/0!</v>
      </c>
      <c r="X29" s="149"/>
      <c r="Y29" s="150">
        <f t="shared" si="21"/>
        <v>0</v>
      </c>
      <c r="Z29" s="140"/>
      <c r="AA29" s="152" t="e">
        <f t="shared" si="16"/>
        <v>#DIV/0!</v>
      </c>
    </row>
    <row r="30" spans="1:27" s="15" customFormat="1" ht="33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4"/>
        <v>#DIV/0!</v>
      </c>
      <c r="X30" s="178"/>
      <c r="Y30" s="179">
        <f t="shared" si="21"/>
        <v>0</v>
      </c>
      <c r="Z30" s="180"/>
      <c r="AA30" s="181" t="e">
        <f t="shared" si="16"/>
        <v>#DIV/0!</v>
      </c>
    </row>
    <row r="31" spans="1:27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4"/>
        <v>#DIV/0!</v>
      </c>
      <c r="X31" s="130">
        <f>X28+X29+X30</f>
        <v>0</v>
      </c>
      <c r="Y31" s="167">
        <f t="shared" si="21"/>
        <v>0</v>
      </c>
      <c r="Z31" s="182">
        <f>Z28+Z29+Z30</f>
        <v>0</v>
      </c>
      <c r="AA31" s="183" t="e">
        <f t="shared" si="16"/>
        <v>#DIV/0!</v>
      </c>
    </row>
    <row r="32" spans="1:27" s="85" customFormat="1" ht="33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5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4"/>
        <v>#DIV/0!</v>
      </c>
      <c r="X32" s="138"/>
      <c r="Y32" s="139">
        <f t="shared" si="21"/>
        <v>0</v>
      </c>
      <c r="Z32" s="140"/>
      <c r="AA32" s="141" t="e">
        <f t="shared" si="16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5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4"/>
        <v>#DIV/0!</v>
      </c>
      <c r="X33" s="149"/>
      <c r="Y33" s="150">
        <f t="shared" si="21"/>
        <v>0</v>
      </c>
      <c r="Z33" s="140"/>
      <c r="AA33" s="152" t="e">
        <f t="shared" si="16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5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4"/>
        <v>#DIV/0!</v>
      </c>
      <c r="X34" s="178"/>
      <c r="Y34" s="179">
        <f t="shared" si="21"/>
        <v>0</v>
      </c>
      <c r="Z34" s="189"/>
      <c r="AA34" s="181" t="e">
        <f t="shared" si="16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5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4"/>
        <v>#DIV/0!</v>
      </c>
      <c r="X35" s="130">
        <f>X32+X33+X34</f>
        <v>0</v>
      </c>
      <c r="Y35" s="167">
        <f t="shared" si="21"/>
        <v>0</v>
      </c>
      <c r="Z35" s="182">
        <f>Z32+Z33+Z34</f>
        <v>0</v>
      </c>
      <c r="AA35" s="132" t="e">
        <f t="shared" si="16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5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>Z31+Z35</f>
        <v>0</v>
      </c>
      <c r="AA36" s="132" t="e">
        <f t="shared" si="16"/>
        <v>#DIV/0!</v>
      </c>
    </row>
    <row r="37" spans="1:27" ht="33" customHeight="1" thickTop="1" thickBot="1">
      <c r="A37" s="191" t="s">
        <v>71</v>
      </c>
      <c r="B37" s="192">
        <f>B36+B27</f>
        <v>742.56999999999994</v>
      </c>
      <c r="C37" s="193">
        <f>C36+C27</f>
        <v>181.95999999999998</v>
      </c>
      <c r="D37" s="194">
        <f t="shared" ref="D37:V37" si="26">D36+D27</f>
        <v>55176.03</v>
      </c>
      <c r="E37" s="195">
        <f t="shared" si="20"/>
        <v>16.756007998400754</v>
      </c>
      <c r="F37" s="192">
        <f t="shared" si="26"/>
        <v>831.59</v>
      </c>
      <c r="G37" s="196">
        <f t="shared" si="26"/>
        <v>46.959999999999994</v>
      </c>
      <c r="H37" s="194">
        <f t="shared" si="26"/>
        <v>49326.58</v>
      </c>
      <c r="I37" s="197">
        <f t="shared" si="25"/>
        <v>17.810884111568246</v>
      </c>
      <c r="J37" s="193">
        <f t="shared" si="26"/>
        <v>58.239999999999995</v>
      </c>
      <c r="K37" s="196">
        <f t="shared" si="26"/>
        <v>138.07</v>
      </c>
      <c r="L37" s="194">
        <f t="shared" si="26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6"/>
        <v>65.010000000000005</v>
      </c>
      <c r="T37" s="196">
        <f t="shared" si="26"/>
        <v>46.41</v>
      </c>
      <c r="U37" s="196">
        <f t="shared" si="26"/>
        <v>0</v>
      </c>
      <c r="V37" s="194">
        <f t="shared" si="26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2412.0899999999992</v>
      </c>
      <c r="Z37" s="200">
        <f>Z27+Z36</f>
        <v>52496.813000000002</v>
      </c>
      <c r="AA37" s="201">
        <f t="shared" si="16"/>
        <v>45.947360652159951</v>
      </c>
    </row>
    <row r="38" spans="1:27">
      <c r="A38" s="206" t="s">
        <v>55</v>
      </c>
      <c r="B38" s="208"/>
    </row>
    <row r="39" spans="1:27">
      <c r="A39" s="207"/>
      <c r="B39" s="209"/>
    </row>
    <row r="42" spans="1:27">
      <c r="L42" s="212"/>
      <c r="M42" s="212"/>
      <c r="N42" s="212"/>
    </row>
  </sheetData>
  <mergeCells count="10">
    <mergeCell ref="Y4:Y5"/>
    <mergeCell ref="Z4:AA4"/>
    <mergeCell ref="A1:W2"/>
    <mergeCell ref="A4:A5"/>
    <mergeCell ref="B4:E4"/>
    <mergeCell ref="F4:I4"/>
    <mergeCell ref="J4:M4"/>
    <mergeCell ref="N4:R4"/>
    <mergeCell ref="S4:W4"/>
    <mergeCell ref="X2:X3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11" zoomScaleNormal="100" workbookViewId="0">
      <selection activeCell="M20" activeCellId="1" sqref="I20 M20"/>
    </sheetView>
  </sheetViews>
  <sheetFormatPr defaultRowHeight="13.5"/>
  <cols>
    <col min="1" max="1" width="9.6640625" bestFit="1" customWidth="1"/>
    <col min="2" max="2" width="6.88671875" bestFit="1" customWidth="1"/>
    <col min="3" max="3" width="5.5546875" bestFit="1" customWidth="1"/>
    <col min="4" max="4" width="8.109375" customWidth="1"/>
    <col min="5" max="5" width="6.5546875" bestFit="1" customWidth="1"/>
    <col min="6" max="7" width="6.88671875" bestFit="1" customWidth="1"/>
    <col min="8" max="8" width="8.109375" customWidth="1"/>
    <col min="9" max="9" width="6.5546875" bestFit="1" customWidth="1"/>
    <col min="10" max="10" width="5.5546875" bestFit="1" customWidth="1"/>
    <col min="11" max="11" width="7.6640625" bestFit="1" customWidth="1"/>
    <col min="12" max="12" width="8.109375" customWidth="1"/>
    <col min="13" max="13" width="5.77734375" bestFit="1" customWidth="1"/>
    <col min="14" max="14" width="6.88671875" bestFit="1" customWidth="1"/>
    <col min="15" max="15" width="7.109375" bestFit="1" customWidth="1"/>
    <col min="16" max="16" width="7.44140625" bestFit="1" customWidth="1"/>
    <col min="17" max="17" width="8.109375" bestFit="1" customWidth="1"/>
    <col min="18" max="18" width="5.77734375" bestFit="1" customWidth="1"/>
    <col min="19" max="19" width="5.5546875" bestFit="1" customWidth="1"/>
    <col min="20" max="20" width="7.109375" bestFit="1" customWidth="1"/>
    <col min="21" max="21" width="7.44140625" bestFit="1" customWidth="1"/>
    <col min="22" max="22" width="7.33203125" customWidth="1"/>
    <col min="23" max="23" width="6.5546875" bestFit="1" customWidth="1"/>
    <col min="24" max="24" width="7.33203125" bestFit="1" customWidth="1"/>
    <col min="25" max="25" width="9.44140625" bestFit="1" customWidth="1"/>
    <col min="26" max="26" width="9.88671875" customWidth="1"/>
    <col min="27" max="27" width="7" bestFit="1" customWidth="1"/>
  </cols>
  <sheetData>
    <row r="1" spans="1:27" ht="35.25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9"/>
      <c r="X1" s="1"/>
      <c r="Y1" s="2" t="s">
        <v>0</v>
      </c>
      <c r="Z1" s="3" t="s">
        <v>1</v>
      </c>
      <c r="AA1" s="4" t="s">
        <v>2</v>
      </c>
    </row>
    <row r="2" spans="1:27" ht="36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9"/>
      <c r="X2" s="1"/>
      <c r="Y2" s="5" t="s">
        <v>3</v>
      </c>
      <c r="Z2" s="6"/>
      <c r="AA2" s="7"/>
    </row>
    <row r="3" spans="1:27" ht="14.25" thickBot="1">
      <c r="B3" s="8"/>
      <c r="C3" s="8"/>
      <c r="D3" s="9"/>
      <c r="E3" s="10"/>
      <c r="F3" s="11"/>
      <c r="G3" s="8"/>
      <c r="H3" s="12"/>
      <c r="I3" s="10"/>
      <c r="J3" s="8"/>
      <c r="K3" s="8"/>
      <c r="L3" s="9"/>
      <c r="M3" s="10"/>
      <c r="N3" s="11"/>
      <c r="O3" s="11"/>
      <c r="P3" s="11"/>
      <c r="Q3" s="10"/>
      <c r="R3" s="10"/>
      <c r="S3" s="11"/>
      <c r="T3" s="8"/>
      <c r="U3" s="8"/>
      <c r="V3" s="9"/>
      <c r="W3" s="10"/>
      <c r="X3" s="10"/>
      <c r="Y3" s="13"/>
    </row>
    <row r="4" spans="1:27" ht="30" customHeight="1">
      <c r="A4" s="340" t="s">
        <v>4</v>
      </c>
      <c r="B4" s="342" t="s">
        <v>5</v>
      </c>
      <c r="C4" s="342"/>
      <c r="D4" s="343"/>
      <c r="E4" s="344"/>
      <c r="F4" s="345" t="s">
        <v>6</v>
      </c>
      <c r="G4" s="346"/>
      <c r="H4" s="346"/>
      <c r="I4" s="347"/>
      <c r="J4" s="346" t="s">
        <v>7</v>
      </c>
      <c r="K4" s="346"/>
      <c r="L4" s="346"/>
      <c r="M4" s="346"/>
      <c r="N4" s="348" t="s">
        <v>8</v>
      </c>
      <c r="O4" s="349"/>
      <c r="P4" s="349"/>
      <c r="Q4" s="349"/>
      <c r="R4" s="350"/>
      <c r="S4" s="349" t="s">
        <v>9</v>
      </c>
      <c r="T4" s="349"/>
      <c r="U4" s="349"/>
      <c r="V4" s="349"/>
      <c r="W4" s="350"/>
      <c r="X4" s="14" t="s">
        <v>10</v>
      </c>
      <c r="Y4" s="334" t="s">
        <v>11</v>
      </c>
      <c r="Z4" s="336" t="s">
        <v>50</v>
      </c>
      <c r="AA4" s="337"/>
    </row>
    <row r="5" spans="1:27" ht="36.75" thickBot="1">
      <c r="A5" s="341"/>
      <c r="B5" s="16" t="s">
        <v>12</v>
      </c>
      <c r="C5" s="17" t="s">
        <v>57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59</v>
      </c>
      <c r="K5" s="20" t="s">
        <v>17</v>
      </c>
      <c r="L5" s="23" t="s">
        <v>13</v>
      </c>
      <c r="M5" s="24" t="s">
        <v>14</v>
      </c>
      <c r="N5" s="25" t="s">
        <v>59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59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59</v>
      </c>
      <c r="Y5" s="335"/>
      <c r="Z5" s="28" t="s">
        <v>49</v>
      </c>
      <c r="AA5" s="29" t="s">
        <v>14</v>
      </c>
    </row>
    <row r="6" spans="1:27" ht="15" hidden="1" thickTop="1" thickBo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ht="15" hidden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4" si="5">Y7/Z7*1000</f>
        <v>36.509038090116512</v>
      </c>
    </row>
    <row r="8" spans="1:27" ht="15" hidden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ht="15" hidden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35" si="6">(S9+T9+U9)/V9*1000</f>
        <v>16.728253025702607</v>
      </c>
      <c r="X9" s="55"/>
      <c r="Y9" s="53">
        <f t="shared" ref="Y9:Y14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ht="15" hidden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37" si="8">D10+H10+L10+Q10+V10</f>
        <v>1028633.4590000001</v>
      </c>
      <c r="AA10" s="43">
        <f t="shared" si="5"/>
        <v>15.846203385067991</v>
      </c>
    </row>
    <row r="11" spans="1:27" ht="30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3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ht="30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ht="30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ht="30" customHeight="1" thickTop="1" thickBot="1">
      <c r="A14" s="30" t="s">
        <v>48</v>
      </c>
      <c r="B14" s="31">
        <v>5375.46</v>
      </c>
      <c r="C14" s="32">
        <v>808.61999999999989</v>
      </c>
      <c r="D14" s="33">
        <v>334908.255</v>
      </c>
      <c r="E14" s="34">
        <f>(B14+C14)/D14*1000</f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ht="30" customHeight="1" thickTop="1" thickBot="1">
      <c r="A15" s="191" t="s">
        <v>54</v>
      </c>
      <c r="B15" s="192">
        <v>5472.17</v>
      </c>
      <c r="C15" s="193">
        <v>734.47</v>
      </c>
      <c r="D15" s="194">
        <v>328722.44300000003</v>
      </c>
      <c r="E15" s="225">
        <f>(B15+C15)/D15*1000</f>
        <v>18.881095988934348</v>
      </c>
      <c r="F15" s="192">
        <v>5813.76</v>
      </c>
      <c r="G15" s="196">
        <v>972</v>
      </c>
      <c r="H15" s="194">
        <v>313187.71999999997</v>
      </c>
      <c r="I15" s="224">
        <v>21.666749896835039</v>
      </c>
      <c r="J15" s="193">
        <v>489.54</v>
      </c>
      <c r="K15" s="196">
        <v>987.83</v>
      </c>
      <c r="L15" s="194">
        <v>313187.71999999997</v>
      </c>
      <c r="M15" s="225">
        <v>4.7172028328569215</v>
      </c>
      <c r="N15" s="192">
        <v>580.95000000000005</v>
      </c>
      <c r="O15" s="196">
        <v>542.54</v>
      </c>
      <c r="P15" s="196">
        <v>123</v>
      </c>
      <c r="Q15" s="194">
        <v>125824.109</v>
      </c>
      <c r="R15" s="224">
        <f>(N15+O15+P15)/Q15*1000</f>
        <v>9.9066070080416786</v>
      </c>
      <c r="S15" s="193">
        <v>475.45</v>
      </c>
      <c r="T15" s="196">
        <v>235.17499999999998</v>
      </c>
      <c r="U15" s="196">
        <v>0</v>
      </c>
      <c r="V15" s="194">
        <v>45086.7</v>
      </c>
      <c r="W15" s="224">
        <v>15.761299895534604</v>
      </c>
      <c r="X15" s="198">
        <v>446.32000000000005</v>
      </c>
      <c r="Y15" s="199">
        <v>16873.205000000002</v>
      </c>
      <c r="Z15" s="227">
        <v>1126008.6919999998</v>
      </c>
      <c r="AA15" s="226">
        <v>14.984968695072919</v>
      </c>
    </row>
    <row r="16" spans="1:27" ht="30" customHeight="1" thickBot="1">
      <c r="A16" s="191" t="s">
        <v>64</v>
      </c>
      <c r="B16" s="192">
        <v>4956.8500000000004</v>
      </c>
      <c r="C16" s="193">
        <v>894.75</v>
      </c>
      <c r="D16" s="194">
        <v>331013.49099999998</v>
      </c>
      <c r="E16" s="225">
        <v>17.677829330527199</v>
      </c>
      <c r="F16" s="192">
        <v>5107.5099999999993</v>
      </c>
      <c r="G16" s="196">
        <v>338.23</v>
      </c>
      <c r="H16" s="194">
        <v>309091.09000000003</v>
      </c>
      <c r="I16" s="224">
        <v>17.618560276195598</v>
      </c>
      <c r="J16" s="193">
        <v>387.58000000000004</v>
      </c>
      <c r="K16" s="196">
        <v>1108.7799999999997</v>
      </c>
      <c r="L16" s="194">
        <v>309091.09000000003</v>
      </c>
      <c r="M16" s="225">
        <v>4.8411618723787848</v>
      </c>
      <c r="N16" s="192">
        <v>595.37</v>
      </c>
      <c r="O16" s="196">
        <v>423.22500000000002</v>
      </c>
      <c r="P16" s="196">
        <v>55.730000000000004</v>
      </c>
      <c r="Q16" s="194">
        <v>143594.49699999997</v>
      </c>
      <c r="R16" s="224">
        <v>7.4816585763728831</v>
      </c>
      <c r="S16" s="193">
        <v>550.04999999999995</v>
      </c>
      <c r="T16" s="196">
        <v>310.26000000000005</v>
      </c>
      <c r="U16" s="196">
        <v>3.55</v>
      </c>
      <c r="V16" s="194">
        <v>54573.96</v>
      </c>
      <c r="W16" s="224">
        <v>15.829161013787528</v>
      </c>
      <c r="X16" s="198">
        <v>464.5</v>
      </c>
      <c r="Y16" s="199">
        <v>15196.385</v>
      </c>
      <c r="Z16" s="229">
        <v>1147364.128</v>
      </c>
      <c r="AA16" s="226">
        <v>13.2446052906406</v>
      </c>
    </row>
    <row r="17" spans="1:27" ht="30" customHeight="1" thickBot="1">
      <c r="A17" s="191" t="s">
        <v>69</v>
      </c>
      <c r="B17" s="192">
        <v>4739.51</v>
      </c>
      <c r="C17" s="193">
        <v>881.43000000000006</v>
      </c>
      <c r="D17" s="194">
        <v>302376.28899999999</v>
      </c>
      <c r="E17" s="225">
        <v>18.589222119860068</v>
      </c>
      <c r="F17" s="192">
        <v>4902.3500000000004</v>
      </c>
      <c r="G17" s="196">
        <v>463.49</v>
      </c>
      <c r="H17" s="194">
        <v>291649.65000000002</v>
      </c>
      <c r="I17" s="224">
        <v>18.398239120122376</v>
      </c>
      <c r="J17" s="193">
        <v>349.52</v>
      </c>
      <c r="K17" s="196">
        <v>901.60500000000002</v>
      </c>
      <c r="L17" s="194">
        <v>291649.65000000002</v>
      </c>
      <c r="M17" s="225">
        <v>4.2898217090265671</v>
      </c>
      <c r="N17" s="192">
        <v>568.34</v>
      </c>
      <c r="O17" s="196">
        <v>437.47500000000002</v>
      </c>
      <c r="P17" s="196">
        <v>43.519999999999996</v>
      </c>
      <c r="Q17" s="194">
        <v>151435.27799999999</v>
      </c>
      <c r="R17" s="224">
        <v>6.9292638667721809</v>
      </c>
      <c r="S17" s="193">
        <v>404.46</v>
      </c>
      <c r="T17" s="196">
        <v>272.22000000000003</v>
      </c>
      <c r="U17" s="196">
        <v>0</v>
      </c>
      <c r="V17" s="194">
        <v>52671.654999999999</v>
      </c>
      <c r="W17" s="224">
        <v>12.847137611301564</v>
      </c>
      <c r="X17" s="198">
        <v>483.46000000000004</v>
      </c>
      <c r="Y17" s="199">
        <v>14447.380000000001</v>
      </c>
      <c r="Z17" s="229">
        <v>1089782.5220000001</v>
      </c>
      <c r="AA17" s="226">
        <v>13.257122139824517</v>
      </c>
    </row>
    <row r="18" spans="1:27" ht="30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73.452500000000001</v>
      </c>
      <c r="D18" s="204">
        <f t="shared" si="10"/>
        <v>25198.024083333334</v>
      </c>
      <c r="E18" s="69">
        <f>(B18+C18)/D18*1000</f>
        <v>18.589222119860064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>(N18+O18+P18)/Q18*1000</f>
        <v>6.9292638667721809</v>
      </c>
      <c r="S18" s="68">
        <f t="shared" ref="S18:V18" si="14">S17/12</f>
        <v>33.704999999999998</v>
      </c>
      <c r="T18" s="70">
        <f t="shared" si="14"/>
        <v>22.685000000000002</v>
      </c>
      <c r="U18" s="70">
        <f t="shared" si="14"/>
        <v>0</v>
      </c>
      <c r="V18" s="204">
        <f t="shared" si="14"/>
        <v>4389.3045833333335</v>
      </c>
      <c r="W18" s="71">
        <f t="shared" si="6"/>
        <v>12.847137611301561</v>
      </c>
      <c r="X18" s="72">
        <f>X17/12</f>
        <v>40.288333333333334</v>
      </c>
      <c r="Y18" s="73">
        <f>Y17/12</f>
        <v>1203.9483333333335</v>
      </c>
      <c r="Z18" s="203">
        <f>Z17/12</f>
        <v>90815.210166666671</v>
      </c>
      <c r="AA18" s="74">
        <f>Y18/Z18*1000</f>
        <v>13.257122139824519</v>
      </c>
    </row>
    <row r="19" spans="1:27" ht="30" customHeight="1">
      <c r="A19" s="75" t="s">
        <v>27</v>
      </c>
      <c r="B19" s="91">
        <v>359.82</v>
      </c>
      <c r="C19" s="92">
        <v>60.41</v>
      </c>
      <c r="D19" s="93">
        <v>26245.87</v>
      </c>
      <c r="E19" s="94">
        <f>(B19+C19)/D19*1000</f>
        <v>16.011281012974614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6"/>
        <v>12.697005745919927</v>
      </c>
      <c r="X19" s="100">
        <v>45.18</v>
      </c>
      <c r="Y19" s="101">
        <f>B19+C19+F19+G19+J19+K19+N19+O19+P19+S19+T19+U19+X19</f>
        <v>1199.6300000000001</v>
      </c>
      <c r="Z19" s="102">
        <f t="shared" si="8"/>
        <v>94569.48000000001</v>
      </c>
      <c r="AA19" s="103">
        <f t="shared" ref="AA19:AA36" si="16">Y19/Z19*1000</f>
        <v>12.685170733729318</v>
      </c>
    </row>
    <row r="20" spans="1:27" ht="30" customHeight="1">
      <c r="A20" s="76" t="s">
        <v>28</v>
      </c>
      <c r="B20" s="104">
        <v>382.75</v>
      </c>
      <c r="C20" s="105">
        <v>68.34</v>
      </c>
      <c r="D20" s="106">
        <v>28930.16</v>
      </c>
      <c r="E20" s="107">
        <f>(B20+C20)/D20*1000</f>
        <v>15.592378334582319</v>
      </c>
      <c r="F20" s="108">
        <v>427.17</v>
      </c>
      <c r="G20" s="109">
        <v>25.56</v>
      </c>
      <c r="H20" s="106">
        <f>24535.92+57.36</f>
        <v>24593.279999999999</v>
      </c>
      <c r="I20" s="110">
        <f t="shared" ref="I20" si="17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6"/>
        <v>8.7467318339297293</v>
      </c>
      <c r="X20" s="112">
        <v>41.29</v>
      </c>
      <c r="Y20" s="113">
        <f>B20+C20+F20+G20+J20+K20+N20+O20+P20+S20+T20+U20+X20</f>
        <v>1159.2499999999998</v>
      </c>
      <c r="Z20" s="114">
        <f t="shared" si="8"/>
        <v>94794.5</v>
      </c>
      <c r="AA20" s="115">
        <f t="shared" si="16"/>
        <v>12.22908502075542</v>
      </c>
    </row>
    <row r="21" spans="1:27" ht="30" customHeight="1" thickBot="1">
      <c r="A21" s="77" t="s">
        <v>29</v>
      </c>
      <c r="B21" s="78"/>
      <c r="C21" s="79"/>
      <c r="D21" s="80"/>
      <c r="E21" s="81" t="e">
        <f t="shared" ref="E21" si="18">(B21+C21)/D21*1000</f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6"/>
        <v>#DIV/0!</v>
      </c>
      <c r="X21" s="118"/>
      <c r="Y21" s="119">
        <f>B21+C21+F21+G21+J21+K21+N21+O21+P21+S21+T21+U21+X21</f>
        <v>0</v>
      </c>
      <c r="Z21" s="120">
        <f t="shared" si="8"/>
        <v>0</v>
      </c>
      <c r="AA21" s="121" t="e">
        <f t="shared" si="16"/>
        <v>#DIV/0!</v>
      </c>
    </row>
    <row r="22" spans="1:27" ht="30" customHeight="1" thickTop="1" thickBot="1">
      <c r="A22" s="122" t="s">
        <v>30</v>
      </c>
      <c r="B22" s="123">
        <f>B19+B20+B21</f>
        <v>742.56999999999994</v>
      </c>
      <c r="C22" s="124">
        <f>C19+C20+C21</f>
        <v>128.75</v>
      </c>
      <c r="D22" s="125">
        <f>D19+D20+D21</f>
        <v>55176.03</v>
      </c>
      <c r="E22" s="126">
        <f>(B22+C22)/D22*1000</f>
        <v>15.791639956698589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6"/>
        <v>10.697970054901267</v>
      </c>
      <c r="X22" s="130">
        <f>X19+X20+X21</f>
        <v>86.47</v>
      </c>
      <c r="Y22" s="119">
        <f>B22+C22+F22+G22+J22+K22+N22+O22+P22+S22+T22+U22+X22</f>
        <v>2358.8799999999997</v>
      </c>
      <c r="Z22" s="131">
        <f t="shared" si="8"/>
        <v>189363.98</v>
      </c>
      <c r="AA22" s="132">
        <f t="shared" si="16"/>
        <v>12.456856895382108</v>
      </c>
    </row>
    <row r="23" spans="1:27" ht="30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6"/>
        <v>#DIV/0!</v>
      </c>
      <c r="X23" s="138"/>
      <c r="Y23" s="139">
        <f t="shared" ref="Y23:Y37" si="21">B23+C23+F23+G23+J23+K23+N23+O23+P23+S23+T23+U23+X23</f>
        <v>0</v>
      </c>
      <c r="Z23" s="140">
        <f t="shared" si="8"/>
        <v>0</v>
      </c>
      <c r="AA23" s="141" t="e">
        <f t="shared" si="16"/>
        <v>#DIV/0!</v>
      </c>
    </row>
    <row r="24" spans="1:27" ht="30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5"/>
        <v>#DIV/0!</v>
      </c>
      <c r="N24" s="147"/>
      <c r="O24" s="90"/>
      <c r="P24" s="90"/>
      <c r="Q24" s="145"/>
      <c r="R24" s="148" t="e">
        <f>(N24+O24+P24)/Q24*1000</f>
        <v>#DIV/0!</v>
      </c>
      <c r="S24" s="216"/>
      <c r="T24" s="90"/>
      <c r="U24" s="90"/>
      <c r="V24" s="145"/>
      <c r="W24" s="148" t="e">
        <f t="shared" si="6"/>
        <v>#DIV/0!</v>
      </c>
      <c r="X24" s="149"/>
      <c r="Y24" s="150">
        <f t="shared" si="21"/>
        <v>0</v>
      </c>
      <c r="Z24" s="151">
        <f t="shared" si="8"/>
        <v>0</v>
      </c>
      <c r="AA24" s="152" t="e">
        <f t="shared" si="16"/>
        <v>#DIV/0!</v>
      </c>
    </row>
    <row r="25" spans="1:27" ht="30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6"/>
        <v>#DIV/0!</v>
      </c>
      <c r="X25" s="162"/>
      <c r="Y25" s="163">
        <f>B25+C25+F25+G25+J25+K25+N25+O25+P25+S25+T25+U25+X25</f>
        <v>0</v>
      </c>
      <c r="Z25" s="164">
        <f t="shared" si="8"/>
        <v>0</v>
      </c>
      <c r="AA25" s="165" t="e">
        <f t="shared" si="16"/>
        <v>#DIV/0!</v>
      </c>
    </row>
    <row r="26" spans="1:27" ht="30" customHeight="1" thickTop="1" thickBot="1">
      <c r="A26" s="122" t="s">
        <v>34</v>
      </c>
      <c r="B26" s="166">
        <f t="shared" ref="B26:V26" si="22">SUM(B23:B25)</f>
        <v>0</v>
      </c>
      <c r="C26" s="124">
        <f t="shared" si="22"/>
        <v>0</v>
      </c>
      <c r="D26" s="125">
        <f t="shared" si="22"/>
        <v>0</v>
      </c>
      <c r="E26" s="126" t="e">
        <f t="shared" si="20"/>
        <v>#DIV/0!</v>
      </c>
      <c r="F26" s="123">
        <f t="shared" si="22"/>
        <v>0</v>
      </c>
      <c r="G26" s="127">
        <f t="shared" si="22"/>
        <v>0</v>
      </c>
      <c r="H26" s="125">
        <f t="shared" si="22"/>
        <v>0</v>
      </c>
      <c r="I26" s="128" t="e">
        <f t="shared" si="19"/>
        <v>#DIV/0!</v>
      </c>
      <c r="J26" s="124">
        <f t="shared" si="22"/>
        <v>0</v>
      </c>
      <c r="K26" s="127">
        <f t="shared" si="22"/>
        <v>0</v>
      </c>
      <c r="L26" s="129">
        <f t="shared" si="22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2"/>
        <v>0</v>
      </c>
      <c r="T26" s="127">
        <f t="shared" si="22"/>
        <v>0</v>
      </c>
      <c r="U26" s="127">
        <f t="shared" si="22"/>
        <v>0</v>
      </c>
      <c r="V26" s="129">
        <f t="shared" si="22"/>
        <v>0</v>
      </c>
      <c r="W26" s="128" t="e">
        <f t="shared" si="6"/>
        <v>#DIV/0!</v>
      </c>
      <c r="X26" s="130">
        <f>X23+X24+X25</f>
        <v>0</v>
      </c>
      <c r="Y26" s="167">
        <f t="shared" si="21"/>
        <v>0</v>
      </c>
      <c r="Z26" s="131">
        <f t="shared" si="8"/>
        <v>0</v>
      </c>
      <c r="AA26" s="132" t="e">
        <f t="shared" si="16"/>
        <v>#DIV/0!</v>
      </c>
    </row>
    <row r="27" spans="1:27" ht="30" customHeight="1" thickTop="1" thickBot="1">
      <c r="A27" s="122" t="s">
        <v>35</v>
      </c>
      <c r="B27" s="123">
        <f t="shared" ref="B27:V27" si="23">B26+B22</f>
        <v>742.56999999999994</v>
      </c>
      <c r="C27" s="124">
        <f t="shared" si="23"/>
        <v>128.75</v>
      </c>
      <c r="D27" s="125">
        <f t="shared" si="23"/>
        <v>55176.03</v>
      </c>
      <c r="E27" s="126">
        <f t="shared" si="20"/>
        <v>15.791639956698589</v>
      </c>
      <c r="F27" s="123">
        <f t="shared" si="23"/>
        <v>831.59</v>
      </c>
      <c r="G27" s="127">
        <f t="shared" si="23"/>
        <v>46.959999999999994</v>
      </c>
      <c r="H27" s="125">
        <f t="shared" si="23"/>
        <v>49326.58</v>
      </c>
      <c r="I27" s="128">
        <f t="shared" si="19"/>
        <v>17.810884111568246</v>
      </c>
      <c r="J27" s="124">
        <f t="shared" si="23"/>
        <v>58.239999999999995</v>
      </c>
      <c r="K27" s="127">
        <f t="shared" si="23"/>
        <v>138.07</v>
      </c>
      <c r="L27" s="129">
        <f t="shared" si="23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3"/>
        <v>65.010000000000005</v>
      </c>
      <c r="T27" s="127">
        <f t="shared" si="23"/>
        <v>46.41</v>
      </c>
      <c r="U27" s="127">
        <f t="shared" si="23"/>
        <v>0</v>
      </c>
      <c r="V27" s="129">
        <f t="shared" si="23"/>
        <v>10415.060000000001</v>
      </c>
      <c r="W27" s="128">
        <f t="shared" si="6"/>
        <v>10.697970054901267</v>
      </c>
      <c r="X27" s="130">
        <f>X22+X26</f>
        <v>86.47</v>
      </c>
      <c r="Y27" s="167">
        <f t="shared" si="21"/>
        <v>2358.8799999999997</v>
      </c>
      <c r="Z27" s="131">
        <f t="shared" si="8"/>
        <v>189363.98</v>
      </c>
      <c r="AA27" s="132">
        <f t="shared" si="16"/>
        <v>12.456856895382108</v>
      </c>
    </row>
    <row r="28" spans="1:27" ht="30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6"/>
        <v>#DIV/0!</v>
      </c>
      <c r="X28" s="138"/>
      <c r="Y28" s="139">
        <f t="shared" si="21"/>
        <v>0</v>
      </c>
      <c r="Z28" s="140">
        <f t="shared" si="8"/>
        <v>0</v>
      </c>
      <c r="AA28" s="141" t="e">
        <f t="shared" si="16"/>
        <v>#DIV/0!</v>
      </c>
    </row>
    <row r="29" spans="1:27" ht="30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6"/>
        <v>#DIV/0!</v>
      </c>
      <c r="X29" s="149"/>
      <c r="Y29" s="150">
        <f t="shared" si="21"/>
        <v>0</v>
      </c>
      <c r="Z29" s="140">
        <f t="shared" si="8"/>
        <v>0</v>
      </c>
      <c r="AA29" s="152" t="e">
        <f t="shared" si="16"/>
        <v>#DIV/0!</v>
      </c>
    </row>
    <row r="30" spans="1:27" ht="30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6"/>
        <v>#DIV/0!</v>
      </c>
      <c r="X30" s="178"/>
      <c r="Y30" s="179">
        <f t="shared" si="21"/>
        <v>0</v>
      </c>
      <c r="Z30" s="180">
        <f t="shared" si="8"/>
        <v>0</v>
      </c>
      <c r="AA30" s="181" t="e">
        <f t="shared" si="16"/>
        <v>#DIV/0!</v>
      </c>
    </row>
    <row r="31" spans="1:27" ht="30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6"/>
        <v>#DIV/0!</v>
      </c>
      <c r="X31" s="130">
        <f>X28+X29+X30</f>
        <v>0</v>
      </c>
      <c r="Y31" s="167">
        <f t="shared" si="21"/>
        <v>0</v>
      </c>
      <c r="Z31" s="182">
        <f t="shared" si="8"/>
        <v>0</v>
      </c>
      <c r="AA31" s="183" t="e">
        <f t="shared" si="16"/>
        <v>#DIV/0!</v>
      </c>
    </row>
    <row r="32" spans="1:27" ht="30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4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6"/>
        <v>#DIV/0!</v>
      </c>
      <c r="X32" s="138"/>
      <c r="Y32" s="139">
        <f>B32+C32+F32+G32+J32+K32+N32+O32+P32+S32+T32+U32+X32</f>
        <v>0</v>
      </c>
      <c r="Z32" s="140">
        <f t="shared" si="8"/>
        <v>0</v>
      </c>
      <c r="AA32" s="141" t="e">
        <f t="shared" si="16"/>
        <v>#DIV/0!</v>
      </c>
    </row>
    <row r="33" spans="1:27" ht="30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4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6"/>
        <v>#DIV/0!</v>
      </c>
      <c r="X33" s="149"/>
      <c r="Y33" s="150">
        <f t="shared" si="21"/>
        <v>0</v>
      </c>
      <c r="Z33" s="140">
        <f t="shared" si="8"/>
        <v>0</v>
      </c>
      <c r="AA33" s="152" t="e">
        <f t="shared" si="16"/>
        <v>#DIV/0!</v>
      </c>
    </row>
    <row r="34" spans="1:27" ht="30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4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6"/>
        <v>#DIV/0!</v>
      </c>
      <c r="X34" s="178"/>
      <c r="Y34" s="179">
        <f t="shared" si="21"/>
        <v>0</v>
      </c>
      <c r="Z34" s="189">
        <f t="shared" si="8"/>
        <v>0</v>
      </c>
      <c r="AA34" s="181" t="e">
        <f t="shared" si="16"/>
        <v>#DIV/0!</v>
      </c>
    </row>
    <row r="35" spans="1:27" ht="30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4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6"/>
        <v>#DIV/0!</v>
      </c>
      <c r="X35" s="130">
        <f>X32+X33+X34</f>
        <v>0</v>
      </c>
      <c r="Y35" s="167">
        <f t="shared" si="21"/>
        <v>0</v>
      </c>
      <c r="Z35" s="182">
        <f t="shared" si="8"/>
        <v>0</v>
      </c>
      <c r="AA35" s="132" t="e">
        <f t="shared" si="16"/>
        <v>#DIV/0!</v>
      </c>
    </row>
    <row r="36" spans="1:27" ht="30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4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 t="shared" si="8"/>
        <v>0</v>
      </c>
      <c r="AA36" s="132" t="e">
        <f t="shared" si="16"/>
        <v>#DIV/0!</v>
      </c>
    </row>
    <row r="37" spans="1:27" ht="30" customHeight="1" thickTop="1" thickBot="1">
      <c r="A37" s="191" t="s">
        <v>66</v>
      </c>
      <c r="B37" s="192">
        <f t="shared" ref="B37:V37" si="25">B36+B27</f>
        <v>742.56999999999994</v>
      </c>
      <c r="C37" s="193">
        <f t="shared" si="25"/>
        <v>128.75</v>
      </c>
      <c r="D37" s="194">
        <f t="shared" si="25"/>
        <v>55176.03</v>
      </c>
      <c r="E37" s="195">
        <f t="shared" si="20"/>
        <v>15.791639956698589</v>
      </c>
      <c r="F37" s="192">
        <f t="shared" si="25"/>
        <v>831.59</v>
      </c>
      <c r="G37" s="196">
        <f t="shared" si="25"/>
        <v>46.959999999999994</v>
      </c>
      <c r="H37" s="194">
        <f t="shared" si="25"/>
        <v>49326.58</v>
      </c>
      <c r="I37" s="197">
        <f t="shared" si="24"/>
        <v>17.810884111568246</v>
      </c>
      <c r="J37" s="193">
        <f t="shared" si="25"/>
        <v>58.239999999999995</v>
      </c>
      <c r="K37" s="196">
        <f t="shared" si="25"/>
        <v>138.07</v>
      </c>
      <c r="L37" s="194">
        <f t="shared" si="25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5"/>
        <v>65.010000000000005</v>
      </c>
      <c r="T37" s="196">
        <f t="shared" si="25"/>
        <v>46.41</v>
      </c>
      <c r="U37" s="196">
        <f t="shared" si="25"/>
        <v>0</v>
      </c>
      <c r="V37" s="194">
        <f t="shared" si="25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2358.8799999999997</v>
      </c>
      <c r="Z37" s="200">
        <f t="shared" si="8"/>
        <v>189363.98</v>
      </c>
      <c r="AA37" s="201">
        <f>Y37/Z37*1000</f>
        <v>12.456856895382108</v>
      </c>
    </row>
    <row r="41" spans="1:27" ht="16.5">
      <c r="C41" s="228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0.25" right="0.25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tabSelected="1" topLeftCell="E1" zoomScaleNormal="100" workbookViewId="0">
      <selection activeCell="AB23" sqref="AB23:AC23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7.886718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1" width="7.33203125" bestFit="1" customWidth="1"/>
    <col min="22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9"/>
      <c r="AB1" s="1"/>
      <c r="AC1" s="256"/>
      <c r="AD1" s="2" t="s">
        <v>0</v>
      </c>
      <c r="AE1" s="3" t="s">
        <v>1</v>
      </c>
      <c r="AF1" s="4" t="s">
        <v>2</v>
      </c>
    </row>
    <row r="2" spans="1:32" ht="36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9"/>
      <c r="AB2" s="1"/>
      <c r="AC2" s="256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40" t="s">
        <v>4</v>
      </c>
      <c r="B4" s="354" t="s">
        <v>5</v>
      </c>
      <c r="C4" s="342"/>
      <c r="D4" s="342"/>
      <c r="E4" s="342"/>
      <c r="F4" s="343"/>
      <c r="G4" s="355"/>
      <c r="H4" s="345" t="s">
        <v>6</v>
      </c>
      <c r="I4" s="346"/>
      <c r="J4" s="346"/>
      <c r="K4" s="347"/>
      <c r="L4" s="346" t="s">
        <v>7</v>
      </c>
      <c r="M4" s="346"/>
      <c r="N4" s="346"/>
      <c r="O4" s="346"/>
      <c r="P4" s="348" t="s">
        <v>8</v>
      </c>
      <c r="Q4" s="349"/>
      <c r="R4" s="349"/>
      <c r="S4" s="349"/>
      <c r="T4" s="349"/>
      <c r="U4" s="350"/>
      <c r="V4" s="349" t="s">
        <v>9</v>
      </c>
      <c r="W4" s="349"/>
      <c r="X4" s="349"/>
      <c r="Y4" s="349"/>
      <c r="Z4" s="349"/>
      <c r="AA4" s="350"/>
      <c r="AB4" s="348" t="s">
        <v>10</v>
      </c>
      <c r="AC4" s="350"/>
      <c r="AD4" s="334" t="s">
        <v>11</v>
      </c>
      <c r="AE4" s="336" t="s">
        <v>50</v>
      </c>
      <c r="AF4" s="337"/>
    </row>
    <row r="5" spans="1:32" ht="24.75" thickBot="1">
      <c r="A5" s="35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21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335"/>
      <c r="AE5" s="28" t="s">
        <v>49</v>
      </c>
      <c r="AF5" s="29" t="s">
        <v>14</v>
      </c>
    </row>
    <row r="6" spans="1:32" ht="15" hidden="1" customHeight="1" thickTop="1" thickBot="1">
      <c r="A6" s="353"/>
      <c r="B6" s="31">
        <v>3909.64</v>
      </c>
      <c r="C6" s="32"/>
      <c r="D6" s="32"/>
      <c r="E6" s="32"/>
      <c r="F6" s="33">
        <v>233378.78200000001</v>
      </c>
      <c r="G6" s="38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 thickTop="1" thickBot="1">
      <c r="A7" s="353"/>
      <c r="B7" s="31">
        <v>3730.48</v>
      </c>
      <c r="C7" s="32"/>
      <c r="D7" s="32"/>
      <c r="E7" s="32"/>
      <c r="F7" s="33">
        <v>283444.41000000003</v>
      </c>
      <c r="G7" s="38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9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9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0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9" si="4">AD7/AE7*1000</f>
        <v>36.509038090116512</v>
      </c>
    </row>
    <row r="8" spans="1:32" ht="15" hidden="1" customHeight="1" thickTop="1" thickBot="1">
      <c r="A8" s="353"/>
      <c r="B8" s="44">
        <v>3402.36</v>
      </c>
      <c r="C8" s="45"/>
      <c r="D8" s="45"/>
      <c r="E8" s="45"/>
      <c r="F8" s="46">
        <v>263316.38800000004</v>
      </c>
      <c r="G8" s="38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 thickTop="1" thickBot="1">
      <c r="A9" s="353"/>
      <c r="B9" s="44">
        <v>4011.54</v>
      </c>
      <c r="C9" s="45"/>
      <c r="D9" s="45"/>
      <c r="E9" s="45"/>
      <c r="F9" s="46">
        <v>264775.22100000002</v>
      </c>
      <c r="G9" s="38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0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 thickTop="1" thickBot="1">
      <c r="A10" s="353"/>
      <c r="B10" s="31">
        <v>5185.3799999999992</v>
      </c>
      <c r="C10" s="32"/>
      <c r="D10" s="32"/>
      <c r="E10" s="32"/>
      <c r="F10" s="33">
        <v>291296.00399999996</v>
      </c>
      <c r="G10" s="38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39" si="6">F10+J10+N10+T10+Z10</f>
        <v>1028633.4590000001</v>
      </c>
      <c r="AF10" s="43">
        <f t="shared" si="4"/>
        <v>15.846203385067991</v>
      </c>
    </row>
    <row r="11" spans="1:32" ht="15" thickTop="1" thickBot="1">
      <c r="A11" s="34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8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58" t="s">
        <v>84</v>
      </c>
      <c r="Q11" s="259" t="s">
        <v>85</v>
      </c>
      <c r="R11" s="259" t="s">
        <v>83</v>
      </c>
      <c r="S11" s="259" t="s">
        <v>85</v>
      </c>
      <c r="T11" s="33"/>
      <c r="U11" s="38"/>
      <c r="V11" s="258" t="s">
        <v>90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 t="shared" ref="G12:G39" si="7">(B12+C12+D12+E12)/F12*1000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>(P12+Q12+R12+S12)/T12*1000</f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>(V12+W12+X12+Y12)/Z12*1000</f>
        <v>11.655086504856463</v>
      </c>
      <c r="AB12" s="267">
        <v>162.07999999999998</v>
      </c>
      <c r="AC12" s="55"/>
      <c r="AD12" s="53">
        <f>B12+C12+D12+E12+H12+I12+L12+M12+P12+Q12+R12+S12+V12+W12+X12+Y12+AB12+AC12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 t="shared" si="7"/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ref="U13:U19" si="8">(P13+Q13+R13+S13)/T13*1000</f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ref="AA13:AA20" si="9">(V13+W13+X13+Y13)/Z13*1000</f>
        <v>15.074693663590669</v>
      </c>
      <c r="AB13" s="267">
        <v>316.51</v>
      </c>
      <c r="AC13" s="56"/>
      <c r="AD13" s="53">
        <f t="shared" ref="AD13:AD19" si="10">B13+C13+D13+E13+H13+I13+L13+M13+P13+Q13+R13+S13+V13+W13+X13+Y13+AB13+AC13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 t="shared" si="7"/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8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9"/>
        <v>19.343927791956471</v>
      </c>
      <c r="AB14" s="267">
        <v>447.39000000000004</v>
      </c>
      <c r="AC14" s="56"/>
      <c r="AD14" s="53">
        <f t="shared" si="10"/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8">
        <f t="shared" si="7"/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8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9"/>
        <v>20.895347900877322</v>
      </c>
      <c r="AB15" s="267">
        <v>441.82</v>
      </c>
      <c r="AC15" s="56"/>
      <c r="AD15" s="53">
        <f t="shared" si="10"/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315" t="s">
        <v>60</v>
      </c>
      <c r="B16" s="292">
        <v>5472.17</v>
      </c>
      <c r="C16" s="293">
        <v>734.47</v>
      </c>
      <c r="D16" s="293"/>
      <c r="E16" s="293"/>
      <c r="F16" s="294">
        <v>328722.44300000003</v>
      </c>
      <c r="G16" s="316">
        <f t="shared" si="7"/>
        <v>18.881095988934348</v>
      </c>
      <c r="H16" s="292">
        <v>5813.76</v>
      </c>
      <c r="I16" s="295">
        <v>972</v>
      </c>
      <c r="J16" s="294">
        <v>313187.71999999997</v>
      </c>
      <c r="K16" s="316">
        <f t="shared" si="0"/>
        <v>21.666749896835039</v>
      </c>
      <c r="L16" s="293">
        <v>489.54</v>
      </c>
      <c r="M16" s="295">
        <v>987.83</v>
      </c>
      <c r="N16" s="294">
        <v>313187.71999999997</v>
      </c>
      <c r="O16" s="317">
        <f t="shared" si="1"/>
        <v>4.7172028328569215</v>
      </c>
      <c r="P16" s="292">
        <v>580.95000000000005</v>
      </c>
      <c r="Q16" s="293"/>
      <c r="R16" s="295">
        <v>542.54</v>
      </c>
      <c r="S16" s="295">
        <v>123</v>
      </c>
      <c r="T16" s="294">
        <v>125824.109</v>
      </c>
      <c r="U16" s="316">
        <f t="shared" si="8"/>
        <v>9.9066070080416786</v>
      </c>
      <c r="V16" s="293">
        <v>475.45</v>
      </c>
      <c r="W16" s="293"/>
      <c r="X16" s="295">
        <v>235.17499999999998</v>
      </c>
      <c r="Y16" s="295">
        <v>0</v>
      </c>
      <c r="Z16" s="294">
        <v>45086.7</v>
      </c>
      <c r="AA16" s="316">
        <f t="shared" si="9"/>
        <v>15.761299895534604</v>
      </c>
      <c r="AB16" s="296">
        <v>446.32000000000005</v>
      </c>
      <c r="AC16" s="297"/>
      <c r="AD16" s="318">
        <f t="shared" si="10"/>
        <v>16873.205000000002</v>
      </c>
      <c r="AE16" s="180">
        <v>1126008.6919999998</v>
      </c>
      <c r="AF16" s="319">
        <f t="shared" si="4"/>
        <v>14.984968695072919</v>
      </c>
    </row>
    <row r="17" spans="1:32" ht="30" customHeight="1" thickTop="1" thickBot="1">
      <c r="A17" s="30" t="s">
        <v>64</v>
      </c>
      <c r="B17" s="123">
        <v>4956.8500000000004</v>
      </c>
      <c r="C17" s="124">
        <v>894.75</v>
      </c>
      <c r="D17" s="124"/>
      <c r="E17" s="124"/>
      <c r="F17" s="125">
        <v>331013.49099999998</v>
      </c>
      <c r="G17" s="38">
        <f t="shared" si="7"/>
        <v>17.677829330527199</v>
      </c>
      <c r="H17" s="123">
        <v>5107.5099999999993</v>
      </c>
      <c r="I17" s="127">
        <v>338.23</v>
      </c>
      <c r="J17" s="125">
        <v>309091.09000000003</v>
      </c>
      <c r="K17" s="38">
        <f t="shared" si="0"/>
        <v>17.618560276195598</v>
      </c>
      <c r="L17" s="124">
        <v>387.58000000000004</v>
      </c>
      <c r="M17" s="127">
        <v>1108.7799999999997</v>
      </c>
      <c r="N17" s="125">
        <v>309091.09000000003</v>
      </c>
      <c r="O17" s="34">
        <f t="shared" si="1"/>
        <v>4.8411618723787848</v>
      </c>
      <c r="P17" s="123">
        <v>595.37</v>
      </c>
      <c r="Q17" s="124"/>
      <c r="R17" s="127">
        <v>423.22500000000002</v>
      </c>
      <c r="S17" s="127">
        <v>55.730000000000004</v>
      </c>
      <c r="T17" s="125">
        <v>143594.49699999997</v>
      </c>
      <c r="U17" s="38">
        <f t="shared" si="8"/>
        <v>7.4816585763728831</v>
      </c>
      <c r="V17" s="124">
        <v>550.04999999999995</v>
      </c>
      <c r="W17" s="124"/>
      <c r="X17" s="127">
        <v>310.26000000000005</v>
      </c>
      <c r="Y17" s="127">
        <v>3.55</v>
      </c>
      <c r="Z17" s="125">
        <v>54573.96</v>
      </c>
      <c r="AA17" s="38">
        <f t="shared" si="9"/>
        <v>15.829161013787528</v>
      </c>
      <c r="AB17" s="299">
        <v>464.5</v>
      </c>
      <c r="AC17" s="300"/>
      <c r="AD17" s="41">
        <f t="shared" si="10"/>
        <v>15196.385</v>
      </c>
      <c r="AE17" s="301">
        <v>1147364.128</v>
      </c>
      <c r="AF17" s="43">
        <f t="shared" si="4"/>
        <v>13.244605290640568</v>
      </c>
    </row>
    <row r="18" spans="1:32" ht="30" customHeight="1" thickTop="1" thickBot="1">
      <c r="A18" s="30" t="s">
        <v>69</v>
      </c>
      <c r="B18" s="123">
        <v>4739.51</v>
      </c>
      <c r="C18" s="124">
        <v>881.43000000000006</v>
      </c>
      <c r="D18" s="124"/>
      <c r="E18" s="124"/>
      <c r="F18" s="125">
        <v>302376.28899999999</v>
      </c>
      <c r="G18" s="38">
        <f t="shared" si="7"/>
        <v>18.589222119860068</v>
      </c>
      <c r="H18" s="123">
        <v>4902.3500000000004</v>
      </c>
      <c r="I18" s="127">
        <v>463.49</v>
      </c>
      <c r="J18" s="125">
        <v>291649.65000000002</v>
      </c>
      <c r="K18" s="38">
        <f t="shared" si="0"/>
        <v>18.398239120122376</v>
      </c>
      <c r="L18" s="124">
        <v>349.52</v>
      </c>
      <c r="M18" s="127">
        <v>901.60500000000002</v>
      </c>
      <c r="N18" s="125">
        <v>291649.65000000002</v>
      </c>
      <c r="O18" s="34">
        <f t="shared" si="1"/>
        <v>4.2898217090265671</v>
      </c>
      <c r="P18" s="123">
        <v>568.34</v>
      </c>
      <c r="Q18" s="124"/>
      <c r="R18" s="127">
        <v>437.47500000000002</v>
      </c>
      <c r="S18" s="127">
        <v>43.519999999999996</v>
      </c>
      <c r="T18" s="125">
        <v>151435.27799999999</v>
      </c>
      <c r="U18" s="38">
        <f t="shared" si="8"/>
        <v>6.9292638667721809</v>
      </c>
      <c r="V18" s="124">
        <v>404.46</v>
      </c>
      <c r="W18" s="124"/>
      <c r="X18" s="127">
        <v>272.22000000000003</v>
      </c>
      <c r="Y18" s="127">
        <v>0</v>
      </c>
      <c r="Z18" s="125">
        <v>52671.654999999999</v>
      </c>
      <c r="AA18" s="38">
        <f t="shared" si="9"/>
        <v>12.847137611301564</v>
      </c>
      <c r="AB18" s="299">
        <v>483.46000000000004</v>
      </c>
      <c r="AC18" s="300"/>
      <c r="AD18" s="41">
        <f t="shared" si="10"/>
        <v>14447.380000000001</v>
      </c>
      <c r="AE18" s="301">
        <v>1089782.5220000001</v>
      </c>
      <c r="AF18" s="43">
        <f t="shared" si="4"/>
        <v>13.257122139824517</v>
      </c>
    </row>
    <row r="19" spans="1:32" ht="30" customHeight="1" thickTop="1" thickBot="1">
      <c r="A19" s="30" t="s">
        <v>97</v>
      </c>
      <c r="B19" s="123">
        <v>4060.29</v>
      </c>
      <c r="C19" s="124">
        <v>642.4</v>
      </c>
      <c r="D19" s="124">
        <v>72.400000000000006</v>
      </c>
      <c r="E19" s="124">
        <v>585.98</v>
      </c>
      <c r="F19" s="125">
        <v>281704.19500000001</v>
      </c>
      <c r="G19" s="38">
        <f t="shared" si="7"/>
        <v>19.030849008123575</v>
      </c>
      <c r="H19" s="123">
        <v>4335.13</v>
      </c>
      <c r="I19" s="127">
        <v>354.34</v>
      </c>
      <c r="J19" s="125">
        <v>264996.42000000004</v>
      </c>
      <c r="K19" s="38">
        <f t="shared" si="0"/>
        <v>17.696352275249602</v>
      </c>
      <c r="L19" s="124">
        <v>370.97</v>
      </c>
      <c r="M19" s="127">
        <v>490.90999999999997</v>
      </c>
      <c r="N19" s="125">
        <v>264996.42000000004</v>
      </c>
      <c r="O19" s="34">
        <f t="shared" si="1"/>
        <v>3.2524212968612929</v>
      </c>
      <c r="P19" s="123">
        <v>336.8</v>
      </c>
      <c r="Q19" s="124">
        <v>110.68</v>
      </c>
      <c r="R19" s="127">
        <v>465.11</v>
      </c>
      <c r="S19" s="127">
        <v>71.150000000000006</v>
      </c>
      <c r="T19" s="125">
        <v>157581.318</v>
      </c>
      <c r="U19" s="38">
        <f t="shared" si="8"/>
        <v>6.2427450949483747</v>
      </c>
      <c r="V19" s="124">
        <v>287.54000000000002</v>
      </c>
      <c r="W19" s="124">
        <v>100.77</v>
      </c>
      <c r="X19" s="127">
        <v>307.06999999999994</v>
      </c>
      <c r="Y19" s="127">
        <v>0</v>
      </c>
      <c r="Z19" s="125">
        <v>56075.171000000002</v>
      </c>
      <c r="AA19" s="38">
        <f t="shared" si="9"/>
        <v>12.400853846705164</v>
      </c>
      <c r="AB19" s="299">
        <v>391.89</v>
      </c>
      <c r="AC19" s="300">
        <v>57.399999999999991</v>
      </c>
      <c r="AD19" s="41">
        <f t="shared" si="10"/>
        <v>13040.83</v>
      </c>
      <c r="AE19" s="301">
        <v>1025354</v>
      </c>
      <c r="AF19" s="43">
        <f t="shared" si="4"/>
        <v>12.718368485420646</v>
      </c>
    </row>
    <row r="20" spans="1:32" ht="30" customHeight="1" thickTop="1" thickBot="1">
      <c r="A20" s="320" t="s">
        <v>26</v>
      </c>
      <c r="B20" s="321">
        <f>B19/12</f>
        <v>338.35750000000002</v>
      </c>
      <c r="C20" s="322">
        <f t="shared" ref="C20:F20" si="11">C19/12</f>
        <v>53.533333333333331</v>
      </c>
      <c r="D20" s="322">
        <f t="shared" si="11"/>
        <v>6.0333333333333341</v>
      </c>
      <c r="E20" s="322">
        <f t="shared" si="11"/>
        <v>48.831666666666671</v>
      </c>
      <c r="F20" s="323">
        <f t="shared" si="11"/>
        <v>23475.349583333333</v>
      </c>
      <c r="G20" s="324">
        <f t="shared" si="7"/>
        <v>19.030849008123578</v>
      </c>
      <c r="H20" s="321">
        <f t="shared" ref="H20:J20" si="12">H19/12</f>
        <v>361.26083333333332</v>
      </c>
      <c r="I20" s="325">
        <f t="shared" si="12"/>
        <v>29.528333333333332</v>
      </c>
      <c r="J20" s="323">
        <f t="shared" si="12"/>
        <v>22083.035000000003</v>
      </c>
      <c r="K20" s="324">
        <f>(H20+I20)/J20*1000</f>
        <v>17.696352275249598</v>
      </c>
      <c r="L20" s="322">
        <f t="shared" ref="L20:N20" si="13">L19/12</f>
        <v>30.91416666666667</v>
      </c>
      <c r="M20" s="325">
        <f t="shared" si="13"/>
        <v>40.909166666666664</v>
      </c>
      <c r="N20" s="323">
        <f t="shared" si="13"/>
        <v>22083.035000000003</v>
      </c>
      <c r="O20" s="326">
        <f>(L20+M20)/N20*1000</f>
        <v>3.2524212968612929</v>
      </c>
      <c r="P20" s="321">
        <f t="shared" ref="P20:T20" si="14">P19/12</f>
        <v>28.066666666666666</v>
      </c>
      <c r="Q20" s="322">
        <f t="shared" si="14"/>
        <v>9.2233333333333345</v>
      </c>
      <c r="R20" s="325">
        <f t="shared" si="14"/>
        <v>38.759166666666665</v>
      </c>
      <c r="S20" s="325">
        <f t="shared" si="14"/>
        <v>5.9291666666666671</v>
      </c>
      <c r="T20" s="323">
        <f t="shared" si="14"/>
        <v>13131.7765</v>
      </c>
      <c r="U20" s="324">
        <f>(P20+R20+S20)/T20*1000</f>
        <v>5.5403775719149646</v>
      </c>
      <c r="V20" s="322">
        <f t="shared" ref="V20:Z20" si="15">V19/12</f>
        <v>23.96166666666667</v>
      </c>
      <c r="W20" s="322">
        <f t="shared" si="15"/>
        <v>8.3974999999999991</v>
      </c>
      <c r="X20" s="325">
        <f t="shared" si="15"/>
        <v>25.58916666666666</v>
      </c>
      <c r="Y20" s="325">
        <f t="shared" si="15"/>
        <v>0</v>
      </c>
      <c r="Z20" s="323">
        <f t="shared" si="15"/>
        <v>4672.9309166666671</v>
      </c>
      <c r="AA20" s="327">
        <f t="shared" si="9"/>
        <v>12.400853846705163</v>
      </c>
      <c r="AB20" s="328">
        <f t="shared" ref="AB20:AC20" si="16">AB19/12</f>
        <v>32.657499999999999</v>
      </c>
      <c r="AC20" s="329">
        <f t="shared" si="16"/>
        <v>4.7833333333333323</v>
      </c>
      <c r="AD20" s="330">
        <f>AD19/12</f>
        <v>1086.7358333333334</v>
      </c>
      <c r="AE20" s="331">
        <f>AE19/12</f>
        <v>85446.166666666672</v>
      </c>
      <c r="AF20" s="332">
        <f>AD20/AE20*1000</f>
        <v>12.718368485420646</v>
      </c>
    </row>
    <row r="21" spans="1:32" ht="30" customHeight="1">
      <c r="A21" s="302" t="s">
        <v>27</v>
      </c>
      <c r="B21" s="303">
        <v>19.54</v>
      </c>
      <c r="C21" s="304">
        <v>0</v>
      </c>
      <c r="D21" s="304">
        <v>0</v>
      </c>
      <c r="E21" s="304">
        <v>70.56</v>
      </c>
      <c r="F21" s="305">
        <v>2138.14</v>
      </c>
      <c r="G21" s="116">
        <f t="shared" si="7"/>
        <v>42.139429597687709</v>
      </c>
      <c r="H21" s="306">
        <v>0</v>
      </c>
      <c r="I21" s="307">
        <v>4.91</v>
      </c>
      <c r="J21" s="305">
        <v>0</v>
      </c>
      <c r="K21" s="137" t="e">
        <f>(H21+I21)/N21*1000</f>
        <v>#DIV/0!</v>
      </c>
      <c r="L21" s="304">
        <v>3.5</v>
      </c>
      <c r="M21" s="307">
        <v>30.72</v>
      </c>
      <c r="N21" s="305">
        <v>0</v>
      </c>
      <c r="O21" s="308" t="e">
        <f t="shared" ref="O21:O39" si="17">(L21+M21)/N21*1000</f>
        <v>#DIV/0!</v>
      </c>
      <c r="P21" s="306">
        <v>0</v>
      </c>
      <c r="Q21" s="309">
        <v>2.67</v>
      </c>
      <c r="R21" s="307">
        <v>37.229999999999997</v>
      </c>
      <c r="S21" s="307">
        <v>0</v>
      </c>
      <c r="T21" s="305">
        <v>12393.01</v>
      </c>
      <c r="U21" s="116">
        <f t="shared" ref="U21:U22" si="18">(P21+Q21+R21+S21)/T21*1000</f>
        <v>3.2195568308264093</v>
      </c>
      <c r="V21" s="309">
        <v>37.58</v>
      </c>
      <c r="W21" s="309">
        <v>0</v>
      </c>
      <c r="X21" s="307">
        <v>38.6</v>
      </c>
      <c r="Y21" s="307">
        <v>0</v>
      </c>
      <c r="Z21" s="305">
        <v>4930.6499999999996</v>
      </c>
      <c r="AA21" s="116">
        <f t="shared" ref="AA21:AA22" si="19">(V21+W21+X21+Y21)/Z21*1000</f>
        <v>15.450295599971609</v>
      </c>
      <c r="AB21" s="310">
        <v>31.71</v>
      </c>
      <c r="AC21" s="311">
        <v>3.94</v>
      </c>
      <c r="AD21" s="312">
        <f t="shared" ref="AD21" si="20">B21+C21+D21+E21+H21+I21+L21+M21+P21+Q21+R21+S21+V21+W21+X21+Y21+AB21+AC21</f>
        <v>280.95999999999998</v>
      </c>
      <c r="AE21" s="313">
        <f>F21+J21+N21+T21+Z21</f>
        <v>19461.8</v>
      </c>
      <c r="AF21" s="314">
        <f t="shared" ref="AF21:AF38" si="21">AD21/AE21*1000</f>
        <v>14.436485833787213</v>
      </c>
    </row>
    <row r="22" spans="1:32" ht="30" customHeight="1">
      <c r="A22" s="76" t="s">
        <v>28</v>
      </c>
      <c r="B22" s="104">
        <v>16.16</v>
      </c>
      <c r="C22" s="105">
        <v>0</v>
      </c>
      <c r="D22" s="105">
        <v>0</v>
      </c>
      <c r="E22" s="105">
        <v>65.25</v>
      </c>
      <c r="F22" s="106">
        <v>2122.54</v>
      </c>
      <c r="G22" s="110">
        <f>(B22+C22+D22+E22)/F22*1000</f>
        <v>38.354989776399968</v>
      </c>
      <c r="H22" s="108">
        <v>3.85</v>
      </c>
      <c r="I22" s="109">
        <v>7.52</v>
      </c>
      <c r="J22" s="106">
        <v>0</v>
      </c>
      <c r="K22" s="110" t="e">
        <f t="shared" ref="K22" si="22">(H22+I22)/N22*1000</f>
        <v>#DIV/0!</v>
      </c>
      <c r="L22" s="105">
        <v>0</v>
      </c>
      <c r="M22" s="109">
        <v>3.71</v>
      </c>
      <c r="N22" s="106">
        <v>0</v>
      </c>
      <c r="O22" s="107" t="e">
        <f t="shared" si="17"/>
        <v>#DIV/0!</v>
      </c>
      <c r="P22" s="108">
        <v>7.6</v>
      </c>
      <c r="Q22" s="111">
        <v>54.05</v>
      </c>
      <c r="R22" s="109">
        <v>68.72</v>
      </c>
      <c r="S22" s="109">
        <v>0</v>
      </c>
      <c r="T22" s="106">
        <v>11953.14</v>
      </c>
      <c r="U22" s="110">
        <f t="shared" si="18"/>
        <v>10.906757554918624</v>
      </c>
      <c r="V22" s="111">
        <v>11.29</v>
      </c>
      <c r="W22" s="111">
        <v>0</v>
      </c>
      <c r="X22" s="109">
        <v>46.86</v>
      </c>
      <c r="Y22" s="109">
        <v>0</v>
      </c>
      <c r="Z22" s="106">
        <v>4763.8900000000003</v>
      </c>
      <c r="AA22" s="110">
        <f t="shared" si="19"/>
        <v>12.206411147192734</v>
      </c>
      <c r="AB22" s="271">
        <v>34.72</v>
      </c>
      <c r="AC22" s="112">
        <v>0</v>
      </c>
      <c r="AD22" s="113">
        <f>B22+C22+D22+E22+H22+I22+L22+M22+P22+Q22+R22+S22+V22+W22+X22+Y22+AB22+AC22</f>
        <v>319.73</v>
      </c>
      <c r="AE22" s="114">
        <f t="shared" si="6"/>
        <v>18839.57</v>
      </c>
      <c r="AF22" s="115">
        <f t="shared" si="21"/>
        <v>16.971194140842918</v>
      </c>
    </row>
    <row r="23" spans="1:32" ht="30" customHeight="1" thickBot="1">
      <c r="A23" s="77" t="s">
        <v>29</v>
      </c>
      <c r="B23" s="78">
        <v>365.76</v>
      </c>
      <c r="C23" s="79">
        <v>52.97</v>
      </c>
      <c r="D23" s="79">
        <v>0</v>
      </c>
      <c r="E23" s="79">
        <v>67.34</v>
      </c>
      <c r="F23" s="80">
        <v>27582.12</v>
      </c>
      <c r="G23" s="280">
        <f t="shared" si="7"/>
        <v>17.622648295344959</v>
      </c>
      <c r="H23" s="82">
        <v>314.25</v>
      </c>
      <c r="I23" s="83">
        <v>25.56</v>
      </c>
      <c r="J23" s="80">
        <v>22809.14</v>
      </c>
      <c r="K23" s="116">
        <f>(H23+I23)/J23*1000</f>
        <v>14.897975109977843</v>
      </c>
      <c r="L23" s="79">
        <v>12.37</v>
      </c>
      <c r="M23" s="83">
        <v>205.19</v>
      </c>
      <c r="N23" s="80">
        <v>22809.14</v>
      </c>
      <c r="O23" s="81">
        <f t="shared" si="17"/>
        <v>9.5382815836107806</v>
      </c>
      <c r="P23" s="82">
        <v>44.85</v>
      </c>
      <c r="Q23" s="213">
        <v>11.41</v>
      </c>
      <c r="R23" s="83">
        <v>28.81</v>
      </c>
      <c r="S23" s="83">
        <v>0</v>
      </c>
      <c r="T23" s="80">
        <v>13021.83</v>
      </c>
      <c r="U23" s="280">
        <f>(P23+Q23+R23+S23)/T23*1000</f>
        <v>6.5328759475434719</v>
      </c>
      <c r="V23" s="213">
        <v>79.33</v>
      </c>
      <c r="W23" s="213">
        <v>0</v>
      </c>
      <c r="X23" s="83">
        <v>59.05</v>
      </c>
      <c r="Y23" s="83">
        <v>0</v>
      </c>
      <c r="Z23" s="80">
        <v>5539.38</v>
      </c>
      <c r="AA23" s="280">
        <f>(V23+W23+X23+Y23)/Z23*1000</f>
        <v>24.981135072878192</v>
      </c>
      <c r="AB23" s="272">
        <v>28.83</v>
      </c>
      <c r="AC23" s="118">
        <v>4.43</v>
      </c>
      <c r="AD23" s="119">
        <f>B23+C23+D23+E23+H23+I23+L23+M23+P23+Q23+R23+S23+V23+W23+X23+Y23+AB23+AC23</f>
        <v>1300.1499999999999</v>
      </c>
      <c r="AE23" s="120">
        <f t="shared" si="6"/>
        <v>91761.61</v>
      </c>
      <c r="AF23" s="121">
        <f t="shared" si="21"/>
        <v>14.168779296701528</v>
      </c>
    </row>
    <row r="24" spans="1:32" ht="30" customHeight="1" thickTop="1" thickBot="1">
      <c r="A24" s="122" t="s">
        <v>30</v>
      </c>
      <c r="B24" s="123">
        <f>B21+B22+B23</f>
        <v>401.46</v>
      </c>
      <c r="C24" s="124">
        <f>C21+C22+C23</f>
        <v>52.97</v>
      </c>
      <c r="D24" s="124">
        <f t="shared" ref="D24:E24" si="23">D21+D22+D23</f>
        <v>0</v>
      </c>
      <c r="E24" s="124">
        <f t="shared" si="23"/>
        <v>203.15</v>
      </c>
      <c r="F24" s="125">
        <f>F21+F22+F23</f>
        <v>31842.799999999999</v>
      </c>
      <c r="G24" s="286">
        <f t="shared" si="7"/>
        <v>20.650822163880058</v>
      </c>
      <c r="H24" s="123">
        <f>H21+H22+H23</f>
        <v>318.10000000000002</v>
      </c>
      <c r="I24" s="127">
        <f>I21+I22+I23</f>
        <v>37.989999999999995</v>
      </c>
      <c r="J24" s="125">
        <f>J21+J22+J23</f>
        <v>22809.14</v>
      </c>
      <c r="K24" s="128">
        <f t="shared" ref="K24:K34" si="24">(H24+I24)/J24*1000</f>
        <v>15.611724072016745</v>
      </c>
      <c r="L24" s="124">
        <f>L21+L22+L23</f>
        <v>15.87</v>
      </c>
      <c r="M24" s="127">
        <f>M21+M22+M23</f>
        <v>239.62</v>
      </c>
      <c r="N24" s="129">
        <f>N21+N22+N23</f>
        <v>22809.14</v>
      </c>
      <c r="O24" s="126">
        <f>(L24+M24)/N24*1000</f>
        <v>11.201211444184217</v>
      </c>
      <c r="P24" s="123">
        <f>P21+P22+P23</f>
        <v>52.45</v>
      </c>
      <c r="Q24" s="124">
        <f>Q21+Q22+Q23</f>
        <v>68.13</v>
      </c>
      <c r="R24" s="127">
        <f>R21+R22+R23</f>
        <v>134.76</v>
      </c>
      <c r="S24" s="127">
        <f>S21+S22+S23</f>
        <v>0</v>
      </c>
      <c r="T24" s="129">
        <f>T21+T22+T23</f>
        <v>37367.980000000003</v>
      </c>
      <c r="U24" s="128">
        <f t="shared" ref="U24:U39" si="25">(P24+Q24+R24+S24)/T24*1000</f>
        <v>6.8331229036196213</v>
      </c>
      <c r="V24" s="124">
        <f>V21+V22+V23</f>
        <v>128.19999999999999</v>
      </c>
      <c r="W24" s="124">
        <f>W21+W22+W23</f>
        <v>0</v>
      </c>
      <c r="X24" s="127">
        <f>X21+X22+X23</f>
        <v>144.51</v>
      </c>
      <c r="Y24" s="127">
        <f>Y21+Y22+Y23</f>
        <v>0</v>
      </c>
      <c r="Z24" s="129">
        <f>Z21+Z22+Z23</f>
        <v>15233.920000000002</v>
      </c>
      <c r="AA24" s="128">
        <f t="shared" ref="AA24:AA39" si="26">(V24+W24+X24+Y24)/Z24*1000</f>
        <v>17.90149876066042</v>
      </c>
      <c r="AB24" s="273">
        <f>AB21+AB22+AB23</f>
        <v>95.26</v>
      </c>
      <c r="AC24" s="262">
        <f>AC21+AC22+AC23</f>
        <v>8.3699999999999992</v>
      </c>
      <c r="AD24" s="119">
        <f t="shared" ref="AD24:AD39" si="27">B24+C24+D24+E24+H24+I24+L24+M24+P24+Q24+R24+S24+V24+W24+X24+Y24+AB24+AC24</f>
        <v>1900.8399999999997</v>
      </c>
      <c r="AE24" s="131">
        <f t="shared" si="6"/>
        <v>130062.98</v>
      </c>
      <c r="AF24" s="132">
        <f t="shared" si="21"/>
        <v>14.614765861892444</v>
      </c>
    </row>
    <row r="25" spans="1:32" ht="30" customHeight="1" thickTop="1">
      <c r="A25" s="133" t="s">
        <v>31</v>
      </c>
      <c r="B25" s="86"/>
      <c r="C25" s="87"/>
      <c r="D25" s="87"/>
      <c r="E25" s="87"/>
      <c r="F25" s="134"/>
      <c r="G25" s="287" t="e">
        <f t="shared" si="7"/>
        <v>#DIV/0!</v>
      </c>
      <c r="H25" s="88"/>
      <c r="I25" s="205"/>
      <c r="J25" s="134"/>
      <c r="K25" s="222" t="e">
        <f>(H25+I25)/N25*1000</f>
        <v>#DIV/0!</v>
      </c>
      <c r="L25" s="87"/>
      <c r="M25" s="89"/>
      <c r="N25" s="134"/>
      <c r="O25" s="136" t="e">
        <f>(L25+M25)/N25*1000</f>
        <v>#DIV/0!</v>
      </c>
      <c r="P25" s="214"/>
      <c r="Q25" s="215"/>
      <c r="R25" s="89"/>
      <c r="S25" s="89"/>
      <c r="T25" s="134"/>
      <c r="U25" s="137" t="e">
        <f t="shared" si="25"/>
        <v>#DIV/0!</v>
      </c>
      <c r="V25" s="215"/>
      <c r="W25" s="215"/>
      <c r="X25" s="89"/>
      <c r="Y25" s="89"/>
      <c r="Z25" s="134"/>
      <c r="AA25" s="137" t="e">
        <f t="shared" si="26"/>
        <v>#DIV/0!</v>
      </c>
      <c r="AB25" s="274"/>
      <c r="AC25" s="138"/>
      <c r="AD25" s="139">
        <f t="shared" si="27"/>
        <v>0</v>
      </c>
      <c r="AE25" s="140">
        <f t="shared" si="6"/>
        <v>0</v>
      </c>
      <c r="AF25" s="141" t="e">
        <f t="shared" si="21"/>
        <v>#DIV/0!</v>
      </c>
    </row>
    <row r="26" spans="1:32" ht="30" customHeight="1">
      <c r="A26" s="142" t="s">
        <v>32</v>
      </c>
      <c r="B26" s="143"/>
      <c r="C26" s="144"/>
      <c r="D26" s="144"/>
      <c r="E26" s="144"/>
      <c r="F26" s="145"/>
      <c r="G26" s="281" t="e">
        <f t="shared" si="7"/>
        <v>#DIV/0!</v>
      </c>
      <c r="H26" s="143"/>
      <c r="I26" s="89"/>
      <c r="J26" s="145"/>
      <c r="K26" s="110" t="e">
        <f>(H26+I26)/N26*1000</f>
        <v>#DIV/0!</v>
      </c>
      <c r="L26" s="144"/>
      <c r="M26" s="90"/>
      <c r="N26" s="145"/>
      <c r="O26" s="146" t="e">
        <f t="shared" si="17"/>
        <v>#DIV/0!</v>
      </c>
      <c r="P26" s="147"/>
      <c r="Q26" s="216"/>
      <c r="R26" s="90"/>
      <c r="S26" s="90"/>
      <c r="T26" s="145"/>
      <c r="U26" s="148" t="e">
        <f t="shared" si="25"/>
        <v>#DIV/0!</v>
      </c>
      <c r="V26" s="216"/>
      <c r="W26" s="216"/>
      <c r="X26" s="90"/>
      <c r="Y26" s="90"/>
      <c r="Z26" s="145"/>
      <c r="AA26" s="148" t="e">
        <f t="shared" si="26"/>
        <v>#DIV/0!</v>
      </c>
      <c r="AB26" s="275"/>
      <c r="AC26" s="149"/>
      <c r="AD26" s="150">
        <f t="shared" si="27"/>
        <v>0</v>
      </c>
      <c r="AE26" s="151">
        <f t="shared" si="6"/>
        <v>0</v>
      </c>
      <c r="AF26" s="152" t="e">
        <f t="shared" si="21"/>
        <v>#DIV/0!</v>
      </c>
    </row>
    <row r="27" spans="1:32" ht="30" customHeight="1" thickBot="1">
      <c r="A27" s="153" t="s">
        <v>33</v>
      </c>
      <c r="B27" s="154"/>
      <c r="C27" s="155"/>
      <c r="D27" s="155"/>
      <c r="E27" s="155"/>
      <c r="F27" s="156"/>
      <c r="G27" s="288" t="e">
        <f t="shared" si="7"/>
        <v>#DIV/0!</v>
      </c>
      <c r="H27" s="158"/>
      <c r="I27" s="159"/>
      <c r="J27" s="156"/>
      <c r="K27" s="137" t="e">
        <f>(H27+I27)/N27*1000</f>
        <v>#DIV/0!</v>
      </c>
      <c r="L27" s="155"/>
      <c r="M27" s="159"/>
      <c r="N27" s="156"/>
      <c r="O27" s="157" t="e">
        <f t="shared" si="17"/>
        <v>#DIV/0!</v>
      </c>
      <c r="P27" s="158"/>
      <c r="Q27" s="161"/>
      <c r="R27" s="159"/>
      <c r="S27" s="159"/>
      <c r="T27" s="156"/>
      <c r="U27" s="160" t="e">
        <f t="shared" si="25"/>
        <v>#DIV/0!</v>
      </c>
      <c r="V27" s="161"/>
      <c r="W27" s="161"/>
      <c r="X27" s="159"/>
      <c r="Y27" s="159"/>
      <c r="Z27" s="156"/>
      <c r="AA27" s="160" t="e">
        <f t="shared" si="26"/>
        <v>#DIV/0!</v>
      </c>
      <c r="AB27" s="276"/>
      <c r="AC27" s="162"/>
      <c r="AD27" s="163">
        <f t="shared" si="27"/>
        <v>0</v>
      </c>
      <c r="AE27" s="164">
        <f t="shared" si="6"/>
        <v>0</v>
      </c>
      <c r="AF27" s="165" t="e">
        <f t="shared" si="21"/>
        <v>#DIV/0!</v>
      </c>
    </row>
    <row r="28" spans="1:32" ht="30" customHeight="1" thickTop="1" thickBot="1">
      <c r="A28" s="122" t="s">
        <v>34</v>
      </c>
      <c r="B28" s="166">
        <f t="shared" ref="B28:Z28" si="28">SUM(B25:B27)</f>
        <v>0</v>
      </c>
      <c r="C28" s="124">
        <f t="shared" si="28"/>
        <v>0</v>
      </c>
      <c r="D28" s="124">
        <f t="shared" si="28"/>
        <v>0</v>
      </c>
      <c r="E28" s="124">
        <f t="shared" si="28"/>
        <v>0</v>
      </c>
      <c r="F28" s="125">
        <f t="shared" si="28"/>
        <v>0</v>
      </c>
      <c r="G28" s="280" t="e">
        <f t="shared" si="7"/>
        <v>#DIV/0!</v>
      </c>
      <c r="H28" s="123">
        <f t="shared" si="28"/>
        <v>0</v>
      </c>
      <c r="I28" s="127">
        <f t="shared" si="28"/>
        <v>0</v>
      </c>
      <c r="J28" s="125">
        <f t="shared" si="28"/>
        <v>0</v>
      </c>
      <c r="K28" s="128" t="e">
        <f t="shared" si="24"/>
        <v>#DIV/0!</v>
      </c>
      <c r="L28" s="124">
        <f t="shared" si="28"/>
        <v>0</v>
      </c>
      <c r="M28" s="127">
        <f t="shared" si="28"/>
        <v>0</v>
      </c>
      <c r="N28" s="129">
        <f t="shared" si="28"/>
        <v>0</v>
      </c>
      <c r="O28" s="126" t="e">
        <f t="shared" si="17"/>
        <v>#DIV/0!</v>
      </c>
      <c r="P28" s="123">
        <f>SUM(P25:P27)</f>
        <v>0</v>
      </c>
      <c r="Q28" s="127">
        <f>SUM(Q25:Q27)</f>
        <v>0</v>
      </c>
      <c r="R28" s="127">
        <f>SUM(R25:R27)</f>
        <v>0</v>
      </c>
      <c r="S28" s="127">
        <f>SUM(S25:S27)</f>
        <v>0</v>
      </c>
      <c r="T28" s="129">
        <f>SUM(T25:T27)</f>
        <v>0</v>
      </c>
      <c r="U28" s="128" t="e">
        <f t="shared" si="25"/>
        <v>#DIV/0!</v>
      </c>
      <c r="V28" s="124">
        <f t="shared" si="28"/>
        <v>0</v>
      </c>
      <c r="W28" s="127">
        <f t="shared" si="28"/>
        <v>0</v>
      </c>
      <c r="X28" s="127">
        <f t="shared" si="28"/>
        <v>0</v>
      </c>
      <c r="Y28" s="127">
        <f t="shared" si="28"/>
        <v>0</v>
      </c>
      <c r="Z28" s="129">
        <f t="shared" si="28"/>
        <v>0</v>
      </c>
      <c r="AA28" s="128" t="e">
        <f t="shared" si="26"/>
        <v>#DIV/0!</v>
      </c>
      <c r="AB28" s="273">
        <f>AB25+AB26+AB27</f>
        <v>0</v>
      </c>
      <c r="AC28" s="130">
        <f>AC25+AC26+AC27</f>
        <v>0</v>
      </c>
      <c r="AD28" s="167">
        <f t="shared" si="27"/>
        <v>0</v>
      </c>
      <c r="AE28" s="131">
        <f t="shared" si="6"/>
        <v>0</v>
      </c>
      <c r="AF28" s="132" t="e">
        <f t="shared" si="21"/>
        <v>#DIV/0!</v>
      </c>
    </row>
    <row r="29" spans="1:32" ht="30" customHeight="1" thickTop="1" thickBot="1">
      <c r="A29" s="122" t="s">
        <v>35</v>
      </c>
      <c r="B29" s="123">
        <f t="shared" ref="B29:Z29" si="29">B28+B24</f>
        <v>401.46</v>
      </c>
      <c r="C29" s="124">
        <f t="shared" si="29"/>
        <v>52.97</v>
      </c>
      <c r="D29" s="124">
        <f t="shared" si="29"/>
        <v>0</v>
      </c>
      <c r="E29" s="124">
        <f t="shared" si="29"/>
        <v>203.15</v>
      </c>
      <c r="F29" s="125">
        <f t="shared" si="29"/>
        <v>31842.799999999999</v>
      </c>
      <c r="G29" s="280">
        <f t="shared" si="7"/>
        <v>20.650822163880058</v>
      </c>
      <c r="H29" s="123">
        <f t="shared" si="29"/>
        <v>318.10000000000002</v>
      </c>
      <c r="I29" s="127">
        <f t="shared" si="29"/>
        <v>37.989999999999995</v>
      </c>
      <c r="J29" s="125">
        <f t="shared" si="29"/>
        <v>22809.14</v>
      </c>
      <c r="K29" s="128">
        <f t="shared" si="24"/>
        <v>15.611724072016745</v>
      </c>
      <c r="L29" s="124">
        <f t="shared" si="29"/>
        <v>15.87</v>
      </c>
      <c r="M29" s="127">
        <f t="shared" si="29"/>
        <v>239.62</v>
      </c>
      <c r="N29" s="129">
        <f t="shared" si="29"/>
        <v>22809.14</v>
      </c>
      <c r="O29" s="126">
        <f t="shared" si="17"/>
        <v>11.201211444184217</v>
      </c>
      <c r="P29" s="123">
        <f>P28+P24</f>
        <v>52.45</v>
      </c>
      <c r="Q29" s="127">
        <f>Q28+Q24</f>
        <v>68.13</v>
      </c>
      <c r="R29" s="127">
        <f>R28+R24</f>
        <v>134.76</v>
      </c>
      <c r="S29" s="127">
        <f>S28+S24</f>
        <v>0</v>
      </c>
      <c r="T29" s="129">
        <f>T28+T24</f>
        <v>37367.980000000003</v>
      </c>
      <c r="U29" s="128">
        <f t="shared" si="25"/>
        <v>6.8331229036196213</v>
      </c>
      <c r="V29" s="124">
        <f t="shared" si="29"/>
        <v>128.19999999999999</v>
      </c>
      <c r="W29" s="127">
        <f t="shared" si="29"/>
        <v>0</v>
      </c>
      <c r="X29" s="127">
        <f t="shared" si="29"/>
        <v>144.51</v>
      </c>
      <c r="Y29" s="127">
        <f t="shared" si="29"/>
        <v>0</v>
      </c>
      <c r="Z29" s="129">
        <f t="shared" si="29"/>
        <v>15233.920000000002</v>
      </c>
      <c r="AA29" s="128">
        <f t="shared" si="26"/>
        <v>17.90149876066042</v>
      </c>
      <c r="AB29" s="273">
        <f>AB24+AB28</f>
        <v>95.26</v>
      </c>
      <c r="AC29" s="130">
        <f>AC24+AC28</f>
        <v>8.3699999999999992</v>
      </c>
      <c r="AD29" s="167">
        <f t="shared" si="27"/>
        <v>1900.8399999999997</v>
      </c>
      <c r="AE29" s="131">
        <f t="shared" si="6"/>
        <v>130062.98</v>
      </c>
      <c r="AF29" s="132">
        <f t="shared" si="21"/>
        <v>14.614765861892444</v>
      </c>
    </row>
    <row r="30" spans="1:32" ht="30" customHeight="1" thickTop="1">
      <c r="A30" s="133" t="s">
        <v>36</v>
      </c>
      <c r="B30" s="86"/>
      <c r="C30" s="87"/>
      <c r="D30" s="87"/>
      <c r="E30" s="87"/>
      <c r="F30" s="134"/>
      <c r="G30" s="282" t="e">
        <f t="shared" si="7"/>
        <v>#DIV/0!</v>
      </c>
      <c r="H30" s="88"/>
      <c r="I30" s="89"/>
      <c r="J30" s="134"/>
      <c r="K30" s="97" t="e">
        <f>(H30+I30)/N30*1000</f>
        <v>#DIV/0!</v>
      </c>
      <c r="L30" s="87"/>
      <c r="M30" s="89"/>
      <c r="N30" s="134"/>
      <c r="O30" s="135" t="e">
        <f t="shared" si="17"/>
        <v>#DIV/0!</v>
      </c>
      <c r="P30" s="88"/>
      <c r="Q30" s="168"/>
      <c r="R30" s="89"/>
      <c r="S30" s="89"/>
      <c r="T30" s="134"/>
      <c r="U30" s="137" t="e">
        <f t="shared" si="25"/>
        <v>#DIV/0!</v>
      </c>
      <c r="V30" s="168"/>
      <c r="W30" s="168"/>
      <c r="X30" s="89"/>
      <c r="Y30" s="89"/>
      <c r="Z30" s="134"/>
      <c r="AA30" s="137" t="e">
        <f t="shared" si="26"/>
        <v>#DIV/0!</v>
      </c>
      <c r="AB30" s="274"/>
      <c r="AC30" s="138"/>
      <c r="AD30" s="139">
        <f t="shared" si="27"/>
        <v>0</v>
      </c>
      <c r="AE30" s="140">
        <f t="shared" si="6"/>
        <v>0</v>
      </c>
      <c r="AF30" s="141" t="e">
        <f t="shared" si="21"/>
        <v>#DIV/0!</v>
      </c>
    </row>
    <row r="31" spans="1:32" ht="30" customHeight="1">
      <c r="A31" s="142" t="s">
        <v>37</v>
      </c>
      <c r="B31" s="143"/>
      <c r="C31" s="144"/>
      <c r="D31" s="144"/>
      <c r="E31" s="144"/>
      <c r="F31" s="145"/>
      <c r="G31" s="283" t="e">
        <f t="shared" si="7"/>
        <v>#DIV/0!</v>
      </c>
      <c r="H31" s="147"/>
      <c r="I31" s="90"/>
      <c r="J31" s="145"/>
      <c r="K31" s="284" t="e">
        <f>(H31+I31)/J31*1000</f>
        <v>#DIV/0!</v>
      </c>
      <c r="L31" s="144"/>
      <c r="M31" s="90"/>
      <c r="N31" s="145"/>
      <c r="O31" s="285" t="e">
        <f>(L31+M31)/N31*1000</f>
        <v>#DIV/0!</v>
      </c>
      <c r="P31" s="147"/>
      <c r="Q31" s="216"/>
      <c r="R31" s="90"/>
      <c r="S31" s="90"/>
      <c r="T31" s="145"/>
      <c r="U31" s="148" t="e">
        <f t="shared" si="25"/>
        <v>#DIV/0!</v>
      </c>
      <c r="V31" s="216"/>
      <c r="W31" s="216"/>
      <c r="X31" s="90"/>
      <c r="Y31" s="90"/>
      <c r="Z31" s="145"/>
      <c r="AA31" s="148" t="e">
        <f t="shared" si="26"/>
        <v>#DIV/0!</v>
      </c>
      <c r="AB31" s="275"/>
      <c r="AC31" s="149"/>
      <c r="AD31" s="150">
        <f t="shared" si="27"/>
        <v>0</v>
      </c>
      <c r="AE31" s="140">
        <f t="shared" si="6"/>
        <v>0</v>
      </c>
      <c r="AF31" s="152" t="e">
        <f t="shared" si="21"/>
        <v>#DIV/0!</v>
      </c>
    </row>
    <row r="32" spans="1:32" ht="30" customHeight="1" thickBot="1">
      <c r="A32" s="169" t="s">
        <v>38</v>
      </c>
      <c r="B32" s="170"/>
      <c r="C32" s="171"/>
      <c r="D32" s="171"/>
      <c r="E32" s="171"/>
      <c r="F32" s="172"/>
      <c r="G32" s="288" t="e">
        <f t="shared" si="7"/>
        <v>#DIV/0!</v>
      </c>
      <c r="H32" s="174"/>
      <c r="I32" s="175"/>
      <c r="J32" s="172"/>
      <c r="K32" s="110" t="e">
        <f>(H32+I32)/N32*1000</f>
        <v>#DIV/0!</v>
      </c>
      <c r="L32" s="171"/>
      <c r="M32" s="175"/>
      <c r="N32" s="172"/>
      <c r="O32" s="173" t="e">
        <f t="shared" si="17"/>
        <v>#DIV/0!</v>
      </c>
      <c r="P32" s="174"/>
      <c r="Q32" s="177"/>
      <c r="R32" s="175"/>
      <c r="S32" s="175"/>
      <c r="T32" s="172"/>
      <c r="U32" s="176" t="e">
        <f t="shared" si="25"/>
        <v>#DIV/0!</v>
      </c>
      <c r="V32" s="177"/>
      <c r="W32" s="177"/>
      <c r="X32" s="175"/>
      <c r="Y32" s="175"/>
      <c r="Z32" s="172"/>
      <c r="AA32" s="176" t="e">
        <f t="shared" si="26"/>
        <v>#DIV/0!</v>
      </c>
      <c r="AB32" s="277"/>
      <c r="AC32" s="178"/>
      <c r="AD32" s="179">
        <f t="shared" si="27"/>
        <v>0</v>
      </c>
      <c r="AE32" s="180">
        <f t="shared" si="6"/>
        <v>0</v>
      </c>
      <c r="AF32" s="181" t="e">
        <f t="shared" si="21"/>
        <v>#DIV/0!</v>
      </c>
    </row>
    <row r="33" spans="1:32" ht="30" customHeight="1" thickTop="1" thickBot="1">
      <c r="A33" s="122" t="s">
        <v>39</v>
      </c>
      <c r="B33" s="123">
        <f>SUM(B30:B32)</f>
        <v>0</v>
      </c>
      <c r="C33" s="124">
        <f>SUM(C30:C32)</f>
        <v>0</v>
      </c>
      <c r="D33" s="124">
        <f t="shared" ref="D33:E33" si="30">SUM(D30:D32)</f>
        <v>0</v>
      </c>
      <c r="E33" s="124">
        <f t="shared" si="30"/>
        <v>0</v>
      </c>
      <c r="F33" s="129">
        <f>SUM(F30:F32)</f>
        <v>0</v>
      </c>
      <c r="G33" s="280" t="e">
        <f t="shared" si="7"/>
        <v>#DIV/0!</v>
      </c>
      <c r="H33" s="123">
        <f>SUM(H30:H32)</f>
        <v>0</v>
      </c>
      <c r="I33" s="127">
        <f>SUM(I30:I32)</f>
        <v>0</v>
      </c>
      <c r="J33" s="125">
        <f>SUM(J30:J32)</f>
        <v>0</v>
      </c>
      <c r="K33" s="128" t="e">
        <f t="shared" si="24"/>
        <v>#DIV/0!</v>
      </c>
      <c r="L33" s="124">
        <f>SUM(L30:L32)</f>
        <v>0</v>
      </c>
      <c r="M33" s="127">
        <f>SUM(M30:M32)</f>
        <v>0</v>
      </c>
      <c r="N33" s="129">
        <f>SUM(N30:N32)</f>
        <v>0</v>
      </c>
      <c r="O33" s="126" t="e">
        <f t="shared" si="17"/>
        <v>#DIV/0!</v>
      </c>
      <c r="P33" s="123">
        <f>SUM(P30:P32)</f>
        <v>0</v>
      </c>
      <c r="Q33" s="127">
        <f>SUM(Q30:Q32)</f>
        <v>0</v>
      </c>
      <c r="R33" s="127">
        <f>SUM(R30:R32)</f>
        <v>0</v>
      </c>
      <c r="S33" s="127">
        <f>SUM(S30:S32)</f>
        <v>0</v>
      </c>
      <c r="T33" s="129">
        <f>SUM(T30:T32)</f>
        <v>0</v>
      </c>
      <c r="U33" s="128" t="e">
        <f t="shared" si="25"/>
        <v>#DIV/0!</v>
      </c>
      <c r="V33" s="124">
        <f>SUM(V30:V32)</f>
        <v>0</v>
      </c>
      <c r="W33" s="127">
        <f>SUM(W30:W32)</f>
        <v>0</v>
      </c>
      <c r="X33" s="127">
        <f>SUM(X30:X32)</f>
        <v>0</v>
      </c>
      <c r="Y33" s="127">
        <f>SUM(Y30:Y32)</f>
        <v>0</v>
      </c>
      <c r="Z33" s="129">
        <f>SUM(Z30:Z32)</f>
        <v>0</v>
      </c>
      <c r="AA33" s="128" t="e">
        <f t="shared" si="26"/>
        <v>#DIV/0!</v>
      </c>
      <c r="AB33" s="273">
        <f>AB30+AB31+AB32</f>
        <v>0</v>
      </c>
      <c r="AC33" s="130">
        <f>AC30+AC31+AC32</f>
        <v>0</v>
      </c>
      <c r="AD33" s="167">
        <f t="shared" si="27"/>
        <v>0</v>
      </c>
      <c r="AE33" s="182">
        <f t="shared" si="6"/>
        <v>0</v>
      </c>
      <c r="AF33" s="183" t="e">
        <f t="shared" si="21"/>
        <v>#DIV/0!</v>
      </c>
    </row>
    <row r="34" spans="1:32" ht="30" customHeight="1" thickTop="1">
      <c r="A34" s="184" t="s">
        <v>40</v>
      </c>
      <c r="B34" s="219"/>
      <c r="C34" s="185"/>
      <c r="D34" s="185"/>
      <c r="E34" s="185"/>
      <c r="F34" s="186"/>
      <c r="G34" s="287" t="e">
        <f t="shared" si="7"/>
        <v>#DIV/0!</v>
      </c>
      <c r="H34" s="217"/>
      <c r="I34" s="188"/>
      <c r="J34" s="186"/>
      <c r="K34" s="97" t="e">
        <f t="shared" si="24"/>
        <v>#DIV/0!</v>
      </c>
      <c r="L34" s="185"/>
      <c r="M34" s="188"/>
      <c r="N34" s="186"/>
      <c r="O34" s="187" t="e">
        <f t="shared" si="17"/>
        <v>#DIV/0!</v>
      </c>
      <c r="P34" s="217"/>
      <c r="Q34" s="218"/>
      <c r="R34" s="188"/>
      <c r="S34" s="188"/>
      <c r="T34" s="186"/>
      <c r="U34" s="137" t="e">
        <f t="shared" si="25"/>
        <v>#DIV/0!</v>
      </c>
      <c r="V34" s="218"/>
      <c r="W34" s="218"/>
      <c r="X34" s="188"/>
      <c r="Y34" s="188"/>
      <c r="Z34" s="186"/>
      <c r="AA34" s="137" t="e">
        <f t="shared" si="26"/>
        <v>#DIV/0!</v>
      </c>
      <c r="AB34" s="274"/>
      <c r="AC34" s="138"/>
      <c r="AD34" s="139">
        <f t="shared" si="27"/>
        <v>0</v>
      </c>
      <c r="AE34" s="140">
        <f t="shared" si="6"/>
        <v>0</v>
      </c>
      <c r="AF34" s="141" t="e">
        <f t="shared" si="21"/>
        <v>#DIV/0!</v>
      </c>
    </row>
    <row r="35" spans="1:32" ht="30" customHeight="1">
      <c r="A35" s="142" t="s">
        <v>41</v>
      </c>
      <c r="B35" s="143"/>
      <c r="C35" s="144"/>
      <c r="D35" s="144"/>
      <c r="E35" s="144"/>
      <c r="F35" s="145"/>
      <c r="G35" s="283" t="e">
        <f t="shared" si="7"/>
        <v>#DIV/0!</v>
      </c>
      <c r="H35" s="147"/>
      <c r="I35" s="90"/>
      <c r="J35" s="145"/>
      <c r="K35" s="110" t="e">
        <f t="shared" ref="K35:K39" si="31">(H35+I35)/N35*1000</f>
        <v>#DIV/0!</v>
      </c>
      <c r="L35" s="144"/>
      <c r="M35" s="90"/>
      <c r="N35" s="145"/>
      <c r="O35" s="146" t="e">
        <f t="shared" si="17"/>
        <v>#DIV/0!</v>
      </c>
      <c r="P35" s="147"/>
      <c r="Q35" s="216"/>
      <c r="R35" s="90"/>
      <c r="S35" s="90"/>
      <c r="T35" s="145"/>
      <c r="U35" s="148" t="e">
        <f t="shared" si="25"/>
        <v>#DIV/0!</v>
      </c>
      <c r="V35" s="216"/>
      <c r="W35" s="216"/>
      <c r="X35" s="90"/>
      <c r="Y35" s="90"/>
      <c r="Z35" s="145"/>
      <c r="AA35" s="148" t="e">
        <f t="shared" si="26"/>
        <v>#DIV/0!</v>
      </c>
      <c r="AB35" s="275"/>
      <c r="AC35" s="149"/>
      <c r="AD35" s="150">
        <f t="shared" si="27"/>
        <v>0</v>
      </c>
      <c r="AE35" s="140">
        <f t="shared" si="6"/>
        <v>0</v>
      </c>
      <c r="AF35" s="152" t="e">
        <f t="shared" si="21"/>
        <v>#DIV/0!</v>
      </c>
    </row>
    <row r="36" spans="1:32" ht="30" customHeight="1" thickBot="1">
      <c r="A36" s="169" t="s">
        <v>42</v>
      </c>
      <c r="B36" s="170"/>
      <c r="C36" s="171"/>
      <c r="D36" s="171"/>
      <c r="E36" s="171"/>
      <c r="F36" s="172"/>
      <c r="G36" s="289" t="e">
        <f t="shared" si="7"/>
        <v>#DIV/0!</v>
      </c>
      <c r="H36" s="174"/>
      <c r="I36" s="175"/>
      <c r="J36" s="172"/>
      <c r="K36" s="137" t="e">
        <f t="shared" si="31"/>
        <v>#DIV/0!</v>
      </c>
      <c r="L36" s="171"/>
      <c r="M36" s="175"/>
      <c r="N36" s="172"/>
      <c r="O36" s="173" t="e">
        <f t="shared" si="17"/>
        <v>#DIV/0!</v>
      </c>
      <c r="P36" s="174"/>
      <c r="Q36" s="177"/>
      <c r="R36" s="175"/>
      <c r="S36" s="175"/>
      <c r="T36" s="172"/>
      <c r="U36" s="176" t="e">
        <f t="shared" si="25"/>
        <v>#DIV/0!</v>
      </c>
      <c r="V36" s="177"/>
      <c r="W36" s="177"/>
      <c r="X36" s="175"/>
      <c r="Y36" s="175"/>
      <c r="Z36" s="172"/>
      <c r="AA36" s="176" t="e">
        <f t="shared" si="26"/>
        <v>#DIV/0!</v>
      </c>
      <c r="AB36" s="277"/>
      <c r="AC36" s="178"/>
      <c r="AD36" s="179">
        <f t="shared" si="27"/>
        <v>0</v>
      </c>
      <c r="AE36" s="189">
        <f t="shared" si="6"/>
        <v>0</v>
      </c>
      <c r="AF36" s="181" t="e">
        <f t="shared" si="21"/>
        <v>#DIV/0!</v>
      </c>
    </row>
    <row r="37" spans="1:32" ht="30" customHeight="1" thickTop="1" thickBot="1">
      <c r="A37" s="122" t="s">
        <v>43</v>
      </c>
      <c r="B37" s="123">
        <f>SUM(B34:B36)</f>
        <v>0</v>
      </c>
      <c r="C37" s="124">
        <f>SUM(C34:C36)</f>
        <v>0</v>
      </c>
      <c r="D37" s="124">
        <f t="shared" ref="D37:E37" si="32">SUM(D34:D36)</f>
        <v>0</v>
      </c>
      <c r="E37" s="124">
        <f t="shared" si="32"/>
        <v>0</v>
      </c>
      <c r="F37" s="125">
        <f>SUM(F34:F36)</f>
        <v>0</v>
      </c>
      <c r="G37" s="280" t="e">
        <f t="shared" si="7"/>
        <v>#DIV/0!</v>
      </c>
      <c r="H37" s="123">
        <f>SUM(H34:H36)</f>
        <v>0</v>
      </c>
      <c r="I37" s="127">
        <f>SUM(I34:I36)</f>
        <v>0</v>
      </c>
      <c r="J37" s="125">
        <f>SUM(J34:J36)</f>
        <v>0</v>
      </c>
      <c r="K37" s="190" t="e">
        <f t="shared" si="31"/>
        <v>#DIV/0!</v>
      </c>
      <c r="L37" s="124">
        <f>SUM(L34:L36)</f>
        <v>0</v>
      </c>
      <c r="M37" s="127">
        <f>SUM(M34:M36)</f>
        <v>0</v>
      </c>
      <c r="N37" s="125">
        <f>SUM(N34:N36)</f>
        <v>0</v>
      </c>
      <c r="O37" s="126" t="e">
        <f t="shared" si="17"/>
        <v>#DIV/0!</v>
      </c>
      <c r="P37" s="123">
        <f>SUM(P34:P36)</f>
        <v>0</v>
      </c>
      <c r="Q37" s="127">
        <f>SUM(Q34:Q36)</f>
        <v>0</v>
      </c>
      <c r="R37" s="127">
        <f>SUM(R34:R36)</f>
        <v>0</v>
      </c>
      <c r="S37" s="127">
        <f>SUM(S34:S36)</f>
        <v>0</v>
      </c>
      <c r="T37" s="125">
        <f>SUM(T34:T36)</f>
        <v>0</v>
      </c>
      <c r="U37" s="128" t="e">
        <f t="shared" si="25"/>
        <v>#DIV/0!</v>
      </c>
      <c r="V37" s="124">
        <f>SUM(V34:V36)</f>
        <v>0</v>
      </c>
      <c r="W37" s="127">
        <f>SUM(W34:W36)</f>
        <v>0</v>
      </c>
      <c r="X37" s="127">
        <f>SUM(X34:X36)</f>
        <v>0</v>
      </c>
      <c r="Y37" s="127">
        <f>SUM(Y34:Y36)</f>
        <v>0</v>
      </c>
      <c r="Z37" s="125">
        <f>SUM(Z34:Z36)</f>
        <v>0</v>
      </c>
      <c r="AA37" s="128" t="e">
        <f t="shared" si="26"/>
        <v>#DIV/0!</v>
      </c>
      <c r="AB37" s="273">
        <f>AB34+AB35+AB36</f>
        <v>0</v>
      </c>
      <c r="AC37" s="130">
        <f>AC34+AC35+AC36</f>
        <v>0</v>
      </c>
      <c r="AD37" s="167">
        <f t="shared" si="27"/>
        <v>0</v>
      </c>
      <c r="AE37" s="182">
        <f t="shared" si="6"/>
        <v>0</v>
      </c>
      <c r="AF37" s="132" t="e">
        <f t="shared" si="21"/>
        <v>#DIV/0!</v>
      </c>
    </row>
    <row r="38" spans="1:32" ht="30" customHeight="1" thickTop="1" thickBot="1">
      <c r="A38" s="122" t="s">
        <v>44</v>
      </c>
      <c r="B38" s="123">
        <f>B37+B33</f>
        <v>0</v>
      </c>
      <c r="C38" s="124">
        <f>C37+C33</f>
        <v>0</v>
      </c>
      <c r="D38" s="124">
        <f t="shared" ref="D38:E38" si="33">D37+D33</f>
        <v>0</v>
      </c>
      <c r="E38" s="124">
        <f t="shared" si="33"/>
        <v>0</v>
      </c>
      <c r="F38" s="125">
        <f>F37+F33</f>
        <v>0</v>
      </c>
      <c r="G38" s="280" t="e">
        <f t="shared" si="7"/>
        <v>#DIV/0!</v>
      </c>
      <c r="H38" s="123">
        <f>H37+H33</f>
        <v>0</v>
      </c>
      <c r="I38" s="127">
        <f>I37+I33</f>
        <v>0</v>
      </c>
      <c r="J38" s="125">
        <f>J37+J33</f>
        <v>0</v>
      </c>
      <c r="K38" s="190" t="e">
        <f t="shared" si="31"/>
        <v>#DIV/0!</v>
      </c>
      <c r="L38" s="124">
        <f>L37+L33</f>
        <v>0</v>
      </c>
      <c r="M38" s="127">
        <f>M37+M33</f>
        <v>0</v>
      </c>
      <c r="N38" s="125">
        <f>N37+N33</f>
        <v>0</v>
      </c>
      <c r="O38" s="126" t="e">
        <f t="shared" si="17"/>
        <v>#DIV/0!</v>
      </c>
      <c r="P38" s="123">
        <f>P37+P33</f>
        <v>0</v>
      </c>
      <c r="Q38" s="127">
        <f>Q37+Q33</f>
        <v>0</v>
      </c>
      <c r="R38" s="127">
        <f>R37+R33</f>
        <v>0</v>
      </c>
      <c r="S38" s="127">
        <f>S37+S33</f>
        <v>0</v>
      </c>
      <c r="T38" s="125">
        <f>T37+T33</f>
        <v>0</v>
      </c>
      <c r="U38" s="128" t="e">
        <f t="shared" si="25"/>
        <v>#DIV/0!</v>
      </c>
      <c r="V38" s="124">
        <f>V37+V33</f>
        <v>0</v>
      </c>
      <c r="W38" s="127">
        <f>W37+W33</f>
        <v>0</v>
      </c>
      <c r="X38" s="127">
        <f>X37+X33</f>
        <v>0</v>
      </c>
      <c r="Y38" s="127">
        <f>Y37+Y33</f>
        <v>0</v>
      </c>
      <c r="Z38" s="125">
        <f>Z37+Z33</f>
        <v>0</v>
      </c>
      <c r="AA38" s="128" t="e">
        <f t="shared" si="26"/>
        <v>#DIV/0!</v>
      </c>
      <c r="AB38" s="273">
        <f>AB33+AB37</f>
        <v>0</v>
      </c>
      <c r="AC38" s="130">
        <f>AC33+AC37</f>
        <v>0</v>
      </c>
      <c r="AD38" s="167">
        <f t="shared" si="27"/>
        <v>0</v>
      </c>
      <c r="AE38" s="182">
        <f t="shared" si="6"/>
        <v>0</v>
      </c>
      <c r="AF38" s="132" t="e">
        <f t="shared" si="21"/>
        <v>#DIV/0!</v>
      </c>
    </row>
    <row r="39" spans="1:32" ht="30" customHeight="1" thickTop="1" thickBot="1">
      <c r="A39" s="191" t="s">
        <v>99</v>
      </c>
      <c r="B39" s="192">
        <f t="shared" ref="B39:Z39" si="34">B38+B29</f>
        <v>401.46</v>
      </c>
      <c r="C39" s="193">
        <f t="shared" si="34"/>
        <v>52.97</v>
      </c>
      <c r="D39" s="193">
        <f t="shared" ref="D39:E39" si="35">D38+D29</f>
        <v>0</v>
      </c>
      <c r="E39" s="193">
        <f t="shared" si="35"/>
        <v>203.15</v>
      </c>
      <c r="F39" s="194">
        <f>F38+F29</f>
        <v>31842.799999999999</v>
      </c>
      <c r="G39" s="290">
        <f t="shared" si="7"/>
        <v>20.650822163880058</v>
      </c>
      <c r="H39" s="192">
        <f t="shared" si="34"/>
        <v>318.10000000000002</v>
      </c>
      <c r="I39" s="196">
        <f t="shared" si="34"/>
        <v>37.989999999999995</v>
      </c>
      <c r="J39" s="194">
        <f t="shared" si="34"/>
        <v>22809.14</v>
      </c>
      <c r="K39" s="197">
        <f t="shared" si="31"/>
        <v>15.611724072016745</v>
      </c>
      <c r="L39" s="193">
        <f t="shared" si="34"/>
        <v>15.87</v>
      </c>
      <c r="M39" s="196">
        <f t="shared" si="34"/>
        <v>239.62</v>
      </c>
      <c r="N39" s="194">
        <f t="shared" si="34"/>
        <v>22809.14</v>
      </c>
      <c r="O39" s="195">
        <f t="shared" si="17"/>
        <v>11.201211444184217</v>
      </c>
      <c r="P39" s="192">
        <f>P38+P29</f>
        <v>52.45</v>
      </c>
      <c r="Q39" s="196">
        <f>Q38+Q29</f>
        <v>68.13</v>
      </c>
      <c r="R39" s="196">
        <f>R38+R29</f>
        <v>134.76</v>
      </c>
      <c r="S39" s="196">
        <f>S38+S29</f>
        <v>0</v>
      </c>
      <c r="T39" s="194">
        <f>T38+T29</f>
        <v>37367.980000000003</v>
      </c>
      <c r="U39" s="197">
        <f t="shared" si="25"/>
        <v>6.8331229036196213</v>
      </c>
      <c r="V39" s="193">
        <f t="shared" si="34"/>
        <v>128.19999999999999</v>
      </c>
      <c r="W39" s="196">
        <f t="shared" ref="W39" si="36">W38+W29</f>
        <v>0</v>
      </c>
      <c r="X39" s="196">
        <f t="shared" si="34"/>
        <v>144.51</v>
      </c>
      <c r="Y39" s="196">
        <f t="shared" si="34"/>
        <v>0</v>
      </c>
      <c r="Z39" s="194">
        <f t="shared" si="34"/>
        <v>15233.920000000002</v>
      </c>
      <c r="AA39" s="197">
        <f t="shared" si="26"/>
        <v>17.90149876066042</v>
      </c>
      <c r="AB39" s="268">
        <f>AB29+AB38</f>
        <v>95.26</v>
      </c>
      <c r="AC39" s="198">
        <f>AC29+AC38</f>
        <v>8.3699999999999992</v>
      </c>
      <c r="AD39" s="199">
        <f t="shared" si="27"/>
        <v>1900.8399999999997</v>
      </c>
      <c r="AE39" s="200">
        <f t="shared" si="6"/>
        <v>130062.98</v>
      </c>
      <c r="AF39" s="201">
        <f>AD39/AE39*1000</f>
        <v>14.614765861892444</v>
      </c>
    </row>
  </sheetData>
  <mergeCells count="10">
    <mergeCell ref="AD4:AD5"/>
    <mergeCell ref="AE4:AF4"/>
    <mergeCell ref="A4:A11"/>
    <mergeCell ref="AB4:AC4"/>
    <mergeCell ref="A1:AA2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D14" workbookViewId="0">
      <selection activeCell="AB23" sqref="AB23:AC23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1093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7" width="6.5546875" bestFit="1" customWidth="1"/>
    <col min="28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38" t="s">
        <v>100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9"/>
      <c r="AB1" s="1"/>
      <c r="AC1" s="257"/>
      <c r="AD1" s="2" t="s">
        <v>0</v>
      </c>
      <c r="AE1" s="3" t="s">
        <v>1</v>
      </c>
      <c r="AF1" s="4" t="s">
        <v>2</v>
      </c>
    </row>
    <row r="2" spans="1:32" ht="36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9"/>
      <c r="AB2" s="1"/>
      <c r="AC2" s="257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40" t="s">
        <v>4</v>
      </c>
      <c r="B4" s="354" t="s">
        <v>5</v>
      </c>
      <c r="C4" s="342"/>
      <c r="D4" s="342"/>
      <c r="E4" s="342"/>
      <c r="F4" s="343"/>
      <c r="G4" s="355"/>
      <c r="H4" s="345" t="s">
        <v>6</v>
      </c>
      <c r="I4" s="346"/>
      <c r="J4" s="346"/>
      <c r="K4" s="347"/>
      <c r="L4" s="346" t="s">
        <v>7</v>
      </c>
      <c r="M4" s="346"/>
      <c r="N4" s="346"/>
      <c r="O4" s="346"/>
      <c r="P4" s="348" t="s">
        <v>8</v>
      </c>
      <c r="Q4" s="349"/>
      <c r="R4" s="349"/>
      <c r="S4" s="349"/>
      <c r="T4" s="349"/>
      <c r="U4" s="350"/>
      <c r="V4" s="349" t="s">
        <v>9</v>
      </c>
      <c r="W4" s="349"/>
      <c r="X4" s="349"/>
      <c r="Y4" s="349"/>
      <c r="Z4" s="349"/>
      <c r="AA4" s="350"/>
      <c r="AB4" s="348" t="s">
        <v>10</v>
      </c>
      <c r="AC4" s="350"/>
      <c r="AD4" s="334" t="s">
        <v>11</v>
      </c>
      <c r="AE4" s="336" t="s">
        <v>50</v>
      </c>
      <c r="AF4" s="337"/>
    </row>
    <row r="5" spans="1:32" ht="24.75" thickBot="1">
      <c r="A5" s="35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21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335"/>
      <c r="AE5" s="28" t="s">
        <v>49</v>
      </c>
      <c r="AF5" s="29" t="s">
        <v>14</v>
      </c>
    </row>
    <row r="6" spans="1:32" ht="15" hidden="1" customHeight="1">
      <c r="A6" s="353"/>
      <c r="B6" s="31">
        <v>3909.64</v>
      </c>
      <c r="C6" s="32"/>
      <c r="D6" s="32"/>
      <c r="E6" s="32"/>
      <c r="F6" s="33">
        <v>233378.78200000001</v>
      </c>
      <c r="G6" s="38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>
      <c r="A7" s="353"/>
      <c r="B7" s="31">
        <v>3730.48</v>
      </c>
      <c r="C7" s="32"/>
      <c r="D7" s="32"/>
      <c r="E7" s="32"/>
      <c r="F7" s="33">
        <v>283444.41000000003</v>
      </c>
      <c r="G7" s="38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9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9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9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>
      <c r="A8" s="353"/>
      <c r="B8" s="44">
        <v>3402.36</v>
      </c>
      <c r="C8" s="45"/>
      <c r="D8" s="45"/>
      <c r="E8" s="45"/>
      <c r="F8" s="46">
        <v>263316.38800000004</v>
      </c>
      <c r="G8" s="38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>
      <c r="A9" s="353"/>
      <c r="B9" s="44">
        <v>4011.54</v>
      </c>
      <c r="C9" s="45"/>
      <c r="D9" s="45"/>
      <c r="E9" s="45"/>
      <c r="F9" s="46">
        <v>264775.22100000002</v>
      </c>
      <c r="G9" s="38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20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>
      <c r="A10" s="353"/>
      <c r="B10" s="31">
        <v>5185.3799999999992</v>
      </c>
      <c r="C10" s="32"/>
      <c r="D10" s="32"/>
      <c r="E10" s="32"/>
      <c r="F10" s="33">
        <v>291296.00399999996</v>
      </c>
      <c r="G10" s="38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15" si="6">F10+J10+N10+T10+Z10</f>
        <v>1028633.4590000001</v>
      </c>
      <c r="AF10" s="43">
        <f t="shared" si="4"/>
        <v>15.846203385067991</v>
      </c>
    </row>
    <row r="11" spans="1:32" ht="15" thickTop="1" thickBot="1">
      <c r="A11" s="34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8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79" t="s">
        <v>81</v>
      </c>
      <c r="Q11" s="259" t="s">
        <v>85</v>
      </c>
      <c r="R11" s="259" t="s">
        <v>83</v>
      </c>
      <c r="S11" s="259" t="s">
        <v>85</v>
      </c>
      <c r="T11" s="33"/>
      <c r="U11" s="38"/>
      <c r="V11" s="279" t="s">
        <v>81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(B12+C12+D12)/F12*1000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 t="shared" ref="G13:G39" si="7">(B13+C13+D13)/F13*1000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 t="shared" ref="AD13:AD18" si="8">B13+C13+D13++E13+H13+I13+L13+M13+P13+Q13+R13+S13+V13+W13+X13+Y13+AB13+AC13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 t="shared" si="7"/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 t="shared" si="8"/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8">
        <f t="shared" si="7"/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 t="shared" si="8"/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291" t="s">
        <v>54</v>
      </c>
      <c r="B16" s="292">
        <v>5472.17</v>
      </c>
      <c r="C16" s="293">
        <v>734.47</v>
      </c>
      <c r="D16" s="293"/>
      <c r="E16" s="293"/>
      <c r="F16" s="294">
        <v>328722.44300000003</v>
      </c>
      <c r="G16" s="38">
        <f t="shared" si="7"/>
        <v>18.881095988934348</v>
      </c>
      <c r="H16" s="292">
        <v>5813.76</v>
      </c>
      <c r="I16" s="295">
        <v>972</v>
      </c>
      <c r="J16" s="294">
        <v>313187.71999999997</v>
      </c>
      <c r="K16" s="38">
        <f t="shared" si="0"/>
        <v>21.666749896835039</v>
      </c>
      <c r="L16" s="293">
        <v>489.54</v>
      </c>
      <c r="M16" s="295">
        <v>987.83</v>
      </c>
      <c r="N16" s="294">
        <v>313187.71999999997</v>
      </c>
      <c r="O16" s="34">
        <f t="shared" si="1"/>
        <v>4.7172028328569215</v>
      </c>
      <c r="P16" s="292">
        <v>580.95000000000005</v>
      </c>
      <c r="Q16" s="293"/>
      <c r="R16" s="295">
        <v>542.54</v>
      </c>
      <c r="S16" s="295">
        <v>123</v>
      </c>
      <c r="T16" s="294">
        <v>125824.109</v>
      </c>
      <c r="U16" s="38">
        <f t="shared" si="2"/>
        <v>9.9066070080416786</v>
      </c>
      <c r="V16" s="293">
        <v>475.45</v>
      </c>
      <c r="W16" s="293"/>
      <c r="X16" s="295">
        <v>235.17499999999998</v>
      </c>
      <c r="Y16" s="295">
        <v>0</v>
      </c>
      <c r="Z16" s="294">
        <v>45086.7</v>
      </c>
      <c r="AA16" s="38">
        <f t="shared" si="5"/>
        <v>15.761299895534604</v>
      </c>
      <c r="AB16" s="296">
        <v>446.32000000000005</v>
      </c>
      <c r="AC16" s="297"/>
      <c r="AD16" s="41">
        <f t="shared" si="8"/>
        <v>16873.205000000002</v>
      </c>
      <c r="AE16" s="180">
        <v>1126008.6919999998</v>
      </c>
      <c r="AF16" s="298">
        <v>14.984968695072919</v>
      </c>
    </row>
    <row r="17" spans="1:32" ht="30" customHeight="1" thickTop="1" thickBot="1">
      <c r="A17" s="122" t="s">
        <v>64</v>
      </c>
      <c r="B17" s="123">
        <v>4956.8500000000004</v>
      </c>
      <c r="C17" s="124">
        <v>894.75</v>
      </c>
      <c r="D17" s="124"/>
      <c r="E17" s="124"/>
      <c r="F17" s="125">
        <v>331013.49099999998</v>
      </c>
      <c r="G17" s="38">
        <f t="shared" si="7"/>
        <v>17.677829330527199</v>
      </c>
      <c r="H17" s="123">
        <v>5107.5099999999993</v>
      </c>
      <c r="I17" s="127">
        <v>338.23</v>
      </c>
      <c r="J17" s="125">
        <v>309091.09000000003</v>
      </c>
      <c r="K17" s="38">
        <f t="shared" si="0"/>
        <v>17.618560276195598</v>
      </c>
      <c r="L17" s="124">
        <v>387.58000000000004</v>
      </c>
      <c r="M17" s="127">
        <v>1108.7799999999997</v>
      </c>
      <c r="N17" s="125">
        <v>309091.09000000003</v>
      </c>
      <c r="O17" s="34">
        <f t="shared" si="1"/>
        <v>4.8411618723787848</v>
      </c>
      <c r="P17" s="123">
        <v>595.37</v>
      </c>
      <c r="Q17" s="124"/>
      <c r="R17" s="127">
        <v>423.22500000000002</v>
      </c>
      <c r="S17" s="127">
        <v>55.730000000000004</v>
      </c>
      <c r="T17" s="125">
        <v>143594.49699999997</v>
      </c>
      <c r="U17" s="38">
        <f t="shared" si="2"/>
        <v>7.4816585763728831</v>
      </c>
      <c r="V17" s="124">
        <v>550.04999999999995</v>
      </c>
      <c r="W17" s="124"/>
      <c r="X17" s="127">
        <v>310.26000000000005</v>
      </c>
      <c r="Y17" s="127">
        <v>3.55</v>
      </c>
      <c r="Z17" s="125">
        <v>54573.96</v>
      </c>
      <c r="AA17" s="38">
        <f t="shared" si="5"/>
        <v>15.829161013787528</v>
      </c>
      <c r="AB17" s="299">
        <v>464.5</v>
      </c>
      <c r="AC17" s="300"/>
      <c r="AD17" s="41">
        <f t="shared" si="8"/>
        <v>15196.385</v>
      </c>
      <c r="AE17" s="301">
        <v>1147364.128</v>
      </c>
      <c r="AF17" s="132">
        <v>13.2446052906406</v>
      </c>
    </row>
    <row r="18" spans="1:32" ht="30" customHeight="1" thickTop="1" thickBot="1">
      <c r="A18" s="122" t="s">
        <v>69</v>
      </c>
      <c r="B18" s="123">
        <v>4739.51</v>
      </c>
      <c r="C18" s="124">
        <v>881.43000000000006</v>
      </c>
      <c r="D18" s="124"/>
      <c r="E18" s="124"/>
      <c r="F18" s="125">
        <v>302376.28899999999</v>
      </c>
      <c r="G18" s="38">
        <f t="shared" si="7"/>
        <v>18.589222119860068</v>
      </c>
      <c r="H18" s="123">
        <v>4902.3500000000004</v>
      </c>
      <c r="I18" s="127">
        <v>463.49</v>
      </c>
      <c r="J18" s="125">
        <v>291649.65000000002</v>
      </c>
      <c r="K18" s="38">
        <f t="shared" si="0"/>
        <v>18.398239120122376</v>
      </c>
      <c r="L18" s="124">
        <v>349.52</v>
      </c>
      <c r="M18" s="127">
        <v>901.60500000000002</v>
      </c>
      <c r="N18" s="125">
        <v>291649.65000000002</v>
      </c>
      <c r="O18" s="34">
        <f t="shared" si="1"/>
        <v>4.2898217090265671</v>
      </c>
      <c r="P18" s="123">
        <v>568.34</v>
      </c>
      <c r="Q18" s="124"/>
      <c r="R18" s="127">
        <v>437.47500000000002</v>
      </c>
      <c r="S18" s="127">
        <v>43.519999999999996</v>
      </c>
      <c r="T18" s="125">
        <v>151435.27799999999</v>
      </c>
      <c r="U18" s="38">
        <f t="shared" si="2"/>
        <v>6.9292638667721809</v>
      </c>
      <c r="V18" s="124">
        <v>404.46</v>
      </c>
      <c r="W18" s="124"/>
      <c r="X18" s="127">
        <v>272.22000000000003</v>
      </c>
      <c r="Y18" s="127">
        <v>0</v>
      </c>
      <c r="Z18" s="125">
        <v>52671.654999999999</v>
      </c>
      <c r="AA18" s="38">
        <f t="shared" si="5"/>
        <v>12.847137611301564</v>
      </c>
      <c r="AB18" s="299">
        <v>483.46000000000004</v>
      </c>
      <c r="AC18" s="300"/>
      <c r="AD18" s="41">
        <f t="shared" si="8"/>
        <v>14447.380000000001</v>
      </c>
      <c r="AE18" s="301">
        <v>1089782.5220000001</v>
      </c>
      <c r="AF18" s="132">
        <v>13.257122139824517</v>
      </c>
    </row>
    <row r="19" spans="1:32" ht="30" customHeight="1" thickTop="1" thickBot="1">
      <c r="A19" s="122" t="s">
        <v>97</v>
      </c>
      <c r="B19" s="192">
        <v>4060.29</v>
      </c>
      <c r="C19" s="193">
        <v>642.4</v>
      </c>
      <c r="D19" s="193">
        <v>72.400000000000006</v>
      </c>
      <c r="E19" s="193">
        <v>585.98</v>
      </c>
      <c r="F19" s="194">
        <v>281704.19500000001</v>
      </c>
      <c r="G19" s="38">
        <f t="shared" si="7"/>
        <v>16.950723790250972</v>
      </c>
      <c r="H19" s="192">
        <v>4335.13</v>
      </c>
      <c r="I19" s="196">
        <v>354.34</v>
      </c>
      <c r="J19" s="194">
        <v>264996.42000000004</v>
      </c>
      <c r="K19" s="38">
        <f t="shared" si="0"/>
        <v>17.696352275249602</v>
      </c>
      <c r="L19" s="193">
        <v>370.97</v>
      </c>
      <c r="M19" s="196">
        <v>490.90999999999997</v>
      </c>
      <c r="N19" s="194">
        <v>264996.42000000004</v>
      </c>
      <c r="O19" s="34">
        <f t="shared" si="1"/>
        <v>3.2524212968612929</v>
      </c>
      <c r="P19" s="192">
        <v>336.8</v>
      </c>
      <c r="Q19" s="193">
        <v>110.68</v>
      </c>
      <c r="R19" s="196">
        <v>465.11</v>
      </c>
      <c r="S19" s="196">
        <v>71.150000000000006</v>
      </c>
      <c r="T19" s="194">
        <v>157581.318</v>
      </c>
      <c r="U19" s="38">
        <f t="shared" si="2"/>
        <v>5.5403775719149655</v>
      </c>
      <c r="V19" s="193">
        <v>287.54000000000002</v>
      </c>
      <c r="W19" s="193">
        <v>100.77</v>
      </c>
      <c r="X19" s="196">
        <v>307.06999999999994</v>
      </c>
      <c r="Y19" s="196">
        <v>0</v>
      </c>
      <c r="Z19" s="194">
        <v>56075.171000000002</v>
      </c>
      <c r="AA19" s="38">
        <f t="shared" si="5"/>
        <v>10.603801814532137</v>
      </c>
      <c r="AB19" s="268">
        <v>391.89</v>
      </c>
      <c r="AC19" s="198">
        <v>57.399999999999991</v>
      </c>
      <c r="AD19" s="41">
        <f>B19+C19+D19++E19+H19+I19+L19+M19+P19+Q19+R19+S19+V19+W19+X19+Y19+AB19+AC19</f>
        <v>13040.83</v>
      </c>
      <c r="AE19" s="229">
        <v>361283.48800000001</v>
      </c>
      <c r="AF19" s="226">
        <v>36.095837294396361</v>
      </c>
    </row>
    <row r="20" spans="1:32" ht="30" customHeight="1" thickTop="1" thickBot="1">
      <c r="A20" s="66" t="s">
        <v>26</v>
      </c>
      <c r="B20" s="67">
        <f>B19/12</f>
        <v>338.35750000000002</v>
      </c>
      <c r="C20" s="68">
        <f t="shared" ref="C20:F20" si="9">C19/12</f>
        <v>53.533333333333331</v>
      </c>
      <c r="D20" s="68">
        <f t="shared" si="9"/>
        <v>6.0333333333333341</v>
      </c>
      <c r="E20" s="68">
        <f t="shared" si="9"/>
        <v>48.831666666666671</v>
      </c>
      <c r="F20" s="204">
        <f t="shared" si="9"/>
        <v>23475.349583333333</v>
      </c>
      <c r="G20" s="71">
        <f t="shared" si="7"/>
        <v>16.950723790250979</v>
      </c>
      <c r="H20" s="67">
        <f t="shared" ref="H20" si="10">H19/12</f>
        <v>361.26083333333332</v>
      </c>
      <c r="I20" s="70">
        <f t="shared" ref="I20" si="11">I19/12</f>
        <v>29.528333333333332</v>
      </c>
      <c r="J20" s="204">
        <f t="shared" ref="J20" si="12">J19/12</f>
        <v>22083.035000000003</v>
      </c>
      <c r="K20" s="71">
        <f>(H20+I20)/J20*1000</f>
        <v>17.696352275249598</v>
      </c>
      <c r="L20" s="68">
        <f t="shared" ref="L20" si="13">L19/12</f>
        <v>30.91416666666667</v>
      </c>
      <c r="M20" s="70">
        <f t="shared" ref="M20" si="14">M19/12</f>
        <v>40.909166666666664</v>
      </c>
      <c r="N20" s="204">
        <f t="shared" ref="N20" si="15">N19/12</f>
        <v>22083.035000000003</v>
      </c>
      <c r="O20" s="69">
        <f>(L20+M20)/N20*1000</f>
        <v>3.2524212968612929</v>
      </c>
      <c r="P20" s="67">
        <f t="shared" ref="P20" si="16">P19/12</f>
        <v>28.066666666666666</v>
      </c>
      <c r="Q20" s="68">
        <f t="shared" ref="Q20" si="17">Q19/12</f>
        <v>9.2233333333333345</v>
      </c>
      <c r="R20" s="70">
        <f t="shared" ref="R20" si="18">R19/12</f>
        <v>38.759166666666665</v>
      </c>
      <c r="S20" s="70">
        <f t="shared" ref="S20" si="19">S19/12</f>
        <v>5.9291666666666671</v>
      </c>
      <c r="T20" s="204">
        <f t="shared" ref="T20" si="20">T19/12</f>
        <v>13131.7765</v>
      </c>
      <c r="U20" s="71">
        <f>(P20+R20+S20)/T20*1000</f>
        <v>5.5403775719149646</v>
      </c>
      <c r="V20" s="68">
        <f t="shared" ref="V20" si="21">V19/12</f>
        <v>23.96166666666667</v>
      </c>
      <c r="W20" s="68">
        <f t="shared" ref="W20" si="22">W19/12</f>
        <v>8.3974999999999991</v>
      </c>
      <c r="X20" s="70">
        <f t="shared" ref="X20" si="23">X19/12</f>
        <v>25.58916666666666</v>
      </c>
      <c r="Y20" s="70">
        <f t="shared" ref="Y20" si="24">Y19/12</f>
        <v>0</v>
      </c>
      <c r="Z20" s="204">
        <f t="shared" ref="Z20" si="25">Z19/12</f>
        <v>4672.9309166666671</v>
      </c>
      <c r="AA20" s="71">
        <f t="shared" si="5"/>
        <v>10.603801814532137</v>
      </c>
      <c r="AB20" s="269">
        <f t="shared" ref="AB20" si="26">AB19/12</f>
        <v>32.657499999999999</v>
      </c>
      <c r="AC20" s="72">
        <f t="shared" ref="AC20:AE20" si="27">AC19/12</f>
        <v>4.7833333333333323</v>
      </c>
      <c r="AD20" s="73">
        <f>AD19/12</f>
        <v>1086.7358333333334</v>
      </c>
      <c r="AE20" s="203">
        <f t="shared" si="27"/>
        <v>30106.957333333336</v>
      </c>
      <c r="AF20" s="74">
        <f>AD20/AE20*1000</f>
        <v>36.095837294396361</v>
      </c>
    </row>
    <row r="21" spans="1:32" ht="30" customHeight="1">
      <c r="A21" s="75" t="s">
        <v>27</v>
      </c>
      <c r="B21" s="91">
        <v>19.54</v>
      </c>
      <c r="C21" s="92">
        <v>0</v>
      </c>
      <c r="D21" s="92">
        <v>0</v>
      </c>
      <c r="E21" s="92">
        <v>70.56</v>
      </c>
      <c r="F21" s="93">
        <v>2138.14</v>
      </c>
      <c r="G21" s="98">
        <f>(B21+C21+D21)/F21*1000</f>
        <v>9.1387841769014191</v>
      </c>
      <c r="H21" s="95">
        <v>0</v>
      </c>
      <c r="I21" s="96">
        <v>4.91</v>
      </c>
      <c r="J21" s="93">
        <v>0</v>
      </c>
      <c r="K21" s="333" t="e">
        <f>(H21+I21)/N21*1000</f>
        <v>#DIV/0!</v>
      </c>
      <c r="L21" s="92">
        <v>3.5</v>
      </c>
      <c r="M21" s="96">
        <f>30.72</f>
        <v>30.72</v>
      </c>
      <c r="N21" s="93">
        <v>0</v>
      </c>
      <c r="O21" s="94" t="e">
        <f t="shared" ref="O21:O39" si="28">(L21+M21)/N21*1000</f>
        <v>#DIV/0!</v>
      </c>
      <c r="P21" s="95">
        <v>0</v>
      </c>
      <c r="Q21" s="99">
        <v>2.67</v>
      </c>
      <c r="R21" s="96">
        <v>37.229999999999997</v>
      </c>
      <c r="S21" s="96">
        <v>0</v>
      </c>
      <c r="T21" s="93">
        <v>12393.01</v>
      </c>
      <c r="U21" s="98">
        <f t="shared" ref="U21:U22" si="29">(P21+Q21+R21+S21)/T21*1000</f>
        <v>3.2195568308264093</v>
      </c>
      <c r="V21" s="99">
        <v>37.58</v>
      </c>
      <c r="W21" s="99">
        <v>0</v>
      </c>
      <c r="X21" s="96">
        <v>38.6</v>
      </c>
      <c r="Y21" s="96">
        <v>0</v>
      </c>
      <c r="Z21" s="93">
        <v>4930.6499999999996</v>
      </c>
      <c r="AA21" s="98">
        <f t="shared" ref="AA21:AA22" si="30">(V21+W21+X21+Y21)/Z21*1000</f>
        <v>15.450295599971609</v>
      </c>
      <c r="AB21" s="270">
        <v>31.71</v>
      </c>
      <c r="AC21" s="100">
        <v>3.94</v>
      </c>
      <c r="AD21" s="101">
        <f t="shared" ref="AD21" si="31">B21+C21+D21+E21+H21+I21+L21+M21+P21+Q21+R21+S21+V21+W21+X21+Y21+AB21+AC21</f>
        <v>280.95999999999998</v>
      </c>
      <c r="AE21" s="102">
        <v>17663.77</v>
      </c>
      <c r="AF21" s="103">
        <f t="shared" ref="AF21:AF38" si="32">AD21/AE21*1000</f>
        <v>15.906004210879104</v>
      </c>
    </row>
    <row r="22" spans="1:32" ht="30" customHeight="1">
      <c r="A22" s="76" t="s">
        <v>28</v>
      </c>
      <c r="B22" s="104">
        <v>16.16</v>
      </c>
      <c r="C22" s="105">
        <v>0</v>
      </c>
      <c r="D22" s="105">
        <v>0</v>
      </c>
      <c r="E22" s="105">
        <v>65.25</v>
      </c>
      <c r="F22" s="106">
        <v>2122.54</v>
      </c>
      <c r="G22" s="110">
        <f t="shared" si="7"/>
        <v>7.6135196509841983</v>
      </c>
      <c r="H22" s="108">
        <v>3.85</v>
      </c>
      <c r="I22" s="109">
        <v>7.52</v>
      </c>
      <c r="J22" s="106">
        <v>0</v>
      </c>
      <c r="K22" s="110" t="e">
        <f t="shared" ref="K22" si="33">(H22+I22)/N22*1000</f>
        <v>#DIV/0!</v>
      </c>
      <c r="L22" s="105">
        <v>0</v>
      </c>
      <c r="M22" s="109">
        <v>3.71</v>
      </c>
      <c r="N22" s="106">
        <v>0</v>
      </c>
      <c r="O22" s="107" t="e">
        <f t="shared" si="28"/>
        <v>#DIV/0!</v>
      </c>
      <c r="P22" s="108">
        <v>7.6</v>
      </c>
      <c r="Q22" s="111">
        <v>54.05</v>
      </c>
      <c r="R22" s="109">
        <v>68.72</v>
      </c>
      <c r="S22" s="109">
        <v>0</v>
      </c>
      <c r="T22" s="106">
        <v>11953.14</v>
      </c>
      <c r="U22" s="110">
        <f t="shared" si="29"/>
        <v>10.906757554918624</v>
      </c>
      <c r="V22" s="111">
        <v>11.29</v>
      </c>
      <c r="W22" s="111">
        <v>0</v>
      </c>
      <c r="X22" s="109">
        <v>46.86</v>
      </c>
      <c r="Y22" s="109">
        <v>0</v>
      </c>
      <c r="Z22" s="106">
        <v>4763.8900000000003</v>
      </c>
      <c r="AA22" s="110">
        <f t="shared" si="30"/>
        <v>12.206411147192734</v>
      </c>
      <c r="AB22" s="271">
        <v>34.72</v>
      </c>
      <c r="AC22" s="112">
        <v>0</v>
      </c>
      <c r="AD22" s="113">
        <f>B22+C22+D22+E22+H22+I22+L22+M22+P22+Q22+R22+S22+V22+W22+X22+Y22+AB22+AC22</f>
        <v>319.73</v>
      </c>
      <c r="AE22" s="114">
        <v>17133.387999999999</v>
      </c>
      <c r="AF22" s="115">
        <f t="shared" si="32"/>
        <v>18.661224505042441</v>
      </c>
    </row>
    <row r="23" spans="1:32" ht="30" customHeight="1" thickBot="1">
      <c r="A23" s="77" t="s">
        <v>29</v>
      </c>
      <c r="B23" s="78">
        <v>365.76</v>
      </c>
      <c r="C23" s="79">
        <v>52.97</v>
      </c>
      <c r="D23" s="79">
        <v>0</v>
      </c>
      <c r="E23" s="79">
        <v>67.34</v>
      </c>
      <c r="F23" s="80">
        <v>27582.12</v>
      </c>
      <c r="G23" s="280">
        <f t="shared" si="7"/>
        <v>15.181211596498024</v>
      </c>
      <c r="H23" s="82">
        <v>314.25</v>
      </c>
      <c r="I23" s="83">
        <v>25.56</v>
      </c>
      <c r="J23" s="80">
        <v>22809.14</v>
      </c>
      <c r="K23" s="116">
        <f>(H23+I23)/J23*1000</f>
        <v>14.897975109977843</v>
      </c>
      <c r="L23" s="79">
        <v>12.37</v>
      </c>
      <c r="M23" s="83">
        <v>205.19</v>
      </c>
      <c r="N23" s="80">
        <v>22809.14</v>
      </c>
      <c r="O23" s="81">
        <f t="shared" si="28"/>
        <v>9.5382815836107806</v>
      </c>
      <c r="P23" s="82">
        <v>44.85</v>
      </c>
      <c r="Q23" s="213">
        <v>11.41</v>
      </c>
      <c r="R23" s="83">
        <v>28.81</v>
      </c>
      <c r="S23" s="83">
        <v>0</v>
      </c>
      <c r="T23" s="80">
        <v>13021.83</v>
      </c>
      <c r="U23" s="280">
        <f>(P23+Q23+R23+S23)/T23*1000</f>
        <v>6.5328759475434719</v>
      </c>
      <c r="V23" s="213">
        <v>79.33</v>
      </c>
      <c r="W23" s="213">
        <v>0</v>
      </c>
      <c r="X23" s="83">
        <v>59.05</v>
      </c>
      <c r="Y23" s="83">
        <v>0</v>
      </c>
      <c r="Z23" s="80">
        <v>5539.38</v>
      </c>
      <c r="AA23" s="280">
        <f>(V23+W23+X23+Y23)/Z23*1000</f>
        <v>24.981135072878192</v>
      </c>
      <c r="AB23" s="272">
        <v>28.83</v>
      </c>
      <c r="AC23" s="118">
        <v>4.43</v>
      </c>
      <c r="AD23" s="119">
        <f>B23+C23+D23+E23+H23+I23+L23+M23+P23+Q23+R23+S23+V23+W23+X23+Y23+AB23+AC23</f>
        <v>1300.1499999999999</v>
      </c>
      <c r="AE23" s="120">
        <v>30532.517</v>
      </c>
      <c r="AF23" s="121">
        <f t="shared" si="32"/>
        <v>42.582470354474864</v>
      </c>
    </row>
    <row r="24" spans="1:32" ht="30" customHeight="1" thickTop="1" thickBot="1">
      <c r="A24" s="122" t="s">
        <v>30</v>
      </c>
      <c r="B24" s="123">
        <f>B21+B22+B23</f>
        <v>401.46</v>
      </c>
      <c r="C24" s="124">
        <f>C21+C22+C23</f>
        <v>52.97</v>
      </c>
      <c r="D24" s="124">
        <f t="shared" ref="D24:E24" si="34">D21+D22+D23</f>
        <v>0</v>
      </c>
      <c r="E24" s="124">
        <f t="shared" si="34"/>
        <v>203.15</v>
      </c>
      <c r="F24" s="125">
        <f>F21+F22+F23</f>
        <v>31842.799999999999</v>
      </c>
      <c r="G24" s="286">
        <f t="shared" si="7"/>
        <v>14.271044003668017</v>
      </c>
      <c r="H24" s="123">
        <f>H21+H22+H23</f>
        <v>318.10000000000002</v>
      </c>
      <c r="I24" s="127">
        <f>I21+I22+I23</f>
        <v>37.989999999999995</v>
      </c>
      <c r="J24" s="125">
        <f>J21+J22+J23</f>
        <v>22809.14</v>
      </c>
      <c r="K24" s="128">
        <f t="shared" ref="K24:K33" si="35">(H24+I24)/J24*1000</f>
        <v>15.611724072016745</v>
      </c>
      <c r="L24" s="124">
        <f>L21+L22+L23</f>
        <v>15.87</v>
      </c>
      <c r="M24" s="127">
        <f>M21+M22+M23</f>
        <v>239.62</v>
      </c>
      <c r="N24" s="129">
        <f>N21+N22+N23</f>
        <v>22809.14</v>
      </c>
      <c r="O24" s="126">
        <f>(L24+M24)/N24*1000</f>
        <v>11.201211444184217</v>
      </c>
      <c r="P24" s="123">
        <f>P21+P22+P23</f>
        <v>52.45</v>
      </c>
      <c r="Q24" s="124">
        <f>Q21+Q22+Q23</f>
        <v>68.13</v>
      </c>
      <c r="R24" s="127">
        <f>R21+R22+R23</f>
        <v>134.76</v>
      </c>
      <c r="S24" s="127">
        <f>S21+S22+S23</f>
        <v>0</v>
      </c>
      <c r="T24" s="129">
        <f>T21+T22+T23</f>
        <v>37367.980000000003</v>
      </c>
      <c r="U24" s="128">
        <f t="shared" ref="U24:U39" si="36">(P24+Q24+R24+S24)/T24*1000</f>
        <v>6.8331229036196213</v>
      </c>
      <c r="V24" s="124">
        <f>V21+V22+V23</f>
        <v>128.19999999999999</v>
      </c>
      <c r="W24" s="124">
        <f>W21+W22+W23</f>
        <v>0</v>
      </c>
      <c r="X24" s="127">
        <f>X21+X22+X23</f>
        <v>144.51</v>
      </c>
      <c r="Y24" s="127">
        <f>Y21+Y22+Y23</f>
        <v>0</v>
      </c>
      <c r="Z24" s="129">
        <f>Z21+Z22+Z23</f>
        <v>15233.920000000002</v>
      </c>
      <c r="AA24" s="128">
        <f t="shared" ref="AA24:AA39" si="37">(V24+W24+X24+Y24)/Z24*1000</f>
        <v>17.90149876066042</v>
      </c>
      <c r="AB24" s="273">
        <f>AB21+AB22+AB23</f>
        <v>95.26</v>
      </c>
      <c r="AC24" s="262">
        <f>AC21+AC22+AC23</f>
        <v>8.3699999999999992</v>
      </c>
      <c r="AD24" s="119">
        <f t="shared" ref="AD24:AD39" si="38">B24+C24+D24+E24+H24+I24+L24+M24+P24+Q24+R24+S24+V24+W24+X24+Y24+AB24+AC24</f>
        <v>1900.8399999999997</v>
      </c>
      <c r="AE24" s="131">
        <f>AE21+AE22+AE23</f>
        <v>65329.674999999996</v>
      </c>
      <c r="AF24" s="132">
        <f t="shared" si="32"/>
        <v>29.096119030134464</v>
      </c>
    </row>
    <row r="25" spans="1:32" ht="30" customHeight="1" thickTop="1">
      <c r="A25" s="133" t="s">
        <v>31</v>
      </c>
      <c r="B25" s="86"/>
      <c r="C25" s="87"/>
      <c r="D25" s="87"/>
      <c r="E25" s="87"/>
      <c r="F25" s="134"/>
      <c r="G25" s="287" t="e">
        <f t="shared" si="7"/>
        <v>#DIV/0!</v>
      </c>
      <c r="H25" s="88"/>
      <c r="I25" s="205"/>
      <c r="J25" s="134"/>
      <c r="K25" s="222" t="e">
        <f>(H25+I25)/N25*1000</f>
        <v>#DIV/0!</v>
      </c>
      <c r="L25" s="87"/>
      <c r="M25" s="89"/>
      <c r="N25" s="134"/>
      <c r="O25" s="136" t="e">
        <f>(L25+M25)/N25*1000</f>
        <v>#DIV/0!</v>
      </c>
      <c r="P25" s="214"/>
      <c r="Q25" s="215"/>
      <c r="R25" s="89"/>
      <c r="S25" s="89"/>
      <c r="T25" s="134"/>
      <c r="U25" s="137" t="e">
        <f t="shared" si="36"/>
        <v>#DIV/0!</v>
      </c>
      <c r="V25" s="215"/>
      <c r="W25" s="215"/>
      <c r="X25" s="89"/>
      <c r="Y25" s="89"/>
      <c r="Z25" s="134"/>
      <c r="AA25" s="137" t="e">
        <f t="shared" si="37"/>
        <v>#DIV/0!</v>
      </c>
      <c r="AB25" s="274"/>
      <c r="AC25" s="138"/>
      <c r="AD25" s="139">
        <f t="shared" si="38"/>
        <v>0</v>
      </c>
      <c r="AE25" s="140"/>
      <c r="AF25" s="141" t="e">
        <f t="shared" si="32"/>
        <v>#DIV/0!</v>
      </c>
    </row>
    <row r="26" spans="1:32" ht="30" customHeight="1">
      <c r="A26" s="142" t="s">
        <v>32</v>
      </c>
      <c r="B26" s="143"/>
      <c r="C26" s="144"/>
      <c r="D26" s="144"/>
      <c r="E26" s="144"/>
      <c r="F26" s="145"/>
      <c r="G26" s="281" t="e">
        <f t="shared" si="7"/>
        <v>#DIV/0!</v>
      </c>
      <c r="H26" s="143"/>
      <c r="I26" s="89"/>
      <c r="J26" s="145"/>
      <c r="K26" s="110" t="e">
        <f>(H26+I26)/N26*1000</f>
        <v>#DIV/0!</v>
      </c>
      <c r="L26" s="144"/>
      <c r="M26" s="90"/>
      <c r="N26" s="145"/>
      <c r="O26" s="146" t="e">
        <f t="shared" si="28"/>
        <v>#DIV/0!</v>
      </c>
      <c r="P26" s="147"/>
      <c r="Q26" s="216"/>
      <c r="R26" s="90"/>
      <c r="S26" s="90"/>
      <c r="T26" s="145"/>
      <c r="U26" s="148" t="e">
        <f t="shared" si="36"/>
        <v>#DIV/0!</v>
      </c>
      <c r="V26" s="216"/>
      <c r="W26" s="216"/>
      <c r="X26" s="90"/>
      <c r="Y26" s="90"/>
      <c r="Z26" s="145"/>
      <c r="AA26" s="148" t="e">
        <f t="shared" si="37"/>
        <v>#DIV/0!</v>
      </c>
      <c r="AB26" s="275"/>
      <c r="AC26" s="149"/>
      <c r="AD26" s="150">
        <f t="shared" si="38"/>
        <v>0</v>
      </c>
      <c r="AE26" s="151"/>
      <c r="AF26" s="152" t="e">
        <f t="shared" si="32"/>
        <v>#DIV/0!</v>
      </c>
    </row>
    <row r="27" spans="1:32" ht="30" customHeight="1" thickBot="1">
      <c r="A27" s="153" t="s">
        <v>33</v>
      </c>
      <c r="B27" s="154"/>
      <c r="C27" s="155"/>
      <c r="D27" s="155"/>
      <c r="E27" s="155"/>
      <c r="F27" s="156"/>
      <c r="G27" s="288" t="e">
        <f t="shared" si="7"/>
        <v>#DIV/0!</v>
      </c>
      <c r="H27" s="158"/>
      <c r="I27" s="159"/>
      <c r="J27" s="156"/>
      <c r="K27" s="137" t="e">
        <f>(H27+I27)/N27*1000</f>
        <v>#DIV/0!</v>
      </c>
      <c r="L27" s="155"/>
      <c r="M27" s="159"/>
      <c r="N27" s="156"/>
      <c r="O27" s="157" t="e">
        <f t="shared" si="28"/>
        <v>#DIV/0!</v>
      </c>
      <c r="P27" s="158"/>
      <c r="Q27" s="161"/>
      <c r="R27" s="159"/>
      <c r="S27" s="159"/>
      <c r="T27" s="156"/>
      <c r="U27" s="160" t="e">
        <f t="shared" si="36"/>
        <v>#DIV/0!</v>
      </c>
      <c r="V27" s="161"/>
      <c r="W27" s="161"/>
      <c r="X27" s="159"/>
      <c r="Y27" s="159"/>
      <c r="Z27" s="156"/>
      <c r="AA27" s="160" t="e">
        <f t="shared" si="37"/>
        <v>#DIV/0!</v>
      </c>
      <c r="AB27" s="276"/>
      <c r="AC27" s="162"/>
      <c r="AD27" s="163">
        <f t="shared" si="38"/>
        <v>0</v>
      </c>
      <c r="AE27" s="164"/>
      <c r="AF27" s="165" t="e">
        <f t="shared" si="32"/>
        <v>#DIV/0!</v>
      </c>
    </row>
    <row r="28" spans="1:32" ht="30" customHeight="1" thickTop="1" thickBot="1">
      <c r="A28" s="122" t="s">
        <v>34</v>
      </c>
      <c r="B28" s="166">
        <f t="shared" ref="B28:Z28" si="39">SUM(B25:B27)</f>
        <v>0</v>
      </c>
      <c r="C28" s="124">
        <f t="shared" si="39"/>
        <v>0</v>
      </c>
      <c r="D28" s="124">
        <f t="shared" si="39"/>
        <v>0</v>
      </c>
      <c r="E28" s="124">
        <f t="shared" si="39"/>
        <v>0</v>
      </c>
      <c r="F28" s="125">
        <f t="shared" si="39"/>
        <v>0</v>
      </c>
      <c r="G28" s="280" t="e">
        <f t="shared" si="7"/>
        <v>#DIV/0!</v>
      </c>
      <c r="H28" s="123">
        <f t="shared" si="39"/>
        <v>0</v>
      </c>
      <c r="I28" s="127">
        <f t="shared" si="39"/>
        <v>0</v>
      </c>
      <c r="J28" s="125">
        <f t="shared" si="39"/>
        <v>0</v>
      </c>
      <c r="K28" s="128" t="e">
        <f t="shared" si="35"/>
        <v>#DIV/0!</v>
      </c>
      <c r="L28" s="124">
        <f t="shared" si="39"/>
        <v>0</v>
      </c>
      <c r="M28" s="127">
        <f t="shared" si="39"/>
        <v>0</v>
      </c>
      <c r="N28" s="129">
        <f t="shared" si="39"/>
        <v>0</v>
      </c>
      <c r="O28" s="126" t="e">
        <f t="shared" si="28"/>
        <v>#DIV/0!</v>
      </c>
      <c r="P28" s="123">
        <f>SUM(P25:P27)</f>
        <v>0</v>
      </c>
      <c r="Q28" s="127">
        <f>SUM(Q25:Q27)</f>
        <v>0</v>
      </c>
      <c r="R28" s="127">
        <f>SUM(R25:R27)</f>
        <v>0</v>
      </c>
      <c r="S28" s="127">
        <f>SUM(S25:S27)</f>
        <v>0</v>
      </c>
      <c r="T28" s="129">
        <f>SUM(T25:T27)</f>
        <v>0</v>
      </c>
      <c r="U28" s="128" t="e">
        <f t="shared" si="36"/>
        <v>#DIV/0!</v>
      </c>
      <c r="V28" s="124">
        <f t="shared" si="39"/>
        <v>0</v>
      </c>
      <c r="W28" s="127">
        <f t="shared" si="39"/>
        <v>0</v>
      </c>
      <c r="X28" s="127">
        <f t="shared" si="39"/>
        <v>0</v>
      </c>
      <c r="Y28" s="127">
        <f t="shared" si="39"/>
        <v>0</v>
      </c>
      <c r="Z28" s="129">
        <f t="shared" si="39"/>
        <v>0</v>
      </c>
      <c r="AA28" s="128" t="e">
        <f t="shared" si="37"/>
        <v>#DIV/0!</v>
      </c>
      <c r="AB28" s="273">
        <f>AB25+AB26+AB27</f>
        <v>0</v>
      </c>
      <c r="AC28" s="130">
        <f>AC25+AC26+AC27</f>
        <v>0</v>
      </c>
      <c r="AD28" s="167">
        <f t="shared" si="38"/>
        <v>0</v>
      </c>
      <c r="AE28" s="131">
        <f>AE25+AE26+AE27</f>
        <v>0</v>
      </c>
      <c r="AF28" s="132" t="e">
        <f t="shared" si="32"/>
        <v>#DIV/0!</v>
      </c>
    </row>
    <row r="29" spans="1:32" ht="30" customHeight="1" thickTop="1" thickBot="1">
      <c r="A29" s="122" t="s">
        <v>35</v>
      </c>
      <c r="B29" s="123">
        <f t="shared" ref="B29:Z29" si="40">B28+B24</f>
        <v>401.46</v>
      </c>
      <c r="C29" s="124">
        <f t="shared" si="40"/>
        <v>52.97</v>
      </c>
      <c r="D29" s="124">
        <f t="shared" si="40"/>
        <v>0</v>
      </c>
      <c r="E29" s="124">
        <f t="shared" si="40"/>
        <v>203.15</v>
      </c>
      <c r="F29" s="125">
        <f t="shared" si="40"/>
        <v>31842.799999999999</v>
      </c>
      <c r="G29" s="280">
        <f t="shared" si="7"/>
        <v>14.271044003668017</v>
      </c>
      <c r="H29" s="123">
        <f t="shared" si="40"/>
        <v>318.10000000000002</v>
      </c>
      <c r="I29" s="127">
        <f t="shared" si="40"/>
        <v>37.989999999999995</v>
      </c>
      <c r="J29" s="125">
        <f t="shared" si="40"/>
        <v>22809.14</v>
      </c>
      <c r="K29" s="128">
        <f t="shared" si="35"/>
        <v>15.611724072016745</v>
      </c>
      <c r="L29" s="124">
        <f t="shared" si="40"/>
        <v>15.87</v>
      </c>
      <c r="M29" s="127">
        <f t="shared" si="40"/>
        <v>239.62</v>
      </c>
      <c r="N29" s="129">
        <f t="shared" si="40"/>
        <v>22809.14</v>
      </c>
      <c r="O29" s="126">
        <f t="shared" si="28"/>
        <v>11.201211444184217</v>
      </c>
      <c r="P29" s="123">
        <f>P28+P24</f>
        <v>52.45</v>
      </c>
      <c r="Q29" s="127">
        <f>Q28+Q24</f>
        <v>68.13</v>
      </c>
      <c r="R29" s="127">
        <f>R28+R24</f>
        <v>134.76</v>
      </c>
      <c r="S29" s="127">
        <f>S28+S24</f>
        <v>0</v>
      </c>
      <c r="T29" s="129">
        <f>T28+T24</f>
        <v>37367.980000000003</v>
      </c>
      <c r="U29" s="128">
        <f t="shared" si="36"/>
        <v>6.8331229036196213</v>
      </c>
      <c r="V29" s="124">
        <f t="shared" si="40"/>
        <v>128.19999999999999</v>
      </c>
      <c r="W29" s="127">
        <f t="shared" si="40"/>
        <v>0</v>
      </c>
      <c r="X29" s="127">
        <f t="shared" si="40"/>
        <v>144.51</v>
      </c>
      <c r="Y29" s="127">
        <f t="shared" si="40"/>
        <v>0</v>
      </c>
      <c r="Z29" s="129">
        <f t="shared" si="40"/>
        <v>15233.920000000002</v>
      </c>
      <c r="AA29" s="128">
        <f t="shared" si="37"/>
        <v>17.90149876066042</v>
      </c>
      <c r="AB29" s="273">
        <f>AB24+AB28</f>
        <v>95.26</v>
      </c>
      <c r="AC29" s="130">
        <f>AC24+AC28</f>
        <v>8.3699999999999992</v>
      </c>
      <c r="AD29" s="167">
        <f t="shared" si="38"/>
        <v>1900.8399999999997</v>
      </c>
      <c r="AE29" s="131">
        <f>AE24+AE28</f>
        <v>65329.674999999996</v>
      </c>
      <c r="AF29" s="132">
        <f t="shared" si="32"/>
        <v>29.096119030134464</v>
      </c>
    </row>
    <row r="30" spans="1:32" ht="30" customHeight="1" thickTop="1">
      <c r="A30" s="133" t="s">
        <v>36</v>
      </c>
      <c r="B30" s="86"/>
      <c r="C30" s="87"/>
      <c r="D30" s="87"/>
      <c r="E30" s="87"/>
      <c r="F30" s="134"/>
      <c r="G30" s="287" t="e">
        <f t="shared" si="7"/>
        <v>#DIV/0!</v>
      </c>
      <c r="H30" s="88"/>
      <c r="I30" s="89"/>
      <c r="J30" s="134"/>
      <c r="K30" s="97" t="e">
        <f>(H30+I30)/N30*1000</f>
        <v>#DIV/0!</v>
      </c>
      <c r="L30" s="87"/>
      <c r="M30" s="89"/>
      <c r="N30" s="134"/>
      <c r="O30" s="135" t="e">
        <f t="shared" si="28"/>
        <v>#DIV/0!</v>
      </c>
      <c r="P30" s="88"/>
      <c r="Q30" s="168"/>
      <c r="R30" s="89"/>
      <c r="S30" s="89"/>
      <c r="T30" s="134"/>
      <c r="U30" s="137" t="e">
        <f t="shared" si="36"/>
        <v>#DIV/0!</v>
      </c>
      <c r="V30" s="168"/>
      <c r="W30" s="168"/>
      <c r="X30" s="89"/>
      <c r="Y30" s="89"/>
      <c r="Z30" s="134"/>
      <c r="AA30" s="137" t="e">
        <f t="shared" si="37"/>
        <v>#DIV/0!</v>
      </c>
      <c r="AB30" s="274"/>
      <c r="AC30" s="138"/>
      <c r="AD30" s="139">
        <f t="shared" si="38"/>
        <v>0</v>
      </c>
      <c r="AE30" s="140"/>
      <c r="AF30" s="141" t="e">
        <f t="shared" si="32"/>
        <v>#DIV/0!</v>
      </c>
    </row>
    <row r="31" spans="1:32" ht="30" customHeight="1">
      <c r="A31" s="142" t="s">
        <v>37</v>
      </c>
      <c r="B31" s="143"/>
      <c r="C31" s="144"/>
      <c r="D31" s="144"/>
      <c r="E31" s="144"/>
      <c r="F31" s="145"/>
      <c r="G31" s="283" t="e">
        <f t="shared" si="7"/>
        <v>#DIV/0!</v>
      </c>
      <c r="H31" s="147"/>
      <c r="I31" s="90"/>
      <c r="J31" s="145"/>
      <c r="K31" s="110" t="e">
        <f>(H31+I31)/J31*1000</f>
        <v>#DIV/0!</v>
      </c>
      <c r="L31" s="144"/>
      <c r="M31" s="90"/>
      <c r="N31" s="145"/>
      <c r="O31" s="146" t="e">
        <f t="shared" si="28"/>
        <v>#DIV/0!</v>
      </c>
      <c r="P31" s="147"/>
      <c r="Q31" s="216"/>
      <c r="R31" s="90"/>
      <c r="S31" s="90"/>
      <c r="T31" s="145"/>
      <c r="U31" s="148" t="e">
        <f t="shared" si="36"/>
        <v>#DIV/0!</v>
      </c>
      <c r="V31" s="216"/>
      <c r="W31" s="216"/>
      <c r="X31" s="90"/>
      <c r="Y31" s="90"/>
      <c r="Z31" s="145"/>
      <c r="AA31" s="148" t="e">
        <f t="shared" si="37"/>
        <v>#DIV/0!</v>
      </c>
      <c r="AB31" s="275"/>
      <c r="AC31" s="149"/>
      <c r="AD31" s="150">
        <f t="shared" si="38"/>
        <v>0</v>
      </c>
      <c r="AE31" s="140"/>
      <c r="AF31" s="152" t="e">
        <f t="shared" si="32"/>
        <v>#DIV/0!</v>
      </c>
    </row>
    <row r="32" spans="1:32" ht="30" customHeight="1" thickBot="1">
      <c r="A32" s="169" t="s">
        <v>38</v>
      </c>
      <c r="B32" s="170"/>
      <c r="C32" s="171"/>
      <c r="D32" s="171"/>
      <c r="E32" s="171"/>
      <c r="F32" s="172"/>
      <c r="G32" s="288" t="e">
        <f t="shared" si="7"/>
        <v>#DIV/0!</v>
      </c>
      <c r="H32" s="174"/>
      <c r="I32" s="175"/>
      <c r="J32" s="172"/>
      <c r="K32" s="110" t="e">
        <f>(H32+I32)/N32*1000</f>
        <v>#DIV/0!</v>
      </c>
      <c r="L32" s="171"/>
      <c r="M32" s="175"/>
      <c r="N32" s="172"/>
      <c r="O32" s="173" t="e">
        <f t="shared" si="28"/>
        <v>#DIV/0!</v>
      </c>
      <c r="P32" s="174"/>
      <c r="Q32" s="177"/>
      <c r="R32" s="175"/>
      <c r="S32" s="175"/>
      <c r="T32" s="172"/>
      <c r="U32" s="176" t="e">
        <f t="shared" si="36"/>
        <v>#DIV/0!</v>
      </c>
      <c r="V32" s="177"/>
      <c r="W32" s="177"/>
      <c r="X32" s="175"/>
      <c r="Y32" s="175"/>
      <c r="Z32" s="172"/>
      <c r="AA32" s="176" t="e">
        <f t="shared" si="37"/>
        <v>#DIV/0!</v>
      </c>
      <c r="AB32" s="277"/>
      <c r="AC32" s="178"/>
      <c r="AD32" s="179">
        <f t="shared" si="38"/>
        <v>0</v>
      </c>
      <c r="AE32" s="180"/>
      <c r="AF32" s="181" t="e">
        <f t="shared" si="32"/>
        <v>#DIV/0!</v>
      </c>
    </row>
    <row r="33" spans="1:32" ht="30" customHeight="1" thickTop="1" thickBot="1">
      <c r="A33" s="122" t="s">
        <v>39</v>
      </c>
      <c r="B33" s="123">
        <f>SUM(B30:B32)</f>
        <v>0</v>
      </c>
      <c r="C33" s="124">
        <f>SUM(C30:C32)</f>
        <v>0</v>
      </c>
      <c r="D33" s="124">
        <f t="shared" ref="D33:E33" si="41">SUM(D30:D32)</f>
        <v>0</v>
      </c>
      <c r="E33" s="124">
        <f t="shared" si="41"/>
        <v>0</v>
      </c>
      <c r="F33" s="129">
        <f>SUM(F30:F32)</f>
        <v>0</v>
      </c>
      <c r="G33" s="280" t="e">
        <f t="shared" si="7"/>
        <v>#DIV/0!</v>
      </c>
      <c r="H33" s="123">
        <f>SUM(H30:H32)</f>
        <v>0</v>
      </c>
      <c r="I33" s="127">
        <f>SUM(I30:I32)</f>
        <v>0</v>
      </c>
      <c r="J33" s="125">
        <f>SUM(J30:J32)</f>
        <v>0</v>
      </c>
      <c r="K33" s="128" t="e">
        <f t="shared" si="35"/>
        <v>#DIV/0!</v>
      </c>
      <c r="L33" s="124">
        <f>SUM(L30:L32)</f>
        <v>0</v>
      </c>
      <c r="M33" s="127">
        <f>SUM(M30:M32)</f>
        <v>0</v>
      </c>
      <c r="N33" s="129">
        <f>SUM(N30:N32)</f>
        <v>0</v>
      </c>
      <c r="O33" s="126" t="e">
        <f t="shared" si="28"/>
        <v>#DIV/0!</v>
      </c>
      <c r="P33" s="123">
        <f>SUM(P30:P32)</f>
        <v>0</v>
      </c>
      <c r="Q33" s="127">
        <f>SUM(Q30:Q32)</f>
        <v>0</v>
      </c>
      <c r="R33" s="127">
        <f>SUM(R30:R32)</f>
        <v>0</v>
      </c>
      <c r="S33" s="127">
        <f>SUM(S30:S32)</f>
        <v>0</v>
      </c>
      <c r="T33" s="129">
        <f>SUM(T30:T32)</f>
        <v>0</v>
      </c>
      <c r="U33" s="128" t="e">
        <f t="shared" si="36"/>
        <v>#DIV/0!</v>
      </c>
      <c r="V33" s="124">
        <f>SUM(V30:V32)</f>
        <v>0</v>
      </c>
      <c r="W33" s="127">
        <f>SUM(W30:W32)</f>
        <v>0</v>
      </c>
      <c r="X33" s="127">
        <f>SUM(X30:X32)</f>
        <v>0</v>
      </c>
      <c r="Y33" s="127">
        <f>SUM(Y30:Y32)</f>
        <v>0</v>
      </c>
      <c r="Z33" s="129">
        <f>SUM(Z30:Z32)</f>
        <v>0</v>
      </c>
      <c r="AA33" s="128" t="e">
        <f t="shared" si="37"/>
        <v>#DIV/0!</v>
      </c>
      <c r="AB33" s="273">
        <f>AB30+AB31+AB32</f>
        <v>0</v>
      </c>
      <c r="AC33" s="130">
        <f>AC30+AC31+AC32</f>
        <v>0</v>
      </c>
      <c r="AD33" s="167">
        <f t="shared" si="38"/>
        <v>0</v>
      </c>
      <c r="AE33" s="182">
        <f>AE30+AE31+AE32</f>
        <v>0</v>
      </c>
      <c r="AF33" s="183" t="e">
        <f t="shared" si="32"/>
        <v>#DIV/0!</v>
      </c>
    </row>
    <row r="34" spans="1:32" ht="30" customHeight="1" thickTop="1">
      <c r="A34" s="184" t="s">
        <v>40</v>
      </c>
      <c r="B34" s="219"/>
      <c r="C34" s="185"/>
      <c r="D34" s="185"/>
      <c r="E34" s="185"/>
      <c r="F34" s="186"/>
      <c r="G34" s="287" t="e">
        <f t="shared" si="7"/>
        <v>#DIV/0!</v>
      </c>
      <c r="H34" s="217"/>
      <c r="I34" s="188"/>
      <c r="J34" s="186"/>
      <c r="K34" s="97" t="e">
        <f>(H34+I34)/J34*1000</f>
        <v>#DIV/0!</v>
      </c>
      <c r="L34" s="185"/>
      <c r="M34" s="188"/>
      <c r="N34" s="186"/>
      <c r="O34" s="187" t="e">
        <f t="shared" si="28"/>
        <v>#DIV/0!</v>
      </c>
      <c r="P34" s="217"/>
      <c r="Q34" s="218"/>
      <c r="R34" s="188"/>
      <c r="S34" s="188"/>
      <c r="T34" s="186"/>
      <c r="U34" s="137" t="e">
        <f t="shared" si="36"/>
        <v>#DIV/0!</v>
      </c>
      <c r="V34" s="218"/>
      <c r="W34" s="218"/>
      <c r="X34" s="188"/>
      <c r="Y34" s="188"/>
      <c r="Z34" s="186"/>
      <c r="AA34" s="137" t="e">
        <f t="shared" si="37"/>
        <v>#DIV/0!</v>
      </c>
      <c r="AB34" s="274"/>
      <c r="AC34" s="138"/>
      <c r="AD34" s="139"/>
      <c r="AE34" s="140"/>
      <c r="AF34" s="141" t="e">
        <f t="shared" si="32"/>
        <v>#DIV/0!</v>
      </c>
    </row>
    <row r="35" spans="1:32" ht="30" customHeight="1">
      <c r="A35" s="142" t="s">
        <v>41</v>
      </c>
      <c r="B35" s="143"/>
      <c r="C35" s="144"/>
      <c r="D35" s="144"/>
      <c r="E35" s="144"/>
      <c r="F35" s="145"/>
      <c r="G35" s="281" t="e">
        <f t="shared" si="7"/>
        <v>#DIV/0!</v>
      </c>
      <c r="H35" s="147"/>
      <c r="I35" s="90"/>
      <c r="J35" s="145"/>
      <c r="K35" s="110" t="e">
        <f t="shared" ref="K35:K39" si="42">(H35+I35)/N35*1000</f>
        <v>#DIV/0!</v>
      </c>
      <c r="L35" s="144"/>
      <c r="M35" s="90"/>
      <c r="N35" s="145"/>
      <c r="O35" s="146" t="e">
        <f t="shared" si="28"/>
        <v>#DIV/0!</v>
      </c>
      <c r="P35" s="147"/>
      <c r="Q35" s="216"/>
      <c r="R35" s="90"/>
      <c r="S35" s="90"/>
      <c r="T35" s="145"/>
      <c r="U35" s="148" t="e">
        <f t="shared" si="36"/>
        <v>#DIV/0!</v>
      </c>
      <c r="V35" s="216"/>
      <c r="W35" s="216"/>
      <c r="X35" s="90"/>
      <c r="Y35" s="90"/>
      <c r="Z35" s="145"/>
      <c r="AA35" s="148" t="e">
        <f t="shared" si="37"/>
        <v>#DIV/0!</v>
      </c>
      <c r="AB35" s="275"/>
      <c r="AC35" s="149"/>
      <c r="AD35" s="150"/>
      <c r="AE35" s="140"/>
      <c r="AF35" s="152" t="e">
        <f t="shared" si="32"/>
        <v>#DIV/0!</v>
      </c>
    </row>
    <row r="36" spans="1:32" ht="30" customHeight="1" thickBot="1">
      <c r="A36" s="169" t="s">
        <v>42</v>
      </c>
      <c r="B36" s="170"/>
      <c r="C36" s="171"/>
      <c r="D36" s="171"/>
      <c r="E36" s="171"/>
      <c r="F36" s="172"/>
      <c r="G36" s="289" t="e">
        <f t="shared" si="7"/>
        <v>#DIV/0!</v>
      </c>
      <c r="H36" s="174"/>
      <c r="I36" s="175"/>
      <c r="J36" s="172"/>
      <c r="K36" s="230" t="e">
        <f>(H36+I36)/N36*1000</f>
        <v>#DIV/0!</v>
      </c>
      <c r="L36" s="171"/>
      <c r="M36" s="175"/>
      <c r="N36" s="172"/>
      <c r="O36" s="173" t="e">
        <f t="shared" si="28"/>
        <v>#DIV/0!</v>
      </c>
      <c r="P36" s="174"/>
      <c r="Q36" s="177"/>
      <c r="R36" s="175"/>
      <c r="S36" s="175"/>
      <c r="T36" s="172"/>
      <c r="U36" s="176" t="e">
        <f t="shared" si="36"/>
        <v>#DIV/0!</v>
      </c>
      <c r="V36" s="177"/>
      <c r="W36" s="177"/>
      <c r="X36" s="175"/>
      <c r="Y36" s="175"/>
      <c r="Z36" s="172"/>
      <c r="AA36" s="176" t="e">
        <f t="shared" si="37"/>
        <v>#DIV/0!</v>
      </c>
      <c r="AB36" s="277"/>
      <c r="AC36" s="178"/>
      <c r="AD36" s="179"/>
      <c r="AE36" s="189"/>
      <c r="AF36" s="181" t="e">
        <f t="shared" si="32"/>
        <v>#DIV/0!</v>
      </c>
    </row>
    <row r="37" spans="1:32" ht="30" customHeight="1" thickTop="1" thickBot="1">
      <c r="A37" s="122" t="s">
        <v>43</v>
      </c>
      <c r="B37" s="123">
        <f>SUM(B34:B36)</f>
        <v>0</v>
      </c>
      <c r="C37" s="124">
        <f>SUM(C34:C36)</f>
        <v>0</v>
      </c>
      <c r="D37" s="124">
        <f>SUM(D34:D36)</f>
        <v>0</v>
      </c>
      <c r="E37" s="124">
        <f>SUM(E34:E36)</f>
        <v>0</v>
      </c>
      <c r="F37" s="125">
        <f>SUM(F34:F36)</f>
        <v>0</v>
      </c>
      <c r="G37" s="280" t="e">
        <f t="shared" si="7"/>
        <v>#DIV/0!</v>
      </c>
      <c r="H37" s="123">
        <f>SUM(H34:H36)</f>
        <v>0</v>
      </c>
      <c r="I37" s="127">
        <f>SUM(I34:I36)</f>
        <v>0</v>
      </c>
      <c r="J37" s="125">
        <f>SUM(J34:J36)</f>
        <v>0</v>
      </c>
      <c r="K37" s="190" t="e">
        <f t="shared" si="42"/>
        <v>#DIV/0!</v>
      </c>
      <c r="L37" s="124">
        <f>SUM(L34:L36)</f>
        <v>0</v>
      </c>
      <c r="M37" s="127">
        <f>SUM(M34:M36)</f>
        <v>0</v>
      </c>
      <c r="N37" s="125">
        <f>SUM(N34:N36)</f>
        <v>0</v>
      </c>
      <c r="O37" s="126" t="e">
        <f t="shared" si="28"/>
        <v>#DIV/0!</v>
      </c>
      <c r="P37" s="123">
        <f>SUM(P34:P36)</f>
        <v>0</v>
      </c>
      <c r="Q37" s="127">
        <f>SUM(Q34:Q36)</f>
        <v>0</v>
      </c>
      <c r="R37" s="127">
        <f>SUM(R34:R36)</f>
        <v>0</v>
      </c>
      <c r="S37" s="127">
        <f>SUM(S34:S36)</f>
        <v>0</v>
      </c>
      <c r="T37" s="125">
        <f>SUM(T34:T36)</f>
        <v>0</v>
      </c>
      <c r="U37" s="128" t="e">
        <f t="shared" si="36"/>
        <v>#DIV/0!</v>
      </c>
      <c r="V37" s="124">
        <f>SUM(V34:V36)</f>
        <v>0</v>
      </c>
      <c r="W37" s="127">
        <f>SUM(W34:W36)</f>
        <v>0</v>
      </c>
      <c r="X37" s="127">
        <f>SUM(X34:X36)</f>
        <v>0</v>
      </c>
      <c r="Y37" s="127">
        <f>SUM(Y34:Y36)</f>
        <v>0</v>
      </c>
      <c r="Z37" s="125">
        <f>SUM(Z34:Z36)</f>
        <v>0</v>
      </c>
      <c r="AA37" s="128" t="e">
        <f t="shared" si="37"/>
        <v>#DIV/0!</v>
      </c>
      <c r="AB37" s="273">
        <f>AB34+AB35+AB36</f>
        <v>0</v>
      </c>
      <c r="AC37" s="130">
        <f>AC34+AC35+AC36</f>
        <v>0</v>
      </c>
      <c r="AD37" s="167">
        <f t="shared" si="38"/>
        <v>0</v>
      </c>
      <c r="AE37" s="182">
        <f>AE34+AE35+AE36</f>
        <v>0</v>
      </c>
      <c r="AF37" s="132" t="e">
        <f t="shared" si="32"/>
        <v>#DIV/0!</v>
      </c>
    </row>
    <row r="38" spans="1:32" ht="30" customHeight="1" thickTop="1" thickBot="1">
      <c r="A38" s="122" t="s">
        <v>44</v>
      </c>
      <c r="B38" s="123">
        <f>B37+B33</f>
        <v>0</v>
      </c>
      <c r="C38" s="124">
        <f>C37+C33</f>
        <v>0</v>
      </c>
      <c r="D38" s="124">
        <f t="shared" ref="D38:E38" si="43">D37+D33</f>
        <v>0</v>
      </c>
      <c r="E38" s="124">
        <f t="shared" si="43"/>
        <v>0</v>
      </c>
      <c r="F38" s="125">
        <f>F37+F33</f>
        <v>0</v>
      </c>
      <c r="G38" s="280" t="e">
        <f t="shared" si="7"/>
        <v>#DIV/0!</v>
      </c>
      <c r="H38" s="123">
        <f>H37+H33</f>
        <v>0</v>
      </c>
      <c r="I38" s="127">
        <f>I37+I33</f>
        <v>0</v>
      </c>
      <c r="J38" s="125">
        <f>J37+J33</f>
        <v>0</v>
      </c>
      <c r="K38" s="190" t="e">
        <f t="shared" si="42"/>
        <v>#DIV/0!</v>
      </c>
      <c r="L38" s="124">
        <f>L37+L33</f>
        <v>0</v>
      </c>
      <c r="M38" s="127">
        <f>M37+M33</f>
        <v>0</v>
      </c>
      <c r="N38" s="125">
        <f>N37+N33</f>
        <v>0</v>
      </c>
      <c r="O38" s="126" t="e">
        <f t="shared" si="28"/>
        <v>#DIV/0!</v>
      </c>
      <c r="P38" s="123">
        <f>P37+P33</f>
        <v>0</v>
      </c>
      <c r="Q38" s="127">
        <f>Q37+Q33</f>
        <v>0</v>
      </c>
      <c r="R38" s="127">
        <f>R37+R33</f>
        <v>0</v>
      </c>
      <c r="S38" s="127">
        <f>S37+S33</f>
        <v>0</v>
      </c>
      <c r="T38" s="125">
        <f>T37+T33</f>
        <v>0</v>
      </c>
      <c r="U38" s="128" t="e">
        <f t="shared" si="36"/>
        <v>#DIV/0!</v>
      </c>
      <c r="V38" s="124">
        <f>V37+V33</f>
        <v>0</v>
      </c>
      <c r="W38" s="127">
        <f>W37+W33</f>
        <v>0</v>
      </c>
      <c r="X38" s="127">
        <f>X37+X33</f>
        <v>0</v>
      </c>
      <c r="Y38" s="127">
        <f>Y37+Y33</f>
        <v>0</v>
      </c>
      <c r="Z38" s="125">
        <f>Z37+Z33</f>
        <v>0</v>
      </c>
      <c r="AA38" s="128" t="e">
        <f t="shared" si="37"/>
        <v>#DIV/0!</v>
      </c>
      <c r="AB38" s="273">
        <f>AB33+AB37</f>
        <v>0</v>
      </c>
      <c r="AC38" s="130">
        <f>AC33+AC37</f>
        <v>0</v>
      </c>
      <c r="AD38" s="167">
        <f t="shared" si="38"/>
        <v>0</v>
      </c>
      <c r="AE38" s="182">
        <f>AE33+AE37</f>
        <v>0</v>
      </c>
      <c r="AF38" s="132" t="e">
        <f t="shared" si="32"/>
        <v>#DIV/0!</v>
      </c>
    </row>
    <row r="39" spans="1:32" ht="30" customHeight="1" thickTop="1" thickBot="1">
      <c r="A39" s="191" t="s">
        <v>98</v>
      </c>
      <c r="B39" s="192">
        <f>B38+B29</f>
        <v>401.46</v>
      </c>
      <c r="C39" s="193">
        <f t="shared" ref="C39:Z39" si="44">C38+C29</f>
        <v>52.97</v>
      </c>
      <c r="D39" s="193">
        <f t="shared" si="44"/>
        <v>0</v>
      </c>
      <c r="E39" s="193">
        <f t="shared" si="44"/>
        <v>203.15</v>
      </c>
      <c r="F39" s="194">
        <f t="shared" si="44"/>
        <v>31842.799999999999</v>
      </c>
      <c r="G39" s="290">
        <f t="shared" si="7"/>
        <v>14.271044003668017</v>
      </c>
      <c r="H39" s="192">
        <f t="shared" si="44"/>
        <v>318.10000000000002</v>
      </c>
      <c r="I39" s="196">
        <f t="shared" si="44"/>
        <v>37.989999999999995</v>
      </c>
      <c r="J39" s="194">
        <f t="shared" si="44"/>
        <v>22809.14</v>
      </c>
      <c r="K39" s="197">
        <f t="shared" si="42"/>
        <v>15.611724072016745</v>
      </c>
      <c r="L39" s="193">
        <f t="shared" si="44"/>
        <v>15.87</v>
      </c>
      <c r="M39" s="196">
        <f t="shared" si="44"/>
        <v>239.62</v>
      </c>
      <c r="N39" s="194">
        <f t="shared" si="44"/>
        <v>22809.14</v>
      </c>
      <c r="O39" s="195">
        <f t="shared" si="28"/>
        <v>11.201211444184217</v>
      </c>
      <c r="P39" s="192">
        <f>P38+P29</f>
        <v>52.45</v>
      </c>
      <c r="Q39" s="196">
        <f>Q38+Q29</f>
        <v>68.13</v>
      </c>
      <c r="R39" s="196">
        <f>R38+R29</f>
        <v>134.76</v>
      </c>
      <c r="S39" s="196">
        <f>S38+S29</f>
        <v>0</v>
      </c>
      <c r="T39" s="194">
        <f>T38+T29</f>
        <v>37367.980000000003</v>
      </c>
      <c r="U39" s="197">
        <f t="shared" si="36"/>
        <v>6.8331229036196213</v>
      </c>
      <c r="V39" s="193">
        <f t="shared" si="44"/>
        <v>128.19999999999999</v>
      </c>
      <c r="W39" s="196">
        <f t="shared" si="44"/>
        <v>0</v>
      </c>
      <c r="X39" s="196">
        <f t="shared" si="44"/>
        <v>144.51</v>
      </c>
      <c r="Y39" s="196">
        <f t="shared" si="44"/>
        <v>0</v>
      </c>
      <c r="Z39" s="194">
        <f t="shared" si="44"/>
        <v>15233.920000000002</v>
      </c>
      <c r="AA39" s="197">
        <f t="shared" si="37"/>
        <v>17.90149876066042</v>
      </c>
      <c r="AB39" s="268">
        <f>AB29+AB38</f>
        <v>95.26</v>
      </c>
      <c r="AC39" s="198">
        <f>AC29+AC38</f>
        <v>8.3699999999999992</v>
      </c>
      <c r="AD39" s="199">
        <f t="shared" si="38"/>
        <v>1900.8399999999997</v>
      </c>
      <c r="AE39" s="200">
        <f>AE29+AE38</f>
        <v>65329.674999999996</v>
      </c>
      <c r="AF39" s="201">
        <f>AD39/AE39*1000</f>
        <v>29.096119030134464</v>
      </c>
    </row>
    <row r="43" spans="1:32" ht="16.5">
      <c r="C43" s="228"/>
      <c r="D43" s="228"/>
      <c r="E43" s="228"/>
    </row>
  </sheetData>
  <mergeCells count="10">
    <mergeCell ref="AB4:AC4"/>
    <mergeCell ref="AD4:AD5"/>
    <mergeCell ref="AE4:AF4"/>
    <mergeCell ref="A1:AA2"/>
    <mergeCell ref="A4:A11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전체생산량기준</vt:lpstr>
      <vt:lpstr>제품생산량기준</vt:lpstr>
      <vt:lpstr>잡스크랩(-)</vt:lpstr>
      <vt:lpstr>20.03~</vt:lpstr>
      <vt:lpstr>제품생산량기준(20.03~)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2020-07-29T01:00:38Z</cp:lastPrinted>
  <dcterms:created xsi:type="dcterms:W3CDTF">2014-03-03T07:41:05Z</dcterms:created>
  <dcterms:modified xsi:type="dcterms:W3CDTF">2021-04-02T00:07:43Z</dcterms:modified>
</cp:coreProperties>
</file>