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daij/Desktop/Documents - Daija’s MacBook Pro/Data BootCamp Dec. Cohort 2021/Analysis Projects Dec 2021/Crowdfunding Analysis/"/>
    </mc:Choice>
  </mc:AlternateContent>
  <xr:revisionPtr revIDLastSave="0" documentId="13_ncr:1_{93F7314A-FDEC-8F40-B4E0-BAB7CDD17676}" xr6:coauthVersionLast="47" xr6:coauthVersionMax="47" xr10:uidLastSave="{00000000-0000-0000-0000-000000000000}"/>
  <bookViews>
    <workbookView xWindow="980" yWindow="1500" windowWidth="22460" windowHeight="15500" xr2:uid="{00000000-000D-0000-FFFF-FFFF00000000}"/>
  </bookViews>
  <sheets>
    <sheet name="Kickstarter" sheetId="1" r:id="rId1"/>
    <sheet name="Theater Outcomes By Launch Date" sheetId="9" r:id="rId2"/>
    <sheet name="Outcomes Based on Goals" sheetId="10" r:id="rId3"/>
    <sheet name="Pledged" sheetId="11" r:id="rId4"/>
    <sheet name="PivotChart" sheetId="5" r:id="rId5"/>
  </sheets>
  <definedNames>
    <definedName name="_xlchart.v1.0" hidden="1">'Outcomes Based on Goals'!$A$2:$A$13</definedName>
    <definedName name="_xlchart.v1.1" hidden="1">'Outcomes Based on Goals'!$F$1</definedName>
    <definedName name="_xlchart.v1.2" hidden="1">'Outcomes Based on Goals'!$F$2:$F$13</definedName>
    <definedName name="_xlchart.v1.3" hidden="1">'Outcomes Based on Goals'!$G$1</definedName>
    <definedName name="_xlchart.v1.4" hidden="1">'Outcomes Based on Goals'!$G$2:$G$13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0" l="1"/>
  <c r="D5" i="10"/>
  <c r="D7" i="10"/>
  <c r="D13" i="10"/>
  <c r="D12" i="10"/>
  <c r="D11" i="10"/>
  <c r="D10" i="10"/>
  <c r="D9" i="10"/>
  <c r="D8" i="10"/>
  <c r="D6" i="10"/>
  <c r="D4" i="10"/>
  <c r="D3" i="10"/>
  <c r="D2" i="10"/>
  <c r="C13" i="10"/>
  <c r="C12" i="10"/>
  <c r="C11" i="10"/>
  <c r="C10" i="10"/>
  <c r="C9" i="10"/>
  <c r="C8" i="10"/>
  <c r="C7" i="10"/>
  <c r="C6" i="10"/>
  <c r="C5" i="10"/>
  <c r="B11" i="10"/>
  <c r="B7" i="10"/>
  <c r="E7" i="10" s="1"/>
  <c r="C4" i="10"/>
  <c r="C3" i="10"/>
  <c r="B13" i="10"/>
  <c r="E13" i="10" s="1"/>
  <c r="B12" i="10"/>
  <c r="B10" i="10"/>
  <c r="E10" i="10" s="1"/>
  <c r="B9" i="10"/>
  <c r="E9" i="10" s="1"/>
  <c r="B8" i="10"/>
  <c r="B6" i="10"/>
  <c r="B5" i="10"/>
  <c r="E5" i="10" s="1"/>
  <c r="B4" i="10"/>
  <c r="B3" i="10"/>
  <c r="B2" i="10"/>
  <c r="B7" i="11"/>
  <c r="B5" i="11"/>
  <c r="B4" i="11"/>
  <c r="B3" i="11"/>
  <c r="B2" i="11"/>
  <c r="U3838" i="1"/>
  <c r="U3902" i="1"/>
  <c r="U3966" i="1"/>
  <c r="U4030" i="1"/>
  <c r="U4094" i="1"/>
  <c r="T3" i="1"/>
  <c r="S2" i="1"/>
  <c r="U2" i="1" s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1" i="10" l="1"/>
  <c r="H10" i="10"/>
  <c r="H7" i="10"/>
  <c r="G5" i="10"/>
  <c r="H5" i="10"/>
  <c r="G9" i="10"/>
  <c r="G13" i="10"/>
  <c r="H11" i="10"/>
  <c r="E6" i="10"/>
  <c r="F6" i="10" s="1"/>
  <c r="E12" i="10"/>
  <c r="F12" i="10" s="1"/>
  <c r="G7" i="10"/>
  <c r="G11" i="10"/>
  <c r="H9" i="10"/>
  <c r="H13" i="10"/>
  <c r="B6" i="11"/>
  <c r="G10" i="10"/>
  <c r="E8" i="10"/>
  <c r="H8" i="10" s="1"/>
  <c r="E3" i="10"/>
  <c r="F3" i="10" s="1"/>
  <c r="F11" i="10"/>
  <c r="F7" i="10"/>
  <c r="E4" i="10"/>
  <c r="H4" i="10" s="1"/>
  <c r="F10" i="10"/>
  <c r="F13" i="10"/>
  <c r="F9" i="10"/>
  <c r="F5" i="10"/>
  <c r="E2" i="10"/>
  <c r="G12" i="10" l="1"/>
  <c r="G3" i="10"/>
  <c r="G8" i="10"/>
  <c r="G6" i="10"/>
  <c r="H12" i="10"/>
  <c r="G4" i="10"/>
  <c r="H3" i="10"/>
  <c r="H6" i="10"/>
  <c r="F4" i="10"/>
  <c r="F8" i="10"/>
  <c r="F2" i="10"/>
  <c r="H2" i="10"/>
  <c r="G2" i="10"/>
</calcChain>
</file>

<file path=xl/sharedStrings.xml><?xml version="1.0" encoding="utf-8"?>
<sst xmlns="http://schemas.openxmlformats.org/spreadsheetml/2006/main" count="33001" uniqueCount="8406">
  <si>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</si>
  <si>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</si>
  <si>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</si>
  <si>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</si>
  <si>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</si>
  <si>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</si>
  <si>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</si>
  <si>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</si>
  <si>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</si>
  <si>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</si>
  <si>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</si>
  <si>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</si>
  <si>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</si>
  <si>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</si>
  <si>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</si>
  <si>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</si>
  <si>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</si>
  <si>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</si>
  <si>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</si>
  <si>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</si>
  <si>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</si>
  <si>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</si>
  <si>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</si>
  <si>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</si>
  <si>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</si>
  <si>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</si>
  <si>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</si>
  <si>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</si>
  <si>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</si>
  <si>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</si>
  <si>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</si>
  <si>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</si>
  <si>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</si>
  <si>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</si>
  <si>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</si>
  <si>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</si>
  <si>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</si>
  <si>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</si>
  <si>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</si>
  <si>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</si>
  <si>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</si>
  <si>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</si>
  <si>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</si>
  <si>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</si>
  <si>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</si>
  <si>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</si>
  <si>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</si>
  <si>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</si>
  <si>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</si>
  <si>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</si>
  <si>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</si>
  <si>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</si>
  <si>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</si>
  <si>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</si>
  <si>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</si>
  <si>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</si>
  <si>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</si>
  <si>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</si>
  <si>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</si>
  <si>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</si>
  <si>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</si>
  <si>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</si>
  <si>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</si>
  <si>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</si>
  <si>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</si>
  <si>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</si>
  <si>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</si>
  <si>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</si>
  <si>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</si>
  <si>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</si>
  <si>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</si>
  <si>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</si>
  <si>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</si>
  <si>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</si>
  <si>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</si>
  <si>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</si>
  <si>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</si>
  <si>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</si>
  <si>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</si>
  <si>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</si>
  <si>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</si>
  <si>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</si>
  <si>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</si>
  <si>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</si>
  <si>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</si>
  <si>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</si>
  <si>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</si>
  <si>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</si>
  <si>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</si>
  <si>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</si>
  <si>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</si>
  <si>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</si>
  <si>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</si>
  <si>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</si>
  <si>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</si>
  <si>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</si>
  <si>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</si>
  <si>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</si>
  <si>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</si>
  <si>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</si>
  <si>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</si>
  <si>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</si>
  <si>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</si>
  <si>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</si>
  <si>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</si>
  <si>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</si>
  <si>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</si>
  <si>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</si>
  <si>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</si>
  <si>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</si>
  <si>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</si>
  <si>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</si>
  <si>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</si>
  <si>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</si>
  <si>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</si>
  <si>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</si>
  <si>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</si>
  <si>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</si>
  <si>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</si>
  <si>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</si>
  <si>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</si>
  <si>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</si>
  <si>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</si>
  <si>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</si>
  <si>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</si>
  <si>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</si>
  <si>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</si>
  <si>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</si>
  <si>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</si>
  <si>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</si>
  <si>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</si>
  <si>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</si>
  <si>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</si>
  <si>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</si>
  <si>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</si>
  <si>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</si>
  <si>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</si>
  <si>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</si>
  <si>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</si>
  <si>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</si>
  <si>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</si>
  <si>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</si>
  <si>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</si>
  <si>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</si>
  <si>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</si>
  <si>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</si>
  <si>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</si>
  <si>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</si>
  <si>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</si>
  <si>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</si>
  <si>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</si>
  <si>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</si>
  <si>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</si>
  <si>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</si>
  <si>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</si>
  <si>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</si>
  <si>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</si>
  <si>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</si>
  <si>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</si>
  <si>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</si>
  <si>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</si>
  <si>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</si>
  <si>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</si>
  <si>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</si>
  <si>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</si>
  <si>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</si>
  <si>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</si>
  <si>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</si>
  <si>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</si>
  <si>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</si>
  <si>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</si>
  <si>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</si>
  <si>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</si>
  <si>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</si>
  <si>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</si>
  <si>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</si>
  <si>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</si>
  <si>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</si>
  <si>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</si>
  <si>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</si>
  <si>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</si>
  <si>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</si>
  <si>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</si>
  <si>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</si>
  <si>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</si>
  <si>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</si>
  <si>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</si>
  <si>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</si>
  <si>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</si>
  <si>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</si>
  <si>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</si>
  <si>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</si>
  <si>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</si>
  <si>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</si>
  <si>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</si>
  <si>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</si>
  <si>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</si>
  <si>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</si>
  <si>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</si>
  <si>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</si>
  <si>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</si>
  <si>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</si>
  <si>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</si>
  <si>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</si>
  <si>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</si>
  <si>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</si>
  <si>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</si>
  <si>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</si>
  <si>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</si>
  <si>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</si>
  <si>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</si>
  <si>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</si>
  <si>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</si>
  <si>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</si>
  <si>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</si>
  <si>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</si>
  <si>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</si>
  <si>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</si>
  <si>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</si>
  <si>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</si>
  <si>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</si>
  <si>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</si>
  <si>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</si>
  <si>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</si>
  <si>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</si>
  <si>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</si>
  <si>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</si>
  <si>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</si>
  <si>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</si>
  <si>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</si>
  <si>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</si>
  <si>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</si>
  <si>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</si>
  <si>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</si>
  <si>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</si>
  <si>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</si>
  <si>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</si>
  <si>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</si>
  <si>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</si>
  <si>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</si>
  <si>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</si>
  <si>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</si>
  <si>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</si>
  <si>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</si>
  <si>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</si>
  <si>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</si>
  <si>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</si>
  <si>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</si>
  <si>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</si>
  <si>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</si>
  <si>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</si>
  <si>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</si>
  <si>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</si>
  <si>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</si>
  <si>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</si>
  <si>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</si>
  <si>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</si>
  <si>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</si>
  <si>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</si>
  <si>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</si>
  <si>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</si>
  <si>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</si>
  <si>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</si>
  <si>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</si>
  <si>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</si>
  <si>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</si>
  <si>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</si>
  <si>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</si>
  <si>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</si>
  <si>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</si>
  <si>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</si>
  <si>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</si>
  <si>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</si>
  <si>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</si>
  <si>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</si>
  <si>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</si>
  <si>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</si>
  <si>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</si>
  <si>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</si>
  <si>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</si>
  <si>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</si>
  <si>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</si>
  <si>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</si>
  <si>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</si>
  <si>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</si>
  <si>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</si>
  <si>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</si>
  <si>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</si>
  <si>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</si>
  <si>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</si>
  <si>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</si>
  <si>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</si>
  <si>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</si>
  <si>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</si>
  <si>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</si>
  <si>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</si>
  <si>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</si>
  <si>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</si>
  <si>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</si>
  <si>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</si>
  <si>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</si>
  <si>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</si>
  <si>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</si>
  <si>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</si>
  <si>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</si>
  <si>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</si>
  <si>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</si>
  <si>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</si>
  <si>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</si>
  <si>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</si>
  <si>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</si>
  <si>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</si>
  <si>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</si>
  <si>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</si>
  <si>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</si>
  <si>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</si>
  <si>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</si>
  <si>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</si>
  <si>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</si>
  <si>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</si>
  <si>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</si>
  <si>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</si>
  <si>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</si>
  <si>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</si>
  <si>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</si>
  <si>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</si>
  <si>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</si>
  <si>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</si>
  <si>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</si>
  <si>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</si>
  <si>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</si>
  <si>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</si>
  <si>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</si>
  <si>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</si>
  <si>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</si>
  <si>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</si>
  <si>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</si>
  <si>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</si>
  <si>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</si>
  <si>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</si>
  <si>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</si>
  <si>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</si>
  <si>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</si>
  <si>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</si>
  <si>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</si>
  <si>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</si>
  <si>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</si>
  <si>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</si>
  <si>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</si>
  <si>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</si>
  <si>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</si>
  <si>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</si>
  <si>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</si>
  <si>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</si>
  <si>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</si>
  <si>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</si>
  <si>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</si>
  <si>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</si>
  <si>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</si>
  <si>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</si>
  <si>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</si>
  <si>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</si>
  <si>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</si>
  <si>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</si>
  <si>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</si>
  <si>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</si>
  <si>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</si>
  <si>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</si>
  <si>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</si>
  <si>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</si>
  <si>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</si>
  <si>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</si>
  <si>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</si>
  <si>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</si>
  <si>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</si>
  <si>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</si>
  <si>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</si>
  <si>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</si>
  <si>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</si>
  <si>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</si>
  <si>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</si>
  <si>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</si>
  <si>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</si>
  <si>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</si>
  <si>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</si>
  <si>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</si>
  <si>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</si>
  <si>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</si>
  <si>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</si>
  <si>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</si>
  <si>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</si>
  <si>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</si>
  <si>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</si>
  <si>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</si>
  <si>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</si>
  <si>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</si>
  <si>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</si>
  <si>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</si>
  <si>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</si>
  <si>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</si>
  <si>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</si>
  <si>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</si>
  <si>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</si>
  <si>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</si>
  <si>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</si>
  <si>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</si>
  <si>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</si>
  <si>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</si>
  <si>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</si>
  <si>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</si>
  <si>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</si>
  <si>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</si>
  <si>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</si>
  <si>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</si>
  <si>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</si>
  <si>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</si>
  <si>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</si>
  <si>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</si>
  <si>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</si>
  <si>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</si>
  <si>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</si>
  <si>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</si>
  <si>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</si>
  <si>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</si>
  <si>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</si>
  <si>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</si>
  <si>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</si>
  <si>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</si>
  <si>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</si>
  <si>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</si>
  <si>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</si>
  <si>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</si>
  <si>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</si>
  <si>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</si>
  <si>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</si>
  <si>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</si>
  <si>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</si>
  <si>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</si>
  <si>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</si>
  <si>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</si>
  <si>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</si>
  <si>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</si>
  <si>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</si>
  <si>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</si>
  <si>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</si>
  <si>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</si>
  <si>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</si>
  <si>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</si>
  <si>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</si>
  <si>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</si>
  <si>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</si>
  <si>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</si>
  <si>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</si>
  <si>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</si>
  <si>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</si>
  <si>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</si>
  <si>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</si>
  <si>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</si>
  <si>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</si>
  <si>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</si>
  <si>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</si>
  <si>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</si>
  <si>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</si>
  <si>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</si>
  <si>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</si>
  <si>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</si>
  <si>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</si>
  <si>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</si>
  <si>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</si>
  <si>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</si>
  <si>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</si>
  <si>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</si>
  <si>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</si>
  <si>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</si>
  <si>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</si>
  <si>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</si>
  <si>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</si>
  <si>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</si>
  <si>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</si>
  <si>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</si>
  <si>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</si>
  <si>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</si>
  <si>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</si>
  <si>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</si>
  <si>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</si>
  <si>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</si>
  <si>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</si>
  <si>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</si>
  <si>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</si>
  <si>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</si>
  <si>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</si>
  <si>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</si>
  <si>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</si>
  <si>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</si>
  <si>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</si>
  <si>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</si>
  <si>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</si>
  <si>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</si>
  <si>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</si>
  <si>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</si>
  <si>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</si>
  <si>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</si>
  <si>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</si>
  <si>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</si>
  <si>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</si>
  <si>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</si>
  <si>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</si>
  <si>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</si>
  <si>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</si>
  <si>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</si>
  <si>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</si>
  <si>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</si>
  <si>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</si>
  <si>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</si>
  <si>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</si>
  <si>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</si>
  <si>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</si>
  <si>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</si>
  <si>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</si>
  <si>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</si>
  <si>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</si>
  <si>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</si>
  <si>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</si>
  <si>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</si>
  <si>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</si>
  <si>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</si>
  <si>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</si>
  <si>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</si>
  <si>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</si>
  <si>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</si>
  <si>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</si>
  <si>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</si>
  <si>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</si>
  <si>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</si>
  <si>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</si>
  <si>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</si>
  <si>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</si>
  <si>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</si>
  <si>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</si>
  <si>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</si>
  <si>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</si>
  <si>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</si>
  <si>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</si>
  <si>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</si>
  <si>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</si>
  <si>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</si>
  <si>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</si>
  <si>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</si>
  <si>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</si>
  <si>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</si>
  <si>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</si>
  <si>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</si>
  <si>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</si>
  <si>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</si>
  <si>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</si>
  <si>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</si>
  <si>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</si>
  <si>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</si>
  <si>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</si>
  <si>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</si>
  <si>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</si>
  <si>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</si>
  <si>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</si>
  <si>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</si>
  <si>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</si>
  <si>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</si>
  <si>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</si>
  <si>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</si>
  <si>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</si>
  <si>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</si>
  <si>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</si>
  <si>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</si>
  <si>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</si>
  <si>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</si>
  <si>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</si>
  <si>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</si>
  <si>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</si>
  <si>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</si>
  <si>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</si>
  <si>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</si>
  <si>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</si>
  <si>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</si>
  <si>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</si>
  <si>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</si>
  <si>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</si>
  <si>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</si>
  <si>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</si>
  <si>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</si>
  <si>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</si>
  <si>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</si>
  <si>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</si>
  <si>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</si>
  <si>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</si>
  <si>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</si>
  <si>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</si>
  <si>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</si>
  <si>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</si>
  <si>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</si>
  <si>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</si>
  <si>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</si>
  <si>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</si>
  <si>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</si>
  <si>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</si>
  <si>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</si>
  <si>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</si>
  <si>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</si>
  <si>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</si>
  <si>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</si>
  <si>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</si>
  <si>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</si>
  <si>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</si>
  <si>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</si>
  <si>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</si>
  <si>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</si>
  <si>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</si>
  <si>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</si>
  <si>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</si>
  <si>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</si>
  <si>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</si>
  <si>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</si>
  <si>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</si>
  <si>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</si>
  <si>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</si>
  <si>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</si>
  <si>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</si>
  <si>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</si>
  <si>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</si>
  <si>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</si>
  <si>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</si>
  <si>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</si>
  <si>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</si>
  <si>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</si>
  <si>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</si>
  <si>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</si>
  <si>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</si>
  <si>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</si>
  <si>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</si>
  <si>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</si>
  <si>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</si>
  <si>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</si>
  <si>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</si>
  <si>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</si>
  <si>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</si>
  <si>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</si>
  <si>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</si>
  <si>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</si>
  <si>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</si>
  <si>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</si>
  <si>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</si>
  <si>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</si>
  <si>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</si>
  <si>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</si>
  <si>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</si>
  <si>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</si>
  <si>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</si>
  <si>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</si>
  <si>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</si>
  <si>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</si>
  <si>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</si>
  <si>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</si>
  <si>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</si>
  <si>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</si>
  <si>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</si>
  <si>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</si>
  <si>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</si>
  <si>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</si>
  <si>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</si>
  <si>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</si>
  <si>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</si>
  <si>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</si>
  <si>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</si>
  <si>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</si>
  <si>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</si>
  <si>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</si>
  <si>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</si>
  <si>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</si>
  <si>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</si>
  <si>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</si>
  <si>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</si>
  <si>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</si>
  <si>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</si>
  <si>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</si>
  <si>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</si>
  <si>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</si>
  <si>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</si>
  <si>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</si>
  <si>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</si>
  <si>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</si>
  <si>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</si>
  <si>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</si>
  <si>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</si>
  <si>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</si>
  <si>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</si>
  <si>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</si>
  <si>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</si>
  <si>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</si>
  <si>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</si>
  <si>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</si>
  <si>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</si>
  <si>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</si>
  <si>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</si>
  <si>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</si>
  <si>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</si>
  <si>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</si>
  <si>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</si>
  <si>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</si>
  <si>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</si>
  <si>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</si>
  <si>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</si>
  <si>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</si>
  <si>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</si>
  <si>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</si>
  <si>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</si>
  <si>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</si>
  <si>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</si>
  <si>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</si>
  <si>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</si>
  <si>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</si>
  <si>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</si>
  <si>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</si>
  <si>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</si>
  <si>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</si>
  <si>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</si>
  <si>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</si>
  <si>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</si>
  <si>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</si>
  <si>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</si>
  <si>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</si>
  <si>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</si>
  <si>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</si>
  <si>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</si>
  <si>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</si>
  <si>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</si>
  <si>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</si>
  <si>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</si>
  <si>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</si>
  <si>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</si>
  <si>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</si>
  <si>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</si>
  <si>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</si>
  <si>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</si>
  <si>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</si>
  <si>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</si>
  <si>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</si>
  <si>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</si>
  <si>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</si>
  <si>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</si>
  <si>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</si>
  <si>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</si>
  <si>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</si>
  <si>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</si>
  <si>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</si>
  <si>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</si>
  <si>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</si>
  <si>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</si>
  <si>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</si>
  <si>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</si>
  <si>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</si>
  <si>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</si>
  <si>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</si>
  <si>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</si>
  <si>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</si>
  <si>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</si>
  <si>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</si>
  <si>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</si>
  <si>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</si>
  <si>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</si>
  <si>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</si>
  <si>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</si>
  <si>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</si>
  <si>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</si>
  <si>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</si>
  <si>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</si>
  <si>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</si>
  <si>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</si>
  <si>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</si>
  <si>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</si>
  <si>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</si>
  <si>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</si>
  <si>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</si>
  <si>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</si>
  <si>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</si>
  <si>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</si>
  <si>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</si>
  <si>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</si>
  <si>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</si>
  <si>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</si>
  <si>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</si>
  <si>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</si>
  <si>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</si>
  <si>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</si>
  <si>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</si>
  <si>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</si>
  <si>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</si>
  <si>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</si>
  <si>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</si>
  <si>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</si>
  <si>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</si>
  <si>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</si>
  <si>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</si>
  <si>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</si>
  <si>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</si>
  <si>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</si>
  <si>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</si>
  <si>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</si>
  <si>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</si>
  <si>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</si>
  <si>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</si>
  <si>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</si>
  <si>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</si>
  <si>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</si>
  <si>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</si>
  <si>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</si>
  <si>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</si>
  <si>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</si>
  <si>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</si>
  <si>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</si>
  <si>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</si>
  <si>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</si>
  <si>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</si>
  <si>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</si>
  <si>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</si>
  <si>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</si>
  <si>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</si>
  <si>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</si>
  <si>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</si>
  <si>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</si>
  <si>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</si>
  <si>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</si>
  <si>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</si>
  <si>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</si>
  <si>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</si>
  <si>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</si>
  <si>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</si>
  <si>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</si>
  <si>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</si>
  <si>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</si>
  <si>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</si>
  <si>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</si>
  <si>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</si>
  <si>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</si>
  <si>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</si>
  <si>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</si>
  <si>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</si>
  <si>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</si>
  <si>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</si>
  <si>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</si>
  <si>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</si>
  <si>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</si>
  <si>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</si>
  <si>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</si>
  <si>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</si>
  <si>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</si>
  <si>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</si>
  <si>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</si>
  <si>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</si>
  <si>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</si>
  <si>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</si>
  <si>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</si>
  <si>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</si>
  <si>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</si>
  <si>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</si>
  <si>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</si>
  <si>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</si>
  <si>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</si>
  <si>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</si>
  <si>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</si>
  <si>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</si>
  <si>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</si>
  <si>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</si>
  <si>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</si>
  <si>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</si>
  <si>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</si>
  <si>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</si>
  <si>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</si>
  <si>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</si>
  <si>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</si>
  <si>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</si>
  <si>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</si>
  <si>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</si>
  <si>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</si>
  <si>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</si>
  <si>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</si>
  <si>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</si>
  <si>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</si>
  <si>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</si>
  <si>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</si>
  <si>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</si>
  <si>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</si>
  <si>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</si>
  <si>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</si>
  <si>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</si>
  <si>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</si>
  <si>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</si>
  <si>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</si>
  <si>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</si>
  <si>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</si>
  <si>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</si>
  <si>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</si>
  <si>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</si>
  <si>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</si>
  <si>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</si>
  <si>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</si>
  <si>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</si>
  <si>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</si>
  <si>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</si>
  <si>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</si>
  <si>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</si>
  <si>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</si>
  <si>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</si>
  <si>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</si>
  <si>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</si>
  <si>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</si>
  <si>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</si>
  <si>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</si>
  <si>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</si>
  <si>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</si>
  <si>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</si>
  <si>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</si>
  <si>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</si>
  <si>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</si>
  <si>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</si>
  <si>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</si>
  <si>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</si>
  <si>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</si>
  <si>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</si>
  <si>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</si>
  <si>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</si>
  <si>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</si>
  <si>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</si>
  <si>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</si>
  <si>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</si>
  <si>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</si>
  <si>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</si>
  <si>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</si>
  <si>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</si>
  <si>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</si>
  <si>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</si>
  <si>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</si>
  <si>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</si>
  <si>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</si>
  <si>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</si>
  <si>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</si>
  <si>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</si>
  <si>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</si>
  <si>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</si>
  <si>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</si>
  <si>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</si>
  <si>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</si>
  <si>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</si>
  <si>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</si>
  <si>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</si>
  <si>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</si>
  <si>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</si>
  <si>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</si>
  <si>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</si>
  <si>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</si>
  <si>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</si>
  <si>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</si>
  <si>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</si>
  <si>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</si>
  <si>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</si>
  <si>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</si>
  <si>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</si>
  <si>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</si>
  <si>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</si>
  <si>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</si>
  <si>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</si>
  <si>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</si>
  <si>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</si>
  <si>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</si>
  <si>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</si>
  <si>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</si>
  <si>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</si>
  <si>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</si>
  <si>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</si>
  <si>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</si>
  <si>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</si>
  <si>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</si>
  <si>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</si>
  <si>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</si>
  <si>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</si>
  <si>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</si>
  <si>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</si>
  <si>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</si>
  <si>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</si>
  <si>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</si>
  <si>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</si>
  <si>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</si>
  <si>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</si>
  <si>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</si>
  <si>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</si>
  <si>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</si>
  <si>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</si>
  <si>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</si>
  <si>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</si>
  <si>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</si>
  <si>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</si>
  <si>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</si>
  <si>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</si>
  <si>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</si>
  <si>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</si>
  <si>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</si>
  <si>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</si>
  <si>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</si>
  <si>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</si>
  <si>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</si>
  <si>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</si>
  <si>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</si>
  <si>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</si>
  <si>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</si>
  <si>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</si>
  <si>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</si>
  <si>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</si>
  <si>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</si>
  <si>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</si>
  <si>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</si>
  <si>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</si>
  <si>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</si>
  <si>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</si>
  <si>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</si>
  <si>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</si>
  <si>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</si>
  <si>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</si>
  <si>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</si>
  <si>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</si>
  <si>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</si>
  <si>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</si>
  <si>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</si>
  <si>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</si>
  <si>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</si>
  <si>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</si>
  <si>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</si>
  <si>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</si>
  <si>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</si>
  <si>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</si>
  <si>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</si>
  <si>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</si>
  <si>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</si>
  <si>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</si>
  <si>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</si>
  <si>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</si>
  <si>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</si>
  <si>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</si>
  <si>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</si>
  <si>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</si>
  <si>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</si>
  <si>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</si>
  <si>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</si>
  <si>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</si>
  <si>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</si>
  <si>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</si>
  <si>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</si>
  <si>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</si>
  <si>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</si>
  <si>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</si>
  <si>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</si>
  <si>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</si>
  <si>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</si>
  <si>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</si>
  <si>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</si>
  <si>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</si>
  <si>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</si>
  <si>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</si>
  <si>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</si>
  <si>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</si>
  <si>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</si>
  <si>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</si>
  <si>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</si>
  <si>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</si>
  <si>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</si>
  <si>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</si>
  <si>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</si>
  <si>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</si>
  <si>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</si>
  <si>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</si>
  <si>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</si>
  <si>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</si>
  <si>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</si>
  <si>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</si>
  <si>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</si>
  <si>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</si>
  <si>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</si>
  <si>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</si>
  <si>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</si>
  <si>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</si>
  <si>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</si>
  <si>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</si>
  <si>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</si>
  <si>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</si>
  <si>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</si>
  <si>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</si>
  <si>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</si>
  <si>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</si>
  <si>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</si>
  <si>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</si>
  <si>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</si>
  <si>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</si>
  <si>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</si>
  <si>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</si>
  <si>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</si>
  <si>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</si>
  <si>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</si>
  <si>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</si>
  <si>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</si>
  <si>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</si>
  <si>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</si>
  <si>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</si>
  <si>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</si>
  <si>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</si>
  <si>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</si>
  <si>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</si>
  <si>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</si>
  <si>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</si>
  <si>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</si>
  <si>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</si>
  <si>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</si>
  <si>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</si>
  <si>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</si>
  <si>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</si>
  <si>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</si>
  <si>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</si>
  <si>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</si>
  <si>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</si>
  <si>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</si>
  <si>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</si>
  <si>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</si>
  <si>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</si>
  <si>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</si>
  <si>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</si>
  <si>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</si>
  <si>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</si>
  <si>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</si>
  <si>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</si>
  <si>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</si>
  <si>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</si>
  <si>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</si>
  <si>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</si>
  <si>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</si>
  <si>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</si>
  <si>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</si>
  <si>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</si>
  <si>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</si>
  <si>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</si>
  <si>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</si>
  <si>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</si>
  <si>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</si>
  <si>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</si>
  <si>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</si>
  <si>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</si>
  <si>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</si>
  <si>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</si>
  <si>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</si>
  <si>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</si>
  <si>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</si>
  <si>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</si>
  <si>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</si>
  <si>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</si>
  <si>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</si>
  <si>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</si>
  <si>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</si>
  <si>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</si>
  <si>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</si>
  <si>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</si>
  <si>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</si>
  <si>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</si>
  <si>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</si>
  <si>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</si>
  <si>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</si>
  <si>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</si>
  <si>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</si>
  <si>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</si>
  <si>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</si>
  <si>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</si>
  <si>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</si>
  <si>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</si>
  <si>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</si>
  <si>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</si>
  <si>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</si>
  <si>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</si>
  <si>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</si>
  <si>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</si>
  <si>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</si>
  <si>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</si>
  <si>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</si>
  <si>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</si>
  <si>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</si>
  <si>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</si>
  <si>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</si>
  <si>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</si>
  <si>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</si>
  <si>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</si>
  <si>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</si>
  <si>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</si>
  <si>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</si>
  <si>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</si>
  <si>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</si>
  <si>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</si>
  <si>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</si>
  <si>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</si>
  <si>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</si>
  <si>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</si>
  <si>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</si>
  <si>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</si>
  <si>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</si>
  <si>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</si>
  <si>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</si>
  <si>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</si>
  <si>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</si>
  <si>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</si>
  <si>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</si>
  <si>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</si>
  <si>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</si>
  <si>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</si>
  <si>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</si>
  <si>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</si>
  <si>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</si>
  <si>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</si>
  <si>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</si>
  <si>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</si>
  <si>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</si>
  <si>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</si>
  <si>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</si>
  <si>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</si>
  <si>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</si>
  <si>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</si>
  <si>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</si>
  <si>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</si>
  <si>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</si>
  <si>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</si>
  <si>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</si>
  <si>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</si>
  <si>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</si>
  <si>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</si>
  <si>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</si>
  <si>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</si>
  <si>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</si>
  <si>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</si>
  <si>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</si>
  <si>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</si>
  <si>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</si>
  <si>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</si>
  <si>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</si>
  <si>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</si>
  <si>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</si>
  <si>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</si>
  <si>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</si>
  <si>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</si>
  <si>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</si>
  <si>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</si>
  <si>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</si>
  <si>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</si>
  <si>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</si>
  <si>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</si>
  <si>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</si>
  <si>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</si>
  <si>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</si>
  <si>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</si>
  <si>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</si>
  <si>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</si>
  <si>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</si>
  <si>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</si>
  <si>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</si>
  <si>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</si>
  <si>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</si>
  <si>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</si>
  <si>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</si>
  <si>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</si>
  <si>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</si>
  <si>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</si>
  <si>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</si>
  <si>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</si>
  <si>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</si>
  <si>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</si>
  <si>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</si>
  <si>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</si>
  <si>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</si>
  <si>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</si>
  <si>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</si>
  <si>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</si>
  <si>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</si>
  <si>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</si>
  <si>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</si>
  <si>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</si>
  <si>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</si>
  <si>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</si>
  <si>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</si>
  <si>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</si>
  <si>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</si>
  <si>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</si>
  <si>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</si>
  <si>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</si>
  <si>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</si>
  <si>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</si>
  <si>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</si>
  <si>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</si>
  <si>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</si>
  <si>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</si>
  <si>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</si>
  <si>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</si>
  <si>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</si>
  <si>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</si>
  <si>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</si>
  <si>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</si>
  <si>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</si>
  <si>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</si>
  <si>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</si>
  <si>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</si>
  <si>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</si>
  <si>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</si>
  <si>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</si>
  <si>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</si>
  <si>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</si>
  <si>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</si>
  <si>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</si>
  <si>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</si>
  <si>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</si>
  <si>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</si>
  <si>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</si>
  <si>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</si>
  <si>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</si>
  <si>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</si>
  <si>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</si>
  <si>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</si>
  <si>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</si>
  <si>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</si>
  <si>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</si>
  <si>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</si>
  <si>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</si>
  <si>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</si>
  <si>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</si>
  <si>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</si>
  <si>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</si>
  <si>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</si>
  <si>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</si>
  <si>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</si>
  <si>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</si>
  <si>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</si>
  <si>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</si>
  <si>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</si>
  <si>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</si>
  <si>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</si>
  <si>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</si>
  <si>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</si>
  <si>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</si>
  <si>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</si>
  <si>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</si>
  <si>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</si>
  <si>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</si>
  <si>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</si>
  <si>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</si>
  <si>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</si>
  <si>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</si>
  <si>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</si>
  <si>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</si>
  <si>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</si>
  <si>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</si>
  <si>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</si>
  <si>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</si>
  <si>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</si>
  <si>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</si>
  <si>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</si>
  <si>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</si>
  <si>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</si>
  <si>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</si>
  <si>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</si>
  <si>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</si>
  <si>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</si>
  <si>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</si>
  <si>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</si>
  <si>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</si>
  <si>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</si>
  <si>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</si>
  <si>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</si>
  <si>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</si>
  <si>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</si>
  <si>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</si>
  <si>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</si>
  <si>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</si>
  <si>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</si>
  <si>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</si>
  <si>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</si>
  <si>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</si>
  <si>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</si>
  <si>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</si>
  <si>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</si>
  <si>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</si>
  <si>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</si>
  <si>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</si>
  <si>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</si>
  <si>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</si>
  <si>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</si>
  <si>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</si>
  <si>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</si>
  <si>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</si>
  <si>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</si>
  <si>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</si>
  <si>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</si>
  <si>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</si>
  <si>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</si>
  <si>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</si>
  <si>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</si>
  <si>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</si>
  <si>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</si>
  <si>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</si>
  <si>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</si>
  <si>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</si>
  <si>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</si>
  <si>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</si>
  <si>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</si>
  <si>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</si>
  <si>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</si>
  <si>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</si>
  <si>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</si>
  <si>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</si>
  <si>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</si>
  <si>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</si>
  <si>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</si>
  <si>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</si>
  <si>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</si>
  <si>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</si>
  <si>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</si>
  <si>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</si>
  <si>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</si>
  <si>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</si>
  <si>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</si>
  <si>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</si>
  <si>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</si>
  <si>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</si>
  <si>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</si>
  <si>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</si>
  <si>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</si>
  <si>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</si>
  <si>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</si>
  <si>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</si>
  <si>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</si>
  <si>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</si>
  <si>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</si>
  <si>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</si>
  <si>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</si>
  <si>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</si>
  <si>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</si>
  <si>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</si>
  <si>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</si>
  <si>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</si>
  <si>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</si>
  <si>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</si>
  <si>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</si>
  <si>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</si>
  <si>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</si>
  <si>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</si>
  <si>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</si>
  <si>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</si>
  <si>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</si>
  <si>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</si>
  <si>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</si>
  <si>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</si>
  <si>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</si>
  <si>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</si>
  <si>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</si>
  <si>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</si>
  <si>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</si>
  <si>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</si>
  <si>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</si>
  <si>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</si>
  <si>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</si>
  <si>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</si>
  <si>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</si>
  <si>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</si>
  <si>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</si>
  <si>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</si>
  <si>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</si>
  <si>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</si>
  <si>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</si>
  <si>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</si>
  <si>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</si>
  <si>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</si>
  <si>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</si>
  <si>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</si>
  <si>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</si>
  <si>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</si>
  <si>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</si>
  <si>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</si>
  <si>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</si>
  <si>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</si>
  <si>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</si>
  <si>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</si>
  <si>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</si>
  <si>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</si>
  <si>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</si>
  <si>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</si>
  <si>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</si>
  <si>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</si>
  <si>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</si>
  <si>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</si>
  <si>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</si>
  <si>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</si>
  <si>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</si>
  <si>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</si>
  <si>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</si>
  <si>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</si>
  <si>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</si>
  <si>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</si>
  <si>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</si>
  <si>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</si>
  <si>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</si>
  <si>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</si>
  <si>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</si>
  <si>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</si>
  <si>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</si>
  <si>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</si>
  <si>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</si>
  <si>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</si>
  <si>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</si>
  <si>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</si>
  <si>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</si>
  <si>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</si>
  <si>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</si>
  <si>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</si>
  <si>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</si>
  <si>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</si>
  <si>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</si>
  <si>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</si>
  <si>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</si>
  <si>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</si>
  <si>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</si>
  <si>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</si>
  <si>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</si>
  <si>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</si>
  <si>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</si>
  <si>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</si>
  <si>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</si>
  <si>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</si>
  <si>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</si>
  <si>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</si>
  <si>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</si>
  <si>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</si>
  <si>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</si>
  <si>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</si>
  <si>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</si>
  <si>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</si>
  <si>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</si>
  <si>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</si>
  <si>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</si>
  <si>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</si>
  <si>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</si>
  <si>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</si>
  <si>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</si>
  <si>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</si>
  <si>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</si>
  <si>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</si>
  <si>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</si>
  <si>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</si>
  <si>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</si>
  <si>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</si>
  <si>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</si>
  <si>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</si>
  <si>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</si>
  <si>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</si>
  <si>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</si>
  <si>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</si>
  <si>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</si>
  <si>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</si>
  <si>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</si>
  <si>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</si>
  <si>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</si>
  <si>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</si>
  <si>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</si>
  <si>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</si>
  <si>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</si>
  <si>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</si>
  <si>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</si>
  <si>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</si>
  <si>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</si>
  <si>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</si>
  <si>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</si>
  <si>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</si>
  <si>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</si>
  <si>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</si>
  <si>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</si>
  <si>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</si>
  <si>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</si>
  <si>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</si>
  <si>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</si>
  <si>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</si>
  <si>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</si>
  <si>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</si>
  <si>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</si>
  <si>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</si>
  <si>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</si>
  <si>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</si>
  <si>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</si>
  <si>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</si>
  <si>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</si>
  <si>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</si>
  <si>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</si>
  <si>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</si>
  <si>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</si>
  <si>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</si>
  <si>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</si>
  <si>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</si>
  <si>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</si>
  <si>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</si>
  <si>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</si>
  <si>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</si>
  <si>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</si>
  <si>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</si>
  <si>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</si>
  <si>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</si>
  <si>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</si>
  <si>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</si>
  <si>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</si>
  <si>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</si>
  <si>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</si>
  <si>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</si>
  <si>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</si>
  <si>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</si>
  <si>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</si>
  <si>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</si>
  <si>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</si>
  <si>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</si>
  <si>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</si>
  <si>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</si>
  <si>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</si>
  <si>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</si>
  <si>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</si>
  <si>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</si>
  <si>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</si>
  <si>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</si>
  <si>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</si>
  <si>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</si>
  <si>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</si>
  <si>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</si>
  <si>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</si>
  <si>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</si>
  <si>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</si>
  <si>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</si>
  <si>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</si>
  <si>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</si>
  <si>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</si>
  <si>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</si>
  <si>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</si>
  <si>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</si>
  <si>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</si>
  <si>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</si>
  <si>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</si>
  <si>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</si>
  <si>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</si>
  <si>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</si>
  <si>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</si>
  <si>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</si>
  <si>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</si>
  <si>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</si>
  <si>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</si>
  <si>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</si>
  <si>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</si>
  <si>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</si>
  <si>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</si>
  <si>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</si>
  <si>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</si>
  <si>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</si>
  <si>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</si>
  <si>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</si>
  <si>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</si>
  <si>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</si>
  <si>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</si>
  <si>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</si>
  <si>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</si>
  <si>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</si>
  <si>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</si>
  <si>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</si>
  <si>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</si>
  <si>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</si>
  <si>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</si>
  <si>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</si>
  <si>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</si>
  <si>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</si>
  <si>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</si>
  <si>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</si>
  <si>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</si>
  <si>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</si>
  <si>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</si>
  <si>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</si>
  <si>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</si>
  <si>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</si>
  <si>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</si>
  <si>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</si>
  <si>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</si>
  <si>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</si>
  <si>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</si>
  <si>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</si>
  <si>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</si>
  <si>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</si>
  <si>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</si>
  <si>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</si>
  <si>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</si>
  <si>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</si>
  <si>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</si>
  <si>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</si>
  <si>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</si>
  <si>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</si>
  <si>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</si>
  <si>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</si>
  <si>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</si>
  <si>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</si>
  <si>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</si>
  <si>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</si>
  <si>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</si>
  <si>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</si>
  <si>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</si>
  <si>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</si>
  <si>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</si>
  <si>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</si>
  <si>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</si>
  <si>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</si>
  <si>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</si>
  <si>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</si>
  <si>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</si>
  <si>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</si>
  <si>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</si>
  <si>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</si>
  <si>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</si>
  <si>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</si>
  <si>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</si>
  <si>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</si>
  <si>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</si>
  <si>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</si>
  <si>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</si>
  <si>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</si>
  <si>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</si>
  <si>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</si>
  <si>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</si>
  <si>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</si>
  <si>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</si>
  <si>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</si>
  <si>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</si>
  <si>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</si>
  <si>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</si>
  <si>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</si>
  <si>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</si>
  <si>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</si>
  <si>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</si>
  <si>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</si>
  <si>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</si>
  <si>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</si>
  <si>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</si>
  <si>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</si>
  <si>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</si>
  <si>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</si>
  <si>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</si>
  <si>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</si>
  <si>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</si>
  <si>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</si>
  <si>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</si>
  <si>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</si>
  <si>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</si>
  <si>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</si>
  <si>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</si>
  <si>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</si>
  <si>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</si>
  <si>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</si>
  <si>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</si>
  <si>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</si>
  <si>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</si>
  <si>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</si>
  <si>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</si>
  <si>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</si>
  <si>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</si>
  <si>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</si>
  <si>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</si>
  <si>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</si>
  <si>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</si>
  <si>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</si>
  <si>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</si>
  <si>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</si>
  <si>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</si>
  <si>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</si>
  <si>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</si>
  <si>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</si>
  <si>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</si>
  <si>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</si>
  <si>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</si>
  <si>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</si>
  <si>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</si>
  <si>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</si>
  <si>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</si>
  <si>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</si>
  <si>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</si>
  <si>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</si>
  <si>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</si>
  <si>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</si>
  <si>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</si>
  <si>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</si>
  <si>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</si>
  <si>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</si>
  <si>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</si>
  <si>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</si>
  <si>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</si>
  <si>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</si>
  <si>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</si>
  <si>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</si>
  <si>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</si>
  <si>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</si>
  <si>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</si>
  <si>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</si>
  <si>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</si>
  <si>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</si>
  <si>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</si>
  <si>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</si>
  <si>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</si>
  <si>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</si>
  <si>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</si>
  <si>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</si>
  <si>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</si>
  <si>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</si>
  <si>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</si>
  <si>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</si>
  <si>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</si>
  <si>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</si>
  <si>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</si>
  <si>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</si>
  <si>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</si>
  <si>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</si>
  <si>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</si>
  <si>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</si>
  <si>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</si>
  <si>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</si>
  <si>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</si>
  <si>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</si>
  <si>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</si>
  <si>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</si>
  <si>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</si>
  <si>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</si>
  <si>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</si>
  <si>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</si>
  <si>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</si>
  <si>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</si>
  <si>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</si>
  <si>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</si>
  <si>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</si>
  <si>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</si>
  <si>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</si>
  <si>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</si>
  <si>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</si>
  <si>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</si>
  <si>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</si>
  <si>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</si>
  <si>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</si>
  <si>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</si>
  <si>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</si>
  <si>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</si>
  <si>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</si>
  <si>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</si>
  <si>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</si>
  <si>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</si>
  <si>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</si>
  <si>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</si>
  <si>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</si>
  <si>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</si>
  <si>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</si>
  <si>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</si>
  <si>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</si>
  <si>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</si>
  <si>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</si>
  <si>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</si>
  <si>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</si>
  <si>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</si>
  <si>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</si>
  <si>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</si>
  <si>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</si>
  <si>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</si>
  <si>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</si>
  <si>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</si>
  <si>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</si>
  <si>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</si>
  <si>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</si>
  <si>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</si>
  <si>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</si>
  <si>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</si>
  <si>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</si>
  <si>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</si>
  <si>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</si>
  <si>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</si>
  <si>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</si>
  <si>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</si>
  <si>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</si>
  <si>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</si>
  <si>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</si>
  <si>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</si>
  <si>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</si>
  <si>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</si>
  <si>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</si>
  <si>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</si>
  <si>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</si>
  <si>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</si>
  <si>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</si>
  <si>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</si>
  <si>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</si>
  <si>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</si>
  <si>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</si>
  <si>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</si>
  <si>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</si>
  <si>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</si>
  <si>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</si>
  <si>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</si>
  <si>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</si>
  <si>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</si>
  <si>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</si>
  <si>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</si>
  <si>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</si>
  <si>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</si>
  <si>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</si>
  <si>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</si>
  <si>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</si>
  <si>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</si>
  <si>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</si>
  <si>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</si>
  <si>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</si>
  <si>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</si>
  <si>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</si>
  <si>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</si>
  <si>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</si>
  <si>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</si>
  <si>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</si>
  <si>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</si>
  <si>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</si>
  <si>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</si>
  <si>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</si>
  <si>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</si>
  <si>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</si>
  <si>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</si>
  <si>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</si>
  <si>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</si>
  <si>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</si>
  <si>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</si>
  <si>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</si>
  <si>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</si>
  <si>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</si>
  <si>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</si>
  <si>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</si>
  <si>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</si>
  <si>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</si>
  <si>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</si>
  <si>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</si>
  <si>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</si>
  <si>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</si>
  <si>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</si>
  <si>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</si>
  <si>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</si>
  <si>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</si>
  <si>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</si>
  <si>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</si>
  <si>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</si>
  <si>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</si>
  <si>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</si>
  <si>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</si>
  <si>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</si>
  <si>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</si>
  <si>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</si>
  <si>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</si>
  <si>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</si>
  <si>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</si>
  <si>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</si>
  <si>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</si>
  <si>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</si>
  <si>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</si>
  <si>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</si>
  <si>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</si>
  <si>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</si>
  <si>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</si>
  <si>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</si>
  <si>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</si>
  <si>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</si>
  <si>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</si>
  <si>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</si>
  <si>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</si>
  <si>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</si>
  <si>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</si>
  <si>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</si>
  <si>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</si>
  <si>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</si>
  <si>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</si>
  <si>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</si>
  <si>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</si>
  <si>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</si>
  <si>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</si>
  <si>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</si>
  <si>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</si>
  <si>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</si>
  <si>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</si>
  <si>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</si>
  <si>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</si>
  <si>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</si>
  <si>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</si>
  <si>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</si>
  <si>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</si>
  <si>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</si>
  <si>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</si>
  <si>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</si>
  <si>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</si>
  <si>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</si>
  <si>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</si>
  <si>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</si>
  <si>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</si>
  <si>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</si>
  <si>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</si>
  <si>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</si>
  <si>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</si>
  <si>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</si>
  <si>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</si>
  <si>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</si>
  <si>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</si>
  <si>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</si>
  <si>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</si>
  <si>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</si>
  <si>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</si>
  <si>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</si>
  <si>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</si>
  <si>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</si>
  <si>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</si>
  <si>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</si>
  <si>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</si>
  <si>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</si>
  <si>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</si>
  <si>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</si>
  <si>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</si>
  <si>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</si>
  <si>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</si>
  <si>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</si>
  <si>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</si>
  <si>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</si>
  <si>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</si>
  <si>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</si>
  <si>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</si>
  <si>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</si>
  <si>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</si>
  <si>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</si>
  <si>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</si>
  <si>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</si>
  <si>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</si>
  <si>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</si>
  <si>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</si>
  <si>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</si>
  <si>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</si>
  <si>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</si>
  <si>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</si>
  <si>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</si>
  <si>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</si>
  <si>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</si>
  <si>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</si>
  <si>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</si>
  <si>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</si>
  <si>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</si>
  <si>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</si>
  <si>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</si>
  <si>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</si>
  <si>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</si>
  <si>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</si>
  <si>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</si>
  <si>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</si>
  <si>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</si>
  <si>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</si>
  <si>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</si>
  <si>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</si>
  <si>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</si>
  <si>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</si>
  <si>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</si>
  <si>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</si>
  <si>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</si>
  <si>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</si>
  <si>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</si>
  <si>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</si>
  <si>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</si>
  <si>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</si>
  <si>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</si>
  <si>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</si>
  <si>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</si>
  <si>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</si>
  <si>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</si>
  <si>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</si>
  <si>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</si>
  <si>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</si>
  <si>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</si>
  <si>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</si>
  <si>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</si>
  <si>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</si>
  <si>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</si>
  <si>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</si>
  <si>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</si>
  <si>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</si>
  <si>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</si>
  <si>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</si>
  <si>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</si>
  <si>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</si>
  <si>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</si>
  <si>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</si>
  <si>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</si>
  <si>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</si>
  <si>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</si>
  <si>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</si>
  <si>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</si>
  <si>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</si>
  <si>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</si>
  <si>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</si>
  <si>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</si>
  <si>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</si>
  <si>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</si>
  <si>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</si>
  <si>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</si>
  <si>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</si>
  <si>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</si>
  <si>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</si>
  <si>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</si>
  <si>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</si>
  <si>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</si>
  <si>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</si>
  <si>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</si>
  <si>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</si>
  <si>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</si>
  <si>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</si>
  <si>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</si>
  <si>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</si>
  <si>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</si>
  <si>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</si>
  <si>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</si>
  <si>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</si>
  <si>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</si>
  <si>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</si>
  <si>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</si>
  <si>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</si>
  <si>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</si>
  <si>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</si>
  <si>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</si>
  <si>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</si>
  <si>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</si>
  <si>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</si>
  <si>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</si>
  <si>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</si>
  <si>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</si>
  <si>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</si>
  <si>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</si>
  <si>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</si>
  <si>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</si>
  <si>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</si>
  <si>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</si>
  <si>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</si>
  <si>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</si>
  <si>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</si>
  <si>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</si>
  <si>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</si>
  <si>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</si>
  <si>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</si>
  <si>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</si>
  <si>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</si>
  <si>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</si>
  <si>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</si>
  <si>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</si>
  <si>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</si>
  <si>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</si>
  <si>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</si>
  <si>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</si>
  <si>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</si>
  <si>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</si>
  <si>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</si>
  <si>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</si>
  <si>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</si>
  <si>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</si>
  <si>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</si>
  <si>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</si>
  <si>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</si>
  <si>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</si>
  <si>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</si>
  <si>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</si>
  <si>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</si>
  <si>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</si>
  <si>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</si>
  <si>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</si>
  <si>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</si>
  <si>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</si>
  <si>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</si>
  <si>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</si>
  <si>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</si>
  <si>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</si>
  <si>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</si>
  <si>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</si>
  <si>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</si>
  <si>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</si>
  <si>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</si>
  <si>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</si>
  <si>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</si>
  <si>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</si>
  <si>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</si>
  <si>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</si>
  <si>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</si>
  <si>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</si>
  <si>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</si>
  <si>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</si>
  <si>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</si>
  <si>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</si>
  <si>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</si>
  <si>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</si>
  <si>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</si>
  <si>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</si>
  <si>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</si>
  <si>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</si>
  <si>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</si>
  <si>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</si>
  <si>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</si>
  <si>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</si>
  <si>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</si>
  <si>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</si>
  <si>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</si>
  <si>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</si>
  <si>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</si>
  <si>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</si>
  <si>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</si>
  <si>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</si>
  <si>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</si>
  <si>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</si>
  <si>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</si>
  <si>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</si>
  <si>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</si>
  <si>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</si>
  <si>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</si>
  <si>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</si>
  <si>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</si>
  <si>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</si>
  <si>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</si>
  <si>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</si>
  <si>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</si>
  <si>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</si>
  <si>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</si>
  <si>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</si>
  <si>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</si>
  <si>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</si>
  <si>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</si>
  <si>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</si>
  <si>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</si>
  <si>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</si>
  <si>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</si>
  <si>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</si>
  <si>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</si>
  <si>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</si>
  <si>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</si>
  <si>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</si>
  <si>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</si>
  <si>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</si>
  <si>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</si>
  <si>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</si>
  <si>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</si>
  <si>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</si>
  <si>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</si>
  <si>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</si>
  <si>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</si>
  <si>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</si>
  <si>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</si>
  <si>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</si>
  <si>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</si>
  <si>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</si>
  <si>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</si>
  <si>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</si>
  <si>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</si>
  <si>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</si>
  <si>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</si>
  <si>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</si>
  <si>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</si>
  <si>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</si>
  <si>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</si>
  <si>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</si>
  <si>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</si>
  <si>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</si>
  <si>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</si>
  <si>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</si>
  <si>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</si>
  <si>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</si>
  <si>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</si>
  <si>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</si>
  <si>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</si>
  <si>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</si>
  <si>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</si>
  <si>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</si>
  <si>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</si>
  <si>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</si>
  <si>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</si>
  <si>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</si>
  <si>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</si>
  <si>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</si>
  <si>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</si>
  <si>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</si>
  <si>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</si>
  <si>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</si>
  <si>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</si>
  <si>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</si>
  <si>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</si>
  <si>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</si>
  <si>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</si>
  <si>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</si>
  <si>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</si>
  <si>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</si>
  <si>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</si>
  <si>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</si>
  <si>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</si>
  <si>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</si>
  <si>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</si>
  <si>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</si>
  <si>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</si>
  <si>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</si>
  <si>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</si>
  <si>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</si>
  <si>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</si>
  <si>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</si>
  <si>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</si>
  <si>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</si>
  <si>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</si>
  <si>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</si>
  <si>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</si>
  <si>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</si>
  <si>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</si>
  <si>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</si>
  <si>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</si>
  <si>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</si>
  <si>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</si>
  <si>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</si>
  <si>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</si>
  <si>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</si>
  <si>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</si>
  <si>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</si>
  <si>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</si>
  <si>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</si>
  <si>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</si>
  <si>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</si>
  <si>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</si>
  <si>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</si>
  <si>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</si>
  <si>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</si>
  <si>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</si>
  <si>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</si>
  <si>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</si>
  <si>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</si>
  <si>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</si>
  <si>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</si>
  <si>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</si>
  <si>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</si>
  <si>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</si>
  <si>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</si>
  <si>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</si>
  <si>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</si>
  <si>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</si>
  <si>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</si>
  <si>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</si>
  <si>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</si>
  <si>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</si>
  <si>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</si>
  <si>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</si>
  <si>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</si>
  <si>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</si>
  <si>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</si>
  <si>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</si>
  <si>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</si>
  <si>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</si>
  <si>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</si>
  <si>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</si>
  <si>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</si>
  <si>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</si>
  <si>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</si>
  <si>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</si>
  <si>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</si>
  <si>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</si>
  <si>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</si>
  <si>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</si>
  <si>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</si>
  <si>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</si>
  <si>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</si>
  <si>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</si>
  <si>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</si>
  <si>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</si>
  <si>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</si>
  <si>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</si>
  <si>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</si>
  <si>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</si>
  <si>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</si>
  <si>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</si>
  <si>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</si>
  <si>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</si>
  <si>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</si>
  <si>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</si>
  <si>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</si>
  <si>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</si>
  <si>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</si>
  <si>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</si>
  <si>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</si>
  <si>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</si>
  <si>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</si>
  <si>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</si>
  <si>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</si>
  <si>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</si>
  <si>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</si>
  <si>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</si>
  <si>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</si>
  <si>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</si>
  <si>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</si>
  <si>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</si>
  <si>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</si>
  <si>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</si>
  <si>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</si>
  <si>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</si>
  <si>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</si>
  <si>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</si>
  <si>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</si>
  <si>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</si>
  <si>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</si>
  <si>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</si>
  <si>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</si>
  <si>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</si>
  <si>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</si>
  <si>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</si>
  <si>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</si>
  <si>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</si>
  <si>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</si>
  <si>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</si>
  <si>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</si>
  <si>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</si>
  <si>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</si>
  <si>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</si>
  <si>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</si>
  <si>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</si>
  <si>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</si>
  <si>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</si>
  <si>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</si>
  <si>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</si>
  <si>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</si>
  <si>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</si>
  <si>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</si>
  <si>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</si>
  <si>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</si>
  <si>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</si>
  <si>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</si>
  <si>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</si>
  <si>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</si>
  <si>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</si>
  <si>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</si>
  <si>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</si>
  <si>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</si>
  <si>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</si>
  <si>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</si>
  <si>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</si>
  <si>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</si>
  <si>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</si>
  <si>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</si>
  <si>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</si>
  <si>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</si>
  <si>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</si>
  <si>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</si>
  <si>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</si>
  <si>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</si>
  <si>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</si>
  <si>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</si>
  <si>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</si>
  <si>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</si>
  <si>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</si>
  <si>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</si>
  <si>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</si>
  <si>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</si>
  <si>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</si>
  <si>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</si>
  <si>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</si>
  <si>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</si>
  <si>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</si>
  <si>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</si>
  <si>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</si>
  <si>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</si>
  <si>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</si>
  <si>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</si>
  <si>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</si>
  <si>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</si>
  <si>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</si>
  <si>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</si>
  <si>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</si>
  <si>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</si>
  <si>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</si>
  <si>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</si>
  <si>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</si>
  <si>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</si>
  <si>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</si>
  <si>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</si>
  <si>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</si>
  <si>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</si>
  <si>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</si>
  <si>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</si>
  <si>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</si>
  <si>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</si>
  <si>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</si>
  <si>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</si>
  <si>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</si>
  <si>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</si>
  <si>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</si>
  <si>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</si>
  <si>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</si>
  <si>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</si>
  <si>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</si>
  <si>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</si>
  <si>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</si>
  <si>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</si>
  <si>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</si>
  <si>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</si>
  <si>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</si>
  <si>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</si>
  <si>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</si>
  <si>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</si>
  <si>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</si>
  <si>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</si>
  <si>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</si>
  <si>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</si>
  <si>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</si>
  <si>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</si>
  <si>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</si>
  <si>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</si>
  <si>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</si>
  <si>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</si>
  <si>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</si>
  <si>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</si>
  <si>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</si>
  <si>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</si>
  <si>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</si>
  <si>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</si>
  <si>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</si>
  <si>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</si>
  <si>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</si>
  <si>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</si>
  <si>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</si>
  <si>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</si>
  <si>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</si>
  <si>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</si>
  <si>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</si>
  <si>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</si>
  <si>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</si>
  <si>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</si>
  <si>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</si>
  <si>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</si>
  <si>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</si>
  <si>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</si>
  <si>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</si>
  <si>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</si>
  <si>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</si>
  <si>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</si>
  <si>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</si>
  <si>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</si>
  <si>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</si>
  <si>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</si>
  <si>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</si>
  <si>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</si>
  <si>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</si>
  <si>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</si>
  <si>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</si>
  <si>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</si>
  <si>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</si>
  <si>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</si>
  <si>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</si>
  <si>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</si>
  <si>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</si>
  <si>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</si>
  <si>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</si>
  <si>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</si>
  <si>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</si>
  <si>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</si>
  <si>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</si>
  <si>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</si>
  <si>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</si>
  <si>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</si>
  <si>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</si>
  <si>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</si>
  <si>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</si>
  <si>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</si>
  <si>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</si>
  <si>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</si>
  <si>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</si>
  <si>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</si>
  <si>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</si>
  <si>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</si>
  <si>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</si>
  <si>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</si>
  <si>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</si>
  <si>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</si>
  <si>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</si>
  <si>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</si>
  <si>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</si>
  <si>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</si>
  <si>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</si>
  <si>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</si>
  <si>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</si>
  <si>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</si>
  <si>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</si>
  <si>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</si>
  <si>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</si>
  <si>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</si>
  <si>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</si>
  <si>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</si>
  <si>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</si>
  <si>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</si>
  <si>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</si>
  <si>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</si>
  <si>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</si>
  <si>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</si>
  <si>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</si>
  <si>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</si>
  <si>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</si>
  <si>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</si>
  <si>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</si>
  <si>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</si>
  <si>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</si>
  <si>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</si>
  <si>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</si>
  <si>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</si>
  <si>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</si>
  <si>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</si>
  <si>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</si>
  <si>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</si>
  <si>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</si>
  <si>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</si>
  <si>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</si>
  <si>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</si>
  <si>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</si>
  <si>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</si>
  <si>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</si>
  <si>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</si>
  <si>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</si>
  <si>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</si>
  <si>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</si>
  <si>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</si>
  <si>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</si>
  <si>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</si>
  <si>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</si>
  <si>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</si>
  <si>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</si>
  <si>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</si>
  <si>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</si>
  <si>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</si>
  <si>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</si>
  <si>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</si>
  <si>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</si>
  <si>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</si>
  <si>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</si>
  <si>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</si>
  <si>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</si>
  <si>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</si>
  <si>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</si>
  <si>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</si>
  <si>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</si>
  <si>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</si>
  <si>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</si>
  <si>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</si>
  <si>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</si>
  <si>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</si>
  <si>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</si>
  <si>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</si>
  <si>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</si>
  <si>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</si>
  <si>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</si>
  <si>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</si>
  <si>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</si>
  <si>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</si>
  <si>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</si>
  <si>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</si>
  <si>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</si>
  <si>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</si>
  <si>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</si>
  <si>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</si>
  <si>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</si>
  <si>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</si>
  <si>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</si>
  <si>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</si>
  <si>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</si>
  <si>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</si>
  <si>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</si>
  <si>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</si>
  <si>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</si>
  <si>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</si>
  <si>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</si>
  <si>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</si>
  <si>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</si>
  <si>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</si>
  <si>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</si>
  <si>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</si>
  <si>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</si>
  <si>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</si>
  <si>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</si>
  <si>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</si>
  <si>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</si>
  <si>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</si>
  <si>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</si>
  <si>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</si>
  <si>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</si>
  <si>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</si>
  <si>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</si>
  <si>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</si>
  <si>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</si>
  <si>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</si>
  <si>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</si>
  <si>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</si>
  <si>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</si>
  <si>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</si>
  <si>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</si>
  <si>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</si>
  <si>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</si>
  <si>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</si>
  <si>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</si>
  <si>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</si>
  <si>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</si>
  <si>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</si>
  <si>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</si>
  <si>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</si>
  <si>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</si>
  <si>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</si>
  <si>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</si>
  <si>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</si>
  <si>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</si>
  <si>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</si>
  <si>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</si>
  <si>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</si>
  <si>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</si>
  <si>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</si>
  <si>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</si>
  <si>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</si>
  <si>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</si>
  <si>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</si>
  <si>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</si>
  <si>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</si>
  <si>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</si>
  <si>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</si>
  <si>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</si>
  <si>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</si>
  <si>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</si>
  <si>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</si>
  <si>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</si>
  <si>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</si>
  <si>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</si>
  <si>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</si>
  <si>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</si>
  <si>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</si>
  <si>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</si>
  <si>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</si>
  <si>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</si>
  <si>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</si>
  <si>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</si>
  <si>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</si>
  <si>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</si>
  <si>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</si>
  <si>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</si>
  <si>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</si>
  <si>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</si>
  <si>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</si>
  <si>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</si>
  <si>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</si>
  <si>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</si>
  <si>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</si>
  <si>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</si>
  <si>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</si>
  <si>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</si>
  <si>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</si>
  <si>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</si>
  <si>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</si>
  <si>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</si>
  <si>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</si>
  <si>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</si>
  <si>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</si>
  <si>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</si>
  <si>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</si>
  <si>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</si>
  <si>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</si>
  <si>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</si>
  <si>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</si>
  <si>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</si>
  <si>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</si>
  <si>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</si>
  <si>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</si>
  <si>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</si>
  <si>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</si>
  <si>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</si>
  <si>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</si>
  <si>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</si>
  <si>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</si>
  <si>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</si>
  <si>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</si>
  <si>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</si>
  <si>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</si>
  <si>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</si>
  <si>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</si>
  <si>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</si>
  <si>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</si>
  <si>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</si>
  <si>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</si>
  <si>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</si>
  <si>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</si>
  <si>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</si>
  <si>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</si>
  <si>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</si>
  <si>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</si>
  <si>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</si>
  <si>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</si>
  <si>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</si>
  <si>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</si>
  <si>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</si>
  <si>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</si>
  <si>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</si>
  <si>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</si>
  <si>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</si>
  <si>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</si>
  <si>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</si>
  <si>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</si>
  <si>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</si>
  <si>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</si>
  <si>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</si>
  <si>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</si>
  <si>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</si>
  <si>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</si>
  <si>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</si>
  <si>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</si>
  <si>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</si>
  <si>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</si>
  <si>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</si>
  <si>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</si>
  <si>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</si>
  <si>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</si>
  <si>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</si>
  <si>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</si>
  <si>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</si>
  <si>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</si>
  <si>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</si>
  <si>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</si>
  <si>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</si>
  <si>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</si>
  <si>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</si>
  <si>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</si>
  <si>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</si>
  <si>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</si>
  <si>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</si>
  <si>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</si>
  <si>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</si>
  <si>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</si>
  <si>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</si>
  <si>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</si>
  <si>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</si>
  <si>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</si>
  <si>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</si>
  <si>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</si>
  <si>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</si>
  <si>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</si>
  <si>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</si>
  <si>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</si>
  <si>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</si>
  <si>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</si>
  <si>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</si>
  <si>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</si>
  <si>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</si>
  <si>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</si>
  <si>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</si>
  <si>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</si>
  <si>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</si>
  <si>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</si>
  <si>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</si>
  <si>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</si>
  <si>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</si>
  <si>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</si>
  <si>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</si>
  <si>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</si>
  <si>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</si>
  <si>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</si>
  <si>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</si>
  <si>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</si>
  <si>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</si>
  <si>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</si>
  <si>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</si>
  <si>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</si>
  <si>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</si>
  <si>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</si>
  <si>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</si>
  <si>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</si>
  <si>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</si>
  <si>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</si>
  <si>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</si>
  <si>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</si>
  <si>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</si>
  <si>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</si>
  <si>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</si>
  <si>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</si>
  <si>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</si>
  <si>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</si>
  <si>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</si>
  <si>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</si>
  <si>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</si>
  <si>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</si>
  <si>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</si>
  <si>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</si>
  <si>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</si>
  <si>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</si>
  <si>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</si>
  <si>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</si>
  <si>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</si>
  <si>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</si>
  <si>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</si>
  <si>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</si>
  <si>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</si>
  <si>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</si>
  <si>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</si>
  <si>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</si>
  <si>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</si>
  <si>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</si>
  <si>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</si>
  <si>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</si>
  <si>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</si>
  <si>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</si>
  <si>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</si>
  <si>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</si>
  <si>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</si>
  <si>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</si>
  <si>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</si>
  <si>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</si>
  <si>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</si>
  <si>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</si>
  <si>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</si>
  <si>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</si>
  <si>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</si>
  <si>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</si>
  <si>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</si>
  <si>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</si>
  <si>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</si>
  <si>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</si>
  <si>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</si>
  <si>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</si>
  <si>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</si>
  <si>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</si>
  <si>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</si>
  <si>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</si>
  <si>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</si>
  <si>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</si>
  <si>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</si>
  <si>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</si>
  <si>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</si>
  <si>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</si>
  <si>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</si>
  <si>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</si>
  <si>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</si>
  <si>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</si>
  <si>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</si>
  <si>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</si>
  <si>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</si>
  <si>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</si>
  <si>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</si>
  <si>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</si>
  <si>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</si>
  <si>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</si>
  <si>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</si>
  <si>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</si>
  <si>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</si>
  <si>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</si>
  <si>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</si>
  <si>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</si>
  <si>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</si>
  <si>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</si>
  <si>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</si>
  <si>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</si>
  <si>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</si>
  <si>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</si>
  <si>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</si>
  <si>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</si>
  <si>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</si>
  <si>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</si>
  <si>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</si>
  <si>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</si>
  <si>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</si>
  <si>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</si>
  <si>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</si>
  <si>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</si>
  <si>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</si>
  <si>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</si>
  <si>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</si>
  <si>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</si>
  <si>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</si>
  <si>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</si>
  <si>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</si>
  <si>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</si>
  <si>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</si>
  <si>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</si>
  <si>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</si>
  <si>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</si>
  <si>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</si>
  <si>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</si>
  <si>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</si>
  <si>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</si>
  <si>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</si>
  <si>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</si>
  <si>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</si>
  <si>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</si>
  <si>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</si>
  <si>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</si>
  <si>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</si>
  <si>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</si>
  <si>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</si>
  <si>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</si>
  <si>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</si>
  <si>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</si>
  <si>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</si>
  <si>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</si>
  <si>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</si>
  <si>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</si>
  <si>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</si>
  <si>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</si>
  <si>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</si>
  <si>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</si>
  <si>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</si>
  <si>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</si>
  <si>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</si>
  <si>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</si>
  <si>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</si>
  <si>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</si>
  <si>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</si>
  <si>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</si>
  <si>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</si>
  <si>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</si>
  <si>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</si>
  <si>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</si>
  <si>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</si>
  <si>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</si>
  <si>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</si>
  <si>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</si>
  <si>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</si>
  <si>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</si>
  <si>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</si>
  <si>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</si>
  <si>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</si>
  <si>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</si>
  <si>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</si>
  <si>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</si>
  <si>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</si>
  <si>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</si>
  <si>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</si>
  <si>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</si>
  <si>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</si>
  <si>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</si>
  <si>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</si>
  <si>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</si>
  <si>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</si>
  <si>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</si>
  <si>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</si>
  <si>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</si>
  <si>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</si>
  <si>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</si>
  <si>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</si>
  <si>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</si>
  <si>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</si>
  <si>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</si>
  <si>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</si>
  <si>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</si>
  <si>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</si>
  <si>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</si>
  <si>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</si>
  <si>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</si>
  <si>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</si>
  <si>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</si>
  <si>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</si>
  <si>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</si>
  <si>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</si>
  <si>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</si>
  <si>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</si>
  <si>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</si>
  <si>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</si>
  <si>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</si>
  <si>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</si>
  <si>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</si>
  <si>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</si>
  <si>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</si>
  <si>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</si>
  <si>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</si>
  <si>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</si>
  <si>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</si>
  <si>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</si>
  <si>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</si>
  <si>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</si>
  <si>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</si>
  <si>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</si>
  <si>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</si>
  <si>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</si>
  <si>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</si>
  <si>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</si>
  <si>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</si>
  <si>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</si>
  <si>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</si>
  <si>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</si>
  <si>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</si>
  <si>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</si>
  <si>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</si>
  <si>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</si>
  <si>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</si>
  <si>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</si>
  <si>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</si>
  <si>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</si>
  <si>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</si>
  <si>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</si>
  <si>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</si>
  <si>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</si>
  <si>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</si>
  <si>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</si>
  <si>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</si>
  <si>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</si>
  <si>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</si>
  <si>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</si>
  <si>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</si>
  <si>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</si>
  <si>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</si>
  <si>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</si>
  <si>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</si>
  <si>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</si>
  <si>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</si>
  <si>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</si>
  <si>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</si>
  <si>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</si>
  <si>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</si>
  <si>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</si>
  <si>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</si>
  <si>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</si>
  <si>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</si>
  <si>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</si>
  <si>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</si>
  <si>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</si>
  <si>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</si>
  <si>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</si>
  <si>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</si>
  <si>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</si>
  <si>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</si>
  <si>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</si>
  <si>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</si>
  <si>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</si>
  <si>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</si>
  <si>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</si>
  <si>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</si>
  <si>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</si>
  <si>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</si>
  <si>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</si>
  <si>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</si>
  <si>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</si>
  <si>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</si>
  <si>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</si>
  <si>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</si>
  <si>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</si>
  <si>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</si>
  <si>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</si>
  <si>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</si>
  <si>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</si>
  <si>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</si>
  <si>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</si>
  <si>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</si>
  <si>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</si>
  <si>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</si>
  <si>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</si>
  <si>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</si>
  <si>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</si>
  <si>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</si>
  <si>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</si>
  <si>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</si>
  <si>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</si>
  <si>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</si>
  <si>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</si>
  <si>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</si>
  <si>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</si>
  <si>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</si>
  <si>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</si>
  <si>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</si>
  <si>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</si>
  <si>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</si>
  <si>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</si>
  <si>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</si>
  <si>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</si>
  <si>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</si>
  <si>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</si>
  <si>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</si>
  <si>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</si>
  <si>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</si>
  <si>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</si>
  <si>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</si>
  <si>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</si>
  <si>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</si>
  <si>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</si>
  <si>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</si>
  <si>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</si>
  <si>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</si>
  <si>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</si>
  <si>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</si>
  <si>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</si>
  <si>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</si>
  <si>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</si>
  <si>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</si>
  <si>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</si>
  <si>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</si>
  <si>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</si>
  <si>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</si>
  <si>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</si>
  <si>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</si>
  <si>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</si>
  <si>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</si>
  <si>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</si>
  <si>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</si>
  <si>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</si>
  <si>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</si>
  <si>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</si>
  <si>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</si>
  <si>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</si>
  <si>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</si>
  <si>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</si>
  <si>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</si>
  <si>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</si>
  <si>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</si>
  <si>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</si>
  <si>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</si>
  <si>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</si>
  <si>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</si>
  <si>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</si>
  <si>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</si>
  <si>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</si>
  <si>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</si>
  <si>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</si>
  <si>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</si>
  <si>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</si>
  <si>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</si>
  <si>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</si>
  <si>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</si>
  <si>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</si>
  <si>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</si>
  <si>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</si>
  <si>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</si>
  <si>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</si>
  <si>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</si>
  <si>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</si>
  <si>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</si>
  <si>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</si>
  <si>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</si>
  <si>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</si>
  <si>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</si>
  <si>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</si>
  <si>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</si>
  <si>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</si>
  <si>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</si>
  <si>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</si>
  <si>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</si>
  <si>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</si>
  <si>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</si>
  <si>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</si>
  <si>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</si>
  <si>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</si>
  <si>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</si>
  <si>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</si>
  <si>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</si>
  <si>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</si>
  <si>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</si>
  <si>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</si>
  <si>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</si>
  <si>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</si>
  <si>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</si>
  <si>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</si>
  <si>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</si>
  <si>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</si>
  <si>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</si>
  <si>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</si>
  <si>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</si>
  <si>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</si>
  <si>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</si>
  <si>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</si>
  <si>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</si>
  <si>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</si>
  <si>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</si>
  <si>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</si>
  <si>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</si>
  <si>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</si>
  <si>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</si>
  <si>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</si>
  <si>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</si>
  <si>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</si>
  <si>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</si>
  <si>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</si>
  <si>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</si>
  <si>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</si>
  <si>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</si>
  <si>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</si>
  <si>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</si>
  <si>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</si>
  <si>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</si>
  <si>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</si>
  <si>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</si>
  <si>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</si>
  <si>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</si>
  <si>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</si>
  <si>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</si>
  <si>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</si>
  <si>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</si>
  <si>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</si>
  <si>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</si>
  <si>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</si>
  <si>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</si>
  <si>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</si>
  <si>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</si>
  <si>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</si>
  <si>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</si>
  <si>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</si>
  <si>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</si>
  <si>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</si>
  <si>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</si>
  <si>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</si>
  <si>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</si>
  <si>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</si>
  <si>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</si>
  <si>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</si>
  <si>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</si>
  <si>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</si>
  <si>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</si>
  <si>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</si>
  <si>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</si>
  <si>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</si>
  <si>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</si>
  <si>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</si>
  <si>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</si>
  <si>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</si>
  <si>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</si>
  <si>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</si>
  <si>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</si>
  <si>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</si>
  <si>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</si>
  <si>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</si>
  <si>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</si>
  <si>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</si>
  <si>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</si>
  <si>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</si>
  <si>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</si>
  <si>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</si>
  <si>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</si>
  <si>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</si>
  <si>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</si>
  <si>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</si>
  <si>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</si>
  <si>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</si>
  <si>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</si>
  <si>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</si>
  <si>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</si>
  <si>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</si>
  <si>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</si>
  <si>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</si>
  <si>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</si>
  <si>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</si>
  <si>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</si>
  <si>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</si>
  <si>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</si>
  <si>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</si>
  <si>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</si>
  <si>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</si>
  <si>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</si>
  <si>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</si>
  <si>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</si>
  <si>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</si>
  <si>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</si>
  <si>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</si>
  <si>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</si>
  <si>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</si>
  <si>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</si>
  <si>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</si>
  <si>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</si>
  <si>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</si>
  <si>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</si>
  <si>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</si>
  <si>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</si>
  <si>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</si>
  <si>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</si>
  <si>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</si>
  <si>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</si>
  <si>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</si>
  <si>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</si>
  <si>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</si>
  <si>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</si>
  <si>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</si>
  <si>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</si>
  <si>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</si>
  <si>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</si>
  <si>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</si>
  <si>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</si>
  <si>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</si>
  <si>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</si>
  <si>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</si>
  <si>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</si>
  <si>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</si>
  <si>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</si>
  <si>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</si>
  <si>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</si>
  <si>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</si>
  <si>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</si>
  <si>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</si>
  <si>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</si>
  <si>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</si>
  <si>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</si>
  <si>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</si>
  <si>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</si>
  <si>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</si>
  <si>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</si>
  <si>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</si>
  <si>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</si>
  <si>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</si>
  <si>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</si>
  <si>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</si>
  <si>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</si>
  <si>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</si>
  <si>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</si>
  <si>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</si>
  <si>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</si>
  <si>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</si>
  <si>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</si>
  <si>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</si>
  <si>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</si>
  <si>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</si>
  <si>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</si>
  <si>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</si>
  <si>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</si>
  <si>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</si>
  <si>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</si>
  <si>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</si>
  <si>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</si>
  <si>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</si>
  <si>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</si>
  <si>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</si>
  <si>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</si>
  <si>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</si>
  <si>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</si>
  <si>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</si>
  <si>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</si>
  <si>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</si>
  <si>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</si>
  <si>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</si>
  <si>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</si>
  <si>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</si>
  <si>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</si>
  <si>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</si>
  <si>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</si>
  <si>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</si>
  <si>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</si>
  <si>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</si>
  <si>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</si>
  <si>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</si>
  <si>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</si>
  <si>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</si>
  <si>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</si>
  <si>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</si>
  <si>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</si>
  <si>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</si>
  <si>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</si>
  <si>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</si>
  <si>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</si>
  <si>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</si>
  <si>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</si>
  <si>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</si>
  <si>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</si>
  <si>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</si>
  <si>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</si>
  <si>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</si>
  <si>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</si>
  <si>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</si>
  <si>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</si>
  <si>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</si>
  <si>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</si>
  <si>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</si>
  <si>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</si>
  <si>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</si>
  <si>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</si>
  <si>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</si>
  <si>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</si>
  <si>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</si>
  <si>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</si>
  <si>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</si>
  <si>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</si>
  <si>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</si>
  <si>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</si>
  <si>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</si>
  <si>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</si>
  <si>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</si>
  <si>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</si>
  <si>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</si>
  <si>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</si>
  <si>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</si>
  <si>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</si>
  <si>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</si>
  <si>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</si>
  <si>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</si>
  <si>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</si>
  <si>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</si>
  <si>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</si>
  <si>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</si>
  <si>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</si>
  <si>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</si>
  <si>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</si>
  <si>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</si>
  <si>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</si>
  <si>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</si>
  <si>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</si>
  <si>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</si>
  <si>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</si>
  <si>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</si>
  <si>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</si>
  <si>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</si>
  <si>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</si>
  <si>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</si>
  <si>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</si>
  <si>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</si>
  <si>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</si>
  <si>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</si>
  <si>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</si>
  <si>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</si>
  <si>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</si>
  <si>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</si>
  <si>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</si>
  <si>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</si>
  <si>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</si>
  <si>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</si>
  <si>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</si>
  <si>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</si>
  <si>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</si>
  <si>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</si>
  <si>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</si>
  <si>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</si>
  <si>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</si>
  <si>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</si>
  <si>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</si>
  <si>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</si>
  <si>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</si>
  <si>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</si>
  <si>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</si>
  <si>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</si>
  <si>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</si>
  <si>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</si>
  <si>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</si>
  <si>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</si>
  <si>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</si>
  <si>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</si>
  <si>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</si>
  <si>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</si>
  <si>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</si>
  <si>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</si>
  <si>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</si>
  <si>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</si>
  <si>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</si>
  <si>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</si>
  <si>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</si>
  <si>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</si>
  <si>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</si>
  <si>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</si>
  <si>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</si>
  <si>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</si>
  <si>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</si>
  <si>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</si>
  <si>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</si>
  <si>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</si>
  <si>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</si>
  <si>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</si>
  <si>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</si>
  <si>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</si>
  <si>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</si>
  <si>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</si>
  <si>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</si>
  <si>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</si>
  <si>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</si>
  <si>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</si>
  <si>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</si>
  <si>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</si>
  <si>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</si>
  <si>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</si>
  <si>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</si>
  <si>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</si>
  <si>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</si>
  <si>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</si>
  <si>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</si>
  <si>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</si>
  <si>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</si>
  <si>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</si>
  <si>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</si>
  <si>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</si>
  <si>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</si>
  <si>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</si>
  <si>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</si>
  <si>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</si>
  <si>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</si>
  <si>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</si>
  <si>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</si>
  <si>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</si>
  <si>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</si>
  <si>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</si>
  <si>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</si>
  <si>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</si>
  <si>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</si>
  <si>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</si>
  <si>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</si>
  <si>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</si>
  <si>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</si>
  <si>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</si>
  <si>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</si>
  <si>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</si>
  <si>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</si>
  <si>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</si>
  <si>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</si>
  <si>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</si>
  <si>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</si>
  <si>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</si>
  <si>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</si>
  <si>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</si>
  <si>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</si>
  <si>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</si>
  <si>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</si>
  <si>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</si>
  <si>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</si>
  <si>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</si>
  <si>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</si>
  <si>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</si>
  <si>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</si>
  <si>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</si>
  <si>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</si>
  <si>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</si>
  <si>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</si>
  <si>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</si>
  <si>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</si>
  <si>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</si>
  <si>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</si>
  <si>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</si>
  <si>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</si>
  <si>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</si>
  <si>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</si>
  <si>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</si>
  <si>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</si>
  <si>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</si>
  <si>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</si>
  <si>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</si>
  <si>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</si>
  <si>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</si>
  <si>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</si>
  <si>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</si>
  <si>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</si>
  <si>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</si>
  <si>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</si>
  <si>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</si>
  <si>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</si>
  <si>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</si>
  <si>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</si>
  <si>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</si>
  <si>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</si>
  <si>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</si>
  <si>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</si>
  <si>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</si>
  <si>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</si>
  <si>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</si>
  <si>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</si>
  <si>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</si>
  <si>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</si>
  <si>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</si>
  <si>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</si>
  <si>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</si>
  <si>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</si>
  <si>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</si>
  <si>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</si>
  <si>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</si>
  <si>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</si>
  <si>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</si>
  <si>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</si>
  <si>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</si>
  <si>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</si>
  <si>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</si>
  <si>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</si>
  <si>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</si>
  <si>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</si>
  <si>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</si>
  <si>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</si>
  <si>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</si>
  <si>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</si>
  <si>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</si>
  <si>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</si>
  <si>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</si>
  <si>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</si>
  <si>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</si>
  <si>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</si>
  <si>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</si>
  <si>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</si>
  <si>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</si>
  <si>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</si>
  <si>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</si>
  <si>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</si>
  <si>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</si>
  <si>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</si>
  <si>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</si>
  <si>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</si>
  <si>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</si>
  <si>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</si>
  <si>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</si>
  <si>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</si>
  <si>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</si>
  <si>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</si>
  <si>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</si>
  <si>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</si>
  <si>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</si>
  <si>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</si>
  <si>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</si>
  <si>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</si>
  <si>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</si>
  <si>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</si>
  <si>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</si>
  <si>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</si>
  <si>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</si>
  <si>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</si>
  <si>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</si>
  <si>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</si>
  <si>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</si>
  <si>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</si>
  <si>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</si>
  <si>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</si>
  <si>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</si>
  <si>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</si>
  <si>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</si>
  <si>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</si>
  <si>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</si>
  <si>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</si>
  <si>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</si>
  <si>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</si>
  <si>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</si>
  <si>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</si>
  <si>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</si>
  <si>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</si>
  <si>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</si>
  <si>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</si>
  <si>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</si>
  <si>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</si>
  <si>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</si>
  <si>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</si>
  <si>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</si>
  <si>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</si>
  <si>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</si>
  <si>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</si>
  <si>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</si>
  <si>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</si>
  <si>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</si>
  <si>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</si>
  <si>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</si>
  <si>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</si>
  <si>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</si>
  <si>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</si>
  <si>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</si>
  <si>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</si>
  <si>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</si>
  <si>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</si>
  <si>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</si>
  <si>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</si>
  <si>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</si>
  <si>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</si>
  <si>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</si>
  <si>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</si>
  <si>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</si>
  <si>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</si>
  <si>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</si>
  <si>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</si>
  <si>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</si>
  <si>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</si>
  <si>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</si>
  <si>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</si>
  <si>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</si>
  <si>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</si>
  <si>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</si>
  <si>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</si>
  <si>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</si>
  <si>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</si>
  <si>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</si>
  <si>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</si>
  <si>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</si>
  <si>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</si>
  <si>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</si>
  <si>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</si>
  <si>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</si>
  <si>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</si>
  <si>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</si>
  <si>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</si>
  <si>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</si>
  <si>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</si>
  <si>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</si>
  <si>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</si>
  <si>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</si>
  <si>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</si>
  <si>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</si>
  <si>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</si>
  <si>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</si>
  <si>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</si>
  <si>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</si>
  <si>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</si>
  <si>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</si>
  <si>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</si>
  <si>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</si>
  <si>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</si>
  <si>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</si>
  <si>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</si>
  <si>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</si>
  <si>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</si>
  <si>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</si>
  <si>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</si>
  <si>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</si>
  <si>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</si>
  <si>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</si>
  <si>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</si>
  <si>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</si>
  <si>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</si>
  <si>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</si>
  <si>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</si>
  <si>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</si>
  <si>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</si>
  <si>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</si>
  <si>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</si>
  <si>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</si>
  <si>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</si>
  <si>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</si>
  <si>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</si>
  <si>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</si>
  <si>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</si>
  <si>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</si>
  <si>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</si>
  <si>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</si>
  <si>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</si>
  <si>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</si>
  <si>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</si>
  <si>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</si>
  <si>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</si>
  <si>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</si>
  <si>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</si>
  <si>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</si>
  <si>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</si>
  <si>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</si>
  <si>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</si>
  <si>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</si>
  <si>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</si>
  <si>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</si>
  <si>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</si>
  <si>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</si>
  <si>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</si>
  <si>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</si>
  <si>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</si>
  <si>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</si>
  <si>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</si>
  <si>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</si>
  <si>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</si>
  <si>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</si>
  <si>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</si>
  <si>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</si>
  <si>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</si>
  <si>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</si>
  <si>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</si>
  <si>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</si>
  <si>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</si>
  <si>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</si>
  <si>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</si>
  <si>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</si>
  <si>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</si>
  <si>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</si>
  <si>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</si>
  <si>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</si>
  <si>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</si>
  <si>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</si>
  <si>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</si>
  <si>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</si>
  <si>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</si>
  <si>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</si>
  <si>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</si>
  <si>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</si>
  <si>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</si>
  <si>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</si>
  <si>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</si>
  <si>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</si>
  <si>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</si>
  <si>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</si>
  <si>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</si>
  <si>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</si>
  <si>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</si>
  <si>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</si>
  <si>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</si>
  <si>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</si>
  <si>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</si>
  <si>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</si>
  <si>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</si>
  <si>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</si>
  <si>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</si>
  <si>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</si>
  <si>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</si>
  <si>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</si>
  <si>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</si>
  <si>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</si>
  <si>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</si>
  <si>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</si>
  <si>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</si>
  <si>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</si>
  <si>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</si>
  <si>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</si>
  <si>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</si>
  <si>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</si>
  <si>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</si>
  <si>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</si>
  <si>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</si>
  <si>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</si>
  <si>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</si>
  <si>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</si>
  <si>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</si>
  <si>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</si>
  <si>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</si>
  <si>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</si>
  <si>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</si>
  <si>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</si>
  <si>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</si>
  <si>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</si>
  <si>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</si>
  <si>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</si>
  <si>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</si>
  <si>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</si>
  <si>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</si>
  <si>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</si>
  <si>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</si>
  <si>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</si>
  <si>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</si>
  <si>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</si>
  <si>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</si>
  <si>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</si>
  <si>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</si>
  <si>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</si>
  <si>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</si>
  <si>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</si>
  <si>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</si>
  <si>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</si>
  <si>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</si>
  <si>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</si>
  <si>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</si>
  <si>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</si>
  <si>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</si>
  <si>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</si>
  <si>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</si>
  <si>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</si>
  <si>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</si>
  <si>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</si>
  <si>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</si>
  <si>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</si>
  <si>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</si>
  <si>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</si>
  <si>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</si>
  <si>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</si>
  <si>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</si>
  <si>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</si>
  <si>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</si>
  <si>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</si>
  <si>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</si>
  <si>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</si>
  <si>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</si>
  <si>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</si>
  <si>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</si>
  <si>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</si>
  <si>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</si>
  <si>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</si>
  <si>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</si>
  <si>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</si>
  <si>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</si>
  <si>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</si>
  <si>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</si>
  <si>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</si>
  <si>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</si>
  <si>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</si>
  <si>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</si>
  <si>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</si>
  <si>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</si>
  <si>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</si>
  <si>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</si>
  <si>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</si>
  <si>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</si>
  <si>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</si>
  <si>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</si>
  <si>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</si>
  <si>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</si>
  <si>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</si>
  <si>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</si>
  <si>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</si>
  <si>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</si>
  <si>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</si>
  <si>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</si>
  <si>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</si>
  <si>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</si>
  <si>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</si>
  <si>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</si>
  <si>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</si>
  <si>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</si>
  <si>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</si>
  <si>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</si>
  <si>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</si>
  <si>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</si>
  <si>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</si>
  <si>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</si>
  <si>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</si>
  <si>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</si>
  <si>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</si>
  <si>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</si>
  <si>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</si>
  <si>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</si>
  <si>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</si>
  <si>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</si>
  <si>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</si>
  <si>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</si>
  <si>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</si>
  <si>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</si>
  <si>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</si>
  <si>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</si>
  <si>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</si>
  <si>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</si>
  <si>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</si>
  <si>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</si>
  <si>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</si>
  <si>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</si>
  <si>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</si>
  <si>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</si>
  <si>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</si>
  <si>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</si>
  <si>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</si>
  <si>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</si>
  <si>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</si>
  <si>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</si>
  <si>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</si>
  <si>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</si>
  <si>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</si>
  <si>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</si>
  <si>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</si>
  <si>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</si>
  <si>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</si>
  <si>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</si>
  <si>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</si>
  <si>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</si>
  <si>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</si>
  <si>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</si>
  <si>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</si>
  <si>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</si>
  <si>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</si>
  <si>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</si>
  <si>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</si>
  <si>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</si>
  <si>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</si>
  <si>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</si>
  <si>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</si>
  <si>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</si>
  <si>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</si>
  <si>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</si>
  <si>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</si>
  <si>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</si>
  <si>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</si>
  <si>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</si>
  <si>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</si>
  <si>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</si>
  <si>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</si>
  <si>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</si>
  <si>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</si>
  <si>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</si>
  <si>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</si>
  <si>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</si>
  <si>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</si>
  <si>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</si>
  <si>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</si>
  <si>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</si>
  <si>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</si>
  <si>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</si>
  <si>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</si>
  <si>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</si>
  <si>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</si>
  <si>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</si>
  <si>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</si>
  <si>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</si>
  <si>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</si>
  <si>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</si>
  <si>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</si>
  <si>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</si>
  <si>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</si>
  <si>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</si>
  <si>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</si>
  <si>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</si>
  <si>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</si>
  <si>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</si>
  <si>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</si>
  <si>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</si>
  <si>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</si>
  <si>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</si>
  <si>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</si>
  <si>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</si>
  <si>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</si>
  <si>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</si>
  <si>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</si>
  <si>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</si>
  <si>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</si>
  <si>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</si>
  <si>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</si>
  <si>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</si>
  <si>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</si>
  <si>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</si>
  <si>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</si>
  <si>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</si>
  <si>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</si>
  <si>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</si>
  <si>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</si>
  <si>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</si>
  <si>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</si>
  <si>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</si>
  <si>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</si>
  <si>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</si>
  <si>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</si>
  <si>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</si>
  <si>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</si>
  <si>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</si>
  <si>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</si>
  <si>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</si>
  <si>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</si>
  <si>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</si>
  <si>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</si>
  <si>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</si>
  <si>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</si>
  <si>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</si>
  <si>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</si>
  <si>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</si>
  <si>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</si>
  <si>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</si>
  <si>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</si>
  <si>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</si>
  <si>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</si>
  <si>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</si>
  <si>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</si>
  <si>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</si>
  <si>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</si>
  <si>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</si>
  <si>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</si>
  <si>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</si>
  <si>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</si>
  <si>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</si>
  <si>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</si>
  <si>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</si>
  <si>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</si>
  <si>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</si>
  <si>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</si>
  <si>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</si>
  <si>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</si>
  <si>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</si>
  <si>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</si>
  <si>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</si>
  <si>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</si>
  <si>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</si>
  <si>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</si>
  <si>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</si>
  <si>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</si>
  <si>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</si>
  <si>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</si>
  <si>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</si>
  <si>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</si>
  <si>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</si>
  <si>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</si>
  <si>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</si>
  <si>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</si>
  <si>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</si>
  <si>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</si>
  <si>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</si>
  <si>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</si>
  <si>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</si>
  <si>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</si>
  <si>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</si>
  <si>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</si>
  <si>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</si>
  <si>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</si>
  <si>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</si>
  <si>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</si>
  <si>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</si>
  <si>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</si>
  <si>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</si>
  <si>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</si>
  <si>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</si>
  <si>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</si>
  <si>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</si>
  <si>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</si>
  <si>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</si>
  <si>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</si>
  <si>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</si>
  <si>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</si>
  <si>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</si>
  <si>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</si>
  <si>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</si>
  <si>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</si>
  <si>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</si>
  <si>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</si>
  <si>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</si>
  <si>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</si>
  <si>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</si>
  <si>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</si>
  <si>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</si>
  <si>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</si>
  <si>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</si>
  <si>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</si>
  <si>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</si>
  <si>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</si>
  <si>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</si>
  <si>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</si>
  <si>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</si>
  <si>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</si>
  <si>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</si>
  <si>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</si>
  <si>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</si>
  <si>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</si>
  <si>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</si>
  <si>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</si>
  <si>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</si>
  <si>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</si>
  <si>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</si>
  <si>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</si>
  <si>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</si>
  <si>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</si>
  <si>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</si>
  <si>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</si>
  <si>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</si>
  <si>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</si>
  <si>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</si>
  <si>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</si>
  <si>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</si>
  <si>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</si>
  <si>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</si>
  <si>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</si>
  <si>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</si>
  <si>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</si>
  <si>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</si>
  <si>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</si>
  <si>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</si>
  <si>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</si>
  <si>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</si>
  <si>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</si>
  <si>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</si>
  <si>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</si>
  <si>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</si>
  <si>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</si>
  <si>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</si>
  <si>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</si>
  <si>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</si>
  <si>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</si>
  <si>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</si>
  <si>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</si>
  <si>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</si>
  <si>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</si>
  <si>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</si>
  <si>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</si>
  <si>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</si>
  <si>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</si>
  <si>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</si>
  <si>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</si>
  <si>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</si>
  <si>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</si>
  <si>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</si>
  <si>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</si>
  <si>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</si>
  <si>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</si>
  <si>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</si>
  <si>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</si>
  <si>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</si>
  <si>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</si>
  <si>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</si>
  <si>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</si>
  <si>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</si>
  <si>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</si>
  <si>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</si>
  <si>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</si>
  <si>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</si>
  <si>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</si>
  <si>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</si>
  <si>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</si>
  <si>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</si>
  <si>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</si>
  <si>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</si>
  <si>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</si>
  <si>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</si>
  <si>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</si>
  <si>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</si>
  <si>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</si>
  <si>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</si>
  <si>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</si>
  <si>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</si>
  <si>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</si>
  <si>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</si>
  <si>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</si>
  <si>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</si>
  <si>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</si>
  <si>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</si>
  <si>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</si>
  <si>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</si>
  <si>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</si>
  <si>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</si>
  <si>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</si>
  <si>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</si>
  <si>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</si>
  <si>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</si>
  <si>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</si>
  <si>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</si>
  <si>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</si>
  <si>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</si>
  <si>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</si>
  <si>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</si>
  <si>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</si>
  <si>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</si>
  <si>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</si>
  <si>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</si>
  <si>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</si>
  <si>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</si>
  <si>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</si>
  <si>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</si>
  <si>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</si>
  <si>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</si>
  <si>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</si>
  <si>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</si>
  <si>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</si>
  <si>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</si>
  <si>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</si>
  <si>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</si>
  <si>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</si>
  <si>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</si>
  <si>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</si>
  <si>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</si>
  <si>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</si>
  <si>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</si>
  <si>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</si>
  <si>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</si>
  <si>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</si>
  <si>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</si>
  <si>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</si>
  <si>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</si>
  <si>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</si>
  <si>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</si>
  <si>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</si>
  <si>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</si>
  <si>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</si>
  <si>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</si>
  <si>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</si>
  <si>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</si>
  <si>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</si>
  <si>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</si>
  <si>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</si>
  <si>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</si>
  <si>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</si>
  <si>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</si>
  <si>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</si>
  <si>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</si>
  <si>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</si>
  <si>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</si>
  <si>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</si>
  <si>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</si>
  <si>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</si>
  <si>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</si>
  <si>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</si>
  <si>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</si>
  <si>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</si>
  <si>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</si>
  <si>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</si>
  <si>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</si>
  <si>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</si>
  <si>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</si>
  <si>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</si>
  <si>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</si>
  <si>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</si>
  <si>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</si>
  <si>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</si>
  <si>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</si>
  <si>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</si>
  <si>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</si>
  <si>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</si>
  <si>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</si>
  <si>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</si>
  <si>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</si>
  <si>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</si>
  <si>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</si>
  <si>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</si>
  <si>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</si>
  <si>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</si>
  <si>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</si>
  <si>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</si>
  <si>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</si>
  <si>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</si>
  <si>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</si>
  <si>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</si>
  <si>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</si>
  <si>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</si>
  <si>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</si>
  <si>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</si>
  <si>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</si>
  <si>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</si>
  <si>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</si>
  <si>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</si>
  <si>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</si>
  <si>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</si>
  <si>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</si>
  <si>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</si>
  <si>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</si>
  <si>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</si>
  <si>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</si>
  <si>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</si>
  <si>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</si>
  <si>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</si>
  <si>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</si>
  <si>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</si>
  <si>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</si>
  <si>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</si>
  <si>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</si>
  <si>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</si>
  <si>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</si>
  <si>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</si>
  <si>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</si>
  <si>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</si>
  <si>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</si>
  <si>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</si>
  <si>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</si>
  <si>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</si>
  <si>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</si>
  <si>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</si>
  <si>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</si>
  <si>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</si>
  <si>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</si>
  <si>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</si>
  <si>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</si>
  <si>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</si>
  <si>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</si>
  <si>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</si>
  <si>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</si>
  <si>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</si>
  <si>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</si>
  <si>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</si>
  <si>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</si>
  <si>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</si>
  <si>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</si>
  <si>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</si>
  <si>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</si>
  <si>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</si>
  <si>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</si>
  <si>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</si>
  <si>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</si>
  <si>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</si>
  <si>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</si>
  <si>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</si>
  <si>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</si>
  <si>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</si>
  <si>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</si>
  <si>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</si>
  <si>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</si>
  <si>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</si>
  <si>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</si>
  <si>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</si>
  <si>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</si>
  <si>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</si>
  <si>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</si>
  <si>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</si>
  <si>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</si>
  <si>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</si>
  <si>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</si>
  <si>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</si>
  <si>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</si>
  <si>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</si>
  <si>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</si>
  <si>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</si>
  <si>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</si>
  <si>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</si>
  <si>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</si>
  <si>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</si>
  <si>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</si>
  <si>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</si>
  <si>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</si>
  <si>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</si>
  <si>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</si>
  <si>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</si>
  <si>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</si>
  <si>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</si>
  <si>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</si>
  <si>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</si>
  <si>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</si>
  <si>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</si>
  <si>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</si>
  <si>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</si>
  <si>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</si>
  <si>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</si>
  <si>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</si>
  <si>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</si>
  <si>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</si>
  <si>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</si>
  <si>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</si>
  <si>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</si>
  <si>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</si>
  <si>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</si>
  <si>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</si>
  <si>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</si>
  <si>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</si>
  <si>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</si>
  <si>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</si>
  <si>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</si>
  <si>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</si>
  <si>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</si>
  <si>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</si>
  <si>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</si>
  <si>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</si>
  <si>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</si>
  <si>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</si>
  <si>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</si>
  <si>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</si>
  <si>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</si>
  <si>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</si>
  <si>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</si>
  <si>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</si>
  <si>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</si>
  <si>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</si>
  <si>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</si>
  <si>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</si>
  <si>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</si>
  <si>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</si>
  <si>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</si>
  <si>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</si>
  <si>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</si>
  <si>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</si>
  <si>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</si>
  <si>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</si>
  <si>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</si>
  <si>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</si>
  <si>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</si>
  <si>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</si>
  <si>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</si>
  <si>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</si>
  <si>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</si>
  <si>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</si>
  <si>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</si>
  <si>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</si>
  <si>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</si>
  <si>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</si>
  <si>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</si>
  <si>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</si>
  <si>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</si>
  <si>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</si>
  <si>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</si>
  <si>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</si>
  <si>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</si>
  <si>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</si>
  <si>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</si>
  <si>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</si>
  <si>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</si>
  <si>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</si>
  <si>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</si>
  <si>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</si>
  <si>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</si>
  <si>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</si>
  <si>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</si>
  <si>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</si>
  <si>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</si>
  <si>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</si>
  <si>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</si>
  <si>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</si>
  <si>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</si>
  <si>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</si>
  <si>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</si>
  <si>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</si>
  <si>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</si>
  <si>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</si>
  <si>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</si>
  <si>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</si>
  <si>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</si>
  <si>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</si>
  <si>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</si>
  <si>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</si>
  <si>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</si>
  <si>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</si>
  <si>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</si>
  <si>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</si>
  <si>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</si>
  <si>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</si>
  <si>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</si>
  <si>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</si>
  <si>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</si>
  <si>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</si>
  <si>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</si>
  <si>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</si>
  <si>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</si>
  <si>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</si>
  <si>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</si>
  <si>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</si>
  <si>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</si>
  <si>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</si>
  <si>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</si>
  <si>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</si>
  <si>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</si>
  <si>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</si>
  <si>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</si>
  <si>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</si>
  <si>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</si>
  <si>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</si>
  <si>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</si>
  <si>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</si>
  <si>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</si>
  <si>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</si>
  <si>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</si>
  <si>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</si>
  <si>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</si>
  <si>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</si>
  <si>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</si>
  <si>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</si>
  <si>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</si>
  <si>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</si>
  <si>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</si>
  <si>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</si>
  <si>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</si>
  <si>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</si>
  <si>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</si>
  <si>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</si>
  <si>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</si>
  <si>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</si>
  <si>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</si>
  <si>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</si>
  <si>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</si>
  <si>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</si>
  <si>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</si>
  <si>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</si>
  <si>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</si>
  <si>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</si>
  <si>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</si>
  <si>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</si>
  <si>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</si>
  <si>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</si>
  <si>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</si>
  <si>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</si>
  <si>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</si>
  <si>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</si>
  <si>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</si>
  <si>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</si>
  <si>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</si>
  <si>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</si>
  <si>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</si>
  <si>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</si>
  <si>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</si>
  <si>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</si>
  <si>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</si>
  <si>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</si>
  <si>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</si>
  <si>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</si>
  <si>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</si>
  <si>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</si>
  <si>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</si>
  <si>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</si>
  <si>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</si>
  <si>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</si>
  <si>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</si>
  <si>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</si>
  <si>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</si>
  <si>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</si>
  <si>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</si>
  <si>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</si>
  <si>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</si>
  <si>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</si>
  <si>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</si>
  <si>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</si>
  <si>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</si>
  <si>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</si>
  <si>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</si>
  <si>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</si>
  <si>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</si>
  <si>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</si>
  <si>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</si>
  <si>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</si>
  <si>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</si>
  <si>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</si>
  <si>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</si>
  <si>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</si>
  <si>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</si>
  <si>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</si>
  <si>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</si>
  <si>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</si>
  <si>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</si>
  <si>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</si>
  <si>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</si>
  <si>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</si>
  <si>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</si>
  <si>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</si>
  <si>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</si>
  <si>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</si>
  <si>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</si>
  <si>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</si>
  <si>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</si>
  <si>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</si>
  <si>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</si>
  <si>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</si>
  <si>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</si>
  <si>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</si>
  <si>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</si>
  <si>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</si>
  <si>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</si>
  <si>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</si>
  <si>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</si>
  <si>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</si>
  <si>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</si>
  <si>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</si>
  <si>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</si>
  <si>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</si>
  <si>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</si>
  <si>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</si>
  <si>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</si>
  <si>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</si>
  <si>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</si>
  <si>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</si>
  <si>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</si>
  <si>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</si>
  <si>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</si>
  <si>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</si>
  <si>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</si>
  <si>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</si>
  <si>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</si>
  <si>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</si>
  <si>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</si>
  <si>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</si>
  <si>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</si>
  <si>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</si>
  <si>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</si>
  <si>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</si>
  <si>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</si>
  <si>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</si>
  <si>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</si>
  <si>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</si>
  <si>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</si>
  <si>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</si>
  <si>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</si>
  <si>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</si>
  <si>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</si>
  <si>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</si>
  <si>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</si>
  <si>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</si>
  <si>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</si>
  <si>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</si>
  <si>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</si>
  <si>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</si>
  <si>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</si>
  <si>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</si>
  <si>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</si>
  <si>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</si>
  <si>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</si>
  <si>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</si>
  <si>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</si>
  <si>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</si>
  <si>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</si>
  <si>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</si>
  <si>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</si>
  <si>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</si>
  <si>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</si>
  <si>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</si>
  <si>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</si>
  <si>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</si>
  <si>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</si>
  <si>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</si>
  <si>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</si>
  <si>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</si>
  <si>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</si>
  <si>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</si>
  <si>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</si>
  <si>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</si>
  <si>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</si>
  <si>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</si>
  <si>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</si>
  <si>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</si>
  <si>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</si>
  <si>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</si>
  <si>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</si>
  <si>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</si>
  <si>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</si>
  <si>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</si>
  <si>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</si>
  <si>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</si>
  <si>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</si>
  <si>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</si>
  <si>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</si>
  <si>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</si>
  <si>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</si>
  <si>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</si>
  <si>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</si>
  <si>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</si>
  <si>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</si>
  <si>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</si>
  <si>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</si>
  <si>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</si>
  <si>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</si>
  <si>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</si>
  <si>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</si>
  <si>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</si>
  <si>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</si>
  <si>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</si>
  <si>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</si>
  <si>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</si>
  <si>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</si>
  <si>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</si>
  <si>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</si>
  <si>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</si>
  <si>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</si>
  <si>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</si>
  <si>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</si>
  <si>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</si>
  <si>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</si>
  <si>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</si>
  <si>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</si>
  <si>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</si>
  <si>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</si>
  <si>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</si>
  <si>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</si>
  <si>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</si>
  <si>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</si>
  <si>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</si>
  <si>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</si>
  <si>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</si>
  <si>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</si>
  <si>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</si>
  <si>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</si>
  <si>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</si>
  <si>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</si>
  <si>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</si>
  <si>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</si>
  <si>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</si>
  <si>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</si>
  <si>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</si>
  <si>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</si>
  <si>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</si>
  <si>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</si>
  <si>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</si>
  <si>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</si>
  <si>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</si>
  <si>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</si>
  <si>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</si>
  <si>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</si>
  <si>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</si>
  <si>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</si>
  <si>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</si>
  <si>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</si>
  <si>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</si>
  <si>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</si>
  <si>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</si>
  <si>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</si>
  <si>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</si>
  <si>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</si>
  <si>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</si>
  <si>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</si>
  <si>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</si>
  <si>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</si>
  <si>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</si>
  <si>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</si>
  <si>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</si>
  <si>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</si>
  <si>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</si>
  <si>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</si>
  <si>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</si>
  <si>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</si>
  <si>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</si>
  <si>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</si>
  <si>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</si>
  <si>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</si>
  <si>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</si>
  <si>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</si>
  <si>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</si>
  <si>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</si>
  <si>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</si>
  <si>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</si>
  <si>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</si>
  <si>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</si>
  <si>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</si>
  <si>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</si>
  <si>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</si>
  <si>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</si>
  <si>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</si>
  <si>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</si>
  <si>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</si>
  <si>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</si>
  <si>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</si>
  <si>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</si>
  <si>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</si>
  <si>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</si>
  <si>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</si>
  <si>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</si>
  <si>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</si>
  <si>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</si>
  <si>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</si>
  <si>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</si>
  <si>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</si>
  <si>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</si>
  <si>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</si>
  <si>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</si>
  <si>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</si>
  <si>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</si>
  <si>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</si>
  <si>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</si>
  <si>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</si>
  <si>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</si>
  <si>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</si>
  <si>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</si>
  <si>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</si>
  <si>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</si>
  <si>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</si>
  <si>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</si>
  <si>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</si>
  <si>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</si>
  <si>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</si>
  <si>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</si>
  <si>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</si>
  <si>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</si>
  <si>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</si>
  <si>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</si>
  <si>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</si>
  <si>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</si>
  <si>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</si>
  <si>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</si>
  <si>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</si>
  <si>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</si>
  <si>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</si>
  <si>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</si>
  <si>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</si>
  <si>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</si>
  <si>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</si>
  <si>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</si>
  <si>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</si>
  <si>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</si>
  <si>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</si>
  <si>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</si>
  <si>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</si>
  <si>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</si>
  <si>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</si>
  <si>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</si>
  <si>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</si>
  <si>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</si>
  <si>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</si>
  <si>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</si>
  <si>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</si>
  <si>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</si>
  <si>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</si>
  <si>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</si>
  <si>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</si>
  <si>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</si>
  <si>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</si>
  <si>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</si>
  <si>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</si>
  <si>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</si>
  <si>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</si>
  <si>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</si>
  <si>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</si>
  <si>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</si>
  <si>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</si>
  <si>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</si>
  <si>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</si>
  <si>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</si>
  <si>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</si>
  <si>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</si>
  <si>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</si>
  <si>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</si>
  <si>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</si>
  <si>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</si>
  <si>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</si>
  <si>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</si>
  <si>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</si>
  <si>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</si>
  <si>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</si>
  <si>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</si>
  <si>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</si>
  <si>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</si>
  <si>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</si>
  <si>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</si>
  <si>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</si>
  <si>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</si>
  <si>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</si>
  <si>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</si>
  <si>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</si>
  <si>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</si>
  <si>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</si>
  <si>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</si>
  <si>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</si>
  <si>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</si>
  <si>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</si>
  <si>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</si>
  <si>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</si>
  <si>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</si>
  <si>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</si>
  <si>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</si>
  <si>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</si>
  <si>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</si>
  <si>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</si>
  <si>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</si>
  <si>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</si>
  <si>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</si>
  <si>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</si>
  <si>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</si>
  <si>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</si>
  <si>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</si>
  <si>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</si>
  <si>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</si>
  <si>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</si>
  <si>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</si>
  <si>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</si>
  <si>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</si>
  <si>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</si>
  <si>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</si>
  <si>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</si>
  <si>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</si>
  <si>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</si>
  <si>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</si>
  <si>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</si>
  <si>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</si>
  <si>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</si>
  <si>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</si>
  <si>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</si>
  <si>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</si>
  <si>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</si>
  <si>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</si>
  <si>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</si>
  <si>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</si>
  <si>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</si>
  <si>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</si>
  <si>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</si>
  <si>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</si>
  <si>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</si>
  <si>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</si>
  <si>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</si>
  <si>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</si>
  <si>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</si>
  <si>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</si>
  <si>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</si>
  <si>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</si>
  <si>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</si>
  <si>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</si>
  <si>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</si>
  <si>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</si>
  <si>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</si>
  <si>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</si>
  <si>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</si>
  <si>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</si>
  <si>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</si>
  <si>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</si>
  <si>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</si>
  <si>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</si>
  <si>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</si>
  <si>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</si>
  <si>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</si>
  <si>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</si>
  <si>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</si>
  <si>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</si>
  <si>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</si>
  <si>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</si>
  <si>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</si>
  <si>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</si>
  <si>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</si>
  <si>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</si>
  <si>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</si>
  <si>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</si>
  <si>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</si>
  <si>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</si>
  <si>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</si>
  <si>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</si>
  <si>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</si>
  <si>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</si>
  <si>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</si>
  <si>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</si>
  <si>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</si>
  <si>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</si>
  <si>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</si>
  <si>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</si>
  <si>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</si>
  <si>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</si>
  <si>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</si>
  <si>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</si>
  <si>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</si>
  <si>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</si>
  <si>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</si>
  <si>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</si>
  <si>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</si>
  <si>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</si>
  <si>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</si>
  <si>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</si>
  <si>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</si>
  <si>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</si>
  <si>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</si>
  <si>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</si>
  <si>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</si>
  <si>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</si>
  <si>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</si>
  <si>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</si>
  <si>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</si>
  <si>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</si>
  <si>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</si>
  <si>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</si>
  <si>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</si>
  <si>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</si>
  <si>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</si>
  <si>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</si>
  <si>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</si>
  <si>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</si>
  <si>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</si>
  <si>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</si>
  <si>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</si>
  <si>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</si>
  <si>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</si>
  <si>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</si>
  <si>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</si>
  <si>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</si>
  <si>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</si>
  <si>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</si>
  <si>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</si>
  <si>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</si>
  <si>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</si>
  <si>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</si>
  <si>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</si>
  <si>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</si>
  <si>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</si>
  <si>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</si>
  <si>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</si>
  <si>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</si>
  <si>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</si>
  <si>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</si>
  <si>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</si>
  <si>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</si>
  <si>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</si>
  <si>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</si>
  <si>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</si>
  <si>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</si>
  <si>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</si>
  <si>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</si>
  <si>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</si>
  <si>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</si>
  <si>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</si>
  <si>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</si>
  <si>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</si>
  <si>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</si>
  <si>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</si>
  <si>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</si>
  <si>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</si>
  <si>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</si>
  <si>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</si>
  <si>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</si>
  <si>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</si>
  <si>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</si>
  <si>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</si>
  <si>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</si>
  <si>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</si>
  <si>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</si>
  <si>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</si>
  <si>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</si>
  <si>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</si>
  <si>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</si>
  <si>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</si>
  <si>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</si>
  <si>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</si>
  <si>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</si>
  <si>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</si>
  <si>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</si>
  <si>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</si>
  <si>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</si>
  <si>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</si>
  <si>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</si>
  <si>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</si>
  <si>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</si>
  <si>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</si>
  <si>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</si>
  <si>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</si>
  <si>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</si>
  <si>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</si>
  <si>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</si>
  <si>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</si>
  <si>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</si>
  <si>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</si>
  <si>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</si>
  <si>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</si>
  <si>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</si>
  <si>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</si>
  <si>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</si>
  <si>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</si>
  <si>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</si>
  <si>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</si>
  <si>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</si>
  <si>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</si>
  <si>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</si>
  <si>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</si>
  <si>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</si>
  <si>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</si>
  <si>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</si>
  <si>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</si>
  <si>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</si>
  <si>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</si>
  <si>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</si>
  <si>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</si>
  <si>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</si>
  <si>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</si>
  <si>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</si>
  <si>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</si>
  <si>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</si>
  <si>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</si>
  <si>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</si>
  <si>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</si>
  <si>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</si>
  <si>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</si>
  <si>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</si>
  <si>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</si>
  <si>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</si>
  <si>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</si>
  <si>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</si>
  <si>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</si>
  <si>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</si>
  <si>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</si>
  <si>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</si>
  <si>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</si>
  <si>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</si>
  <si>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</si>
  <si>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</si>
  <si>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</si>
  <si>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</si>
  <si>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</si>
  <si>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</si>
  <si>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</si>
  <si>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</si>
  <si>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</si>
  <si>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</si>
  <si>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</si>
  <si>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</si>
  <si>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</si>
  <si>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</si>
  <si>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</si>
  <si>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</si>
  <si>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</si>
  <si>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</si>
  <si>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</si>
  <si>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</si>
  <si>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</si>
  <si>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</si>
  <si>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</si>
  <si>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</si>
  <si>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</si>
  <si>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</si>
  <si>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</si>
  <si>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</si>
  <si>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</si>
  <si>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</si>
  <si>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</si>
  <si>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</si>
  <si>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</si>
  <si>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</si>
  <si>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</si>
  <si>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</si>
  <si>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</si>
  <si>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</si>
  <si>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</si>
  <si>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</si>
  <si>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</si>
  <si>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</si>
  <si>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</si>
  <si>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</si>
  <si>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</si>
  <si>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</si>
  <si>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</si>
  <si>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</si>
  <si>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</si>
  <si>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</si>
  <si>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</si>
  <si>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</si>
  <si>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</si>
  <si>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</si>
  <si>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</si>
  <si>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</si>
  <si>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</si>
  <si>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</si>
  <si>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</si>
  <si>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</si>
  <si>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</si>
  <si>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</si>
  <si>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</si>
  <si>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</si>
  <si>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</si>
  <si>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</si>
  <si>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</si>
  <si>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</si>
  <si>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</si>
  <si>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</si>
  <si>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</si>
  <si>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</si>
  <si>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</si>
  <si>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</si>
  <si>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</si>
  <si>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</si>
  <si>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</si>
  <si>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</si>
  <si>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</si>
  <si>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</si>
  <si>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</si>
  <si>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</si>
  <si>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</si>
  <si>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</si>
  <si>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</si>
  <si>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</si>
  <si>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</si>
  <si>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</si>
  <si>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</si>
  <si>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</si>
  <si>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</si>
  <si>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</si>
  <si>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</si>
  <si>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</si>
  <si>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</si>
  <si>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</si>
  <si>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</si>
  <si>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</si>
  <si>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</si>
  <si>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</si>
  <si>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</si>
  <si>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</si>
  <si>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</si>
  <si>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</si>
  <si>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</si>
  <si>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</si>
  <si>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</si>
  <si>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</si>
  <si>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</si>
  <si>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</si>
  <si>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</si>
  <si>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</si>
  <si>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</si>
  <si>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</si>
  <si>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</si>
  <si>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</si>
  <si>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</si>
  <si>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</si>
  <si>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</si>
  <si>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</si>
  <si>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</si>
  <si>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</si>
  <si>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</si>
  <si>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</si>
  <si>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</si>
  <si>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</si>
  <si>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</si>
  <si>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</si>
  <si>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</si>
  <si>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</si>
  <si>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</si>
  <si>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</si>
  <si>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</si>
  <si>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</si>
  <si>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</si>
  <si>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</si>
  <si>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</si>
  <si>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</si>
  <si>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</si>
  <si>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</si>
  <si>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</si>
  <si>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</si>
  <si>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</si>
  <si>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</si>
  <si>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</si>
  <si>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</si>
  <si>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</si>
  <si>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</si>
  <si>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</si>
  <si>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</si>
  <si>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</si>
  <si>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</si>
  <si>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</si>
  <si>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</si>
  <si>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</si>
  <si>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</si>
  <si>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</si>
  <si>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</si>
  <si>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</si>
  <si>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</si>
  <si>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</si>
  <si>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</si>
  <si>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</si>
  <si>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</si>
  <si>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</si>
  <si>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</si>
  <si>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</si>
  <si>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</si>
  <si>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</si>
  <si>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</si>
  <si>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</si>
  <si>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</si>
  <si>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</si>
  <si>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</si>
  <si>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</si>
  <si>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</si>
  <si>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</si>
  <si>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</si>
  <si>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</si>
  <si>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</si>
  <si>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</si>
  <si>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</si>
  <si>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</si>
  <si>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</si>
  <si>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</si>
  <si>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</si>
  <si>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</si>
  <si>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</si>
  <si>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</si>
  <si>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</si>
  <si>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</si>
  <si>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</si>
  <si>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</si>
  <si>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</si>
  <si>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</si>
  <si>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</si>
  <si>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</si>
  <si>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</si>
  <si>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</si>
  <si>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</si>
  <si>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</si>
  <si>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</si>
  <si>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</si>
  <si>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</si>
  <si>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</si>
  <si>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</si>
  <si>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</si>
  <si>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</si>
  <si>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</si>
  <si>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</si>
  <si>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</si>
  <si>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</si>
  <si>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</si>
  <si>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</si>
  <si>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</si>
  <si>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</si>
  <si>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</si>
  <si>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</si>
  <si>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</si>
  <si>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</si>
  <si>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</si>
  <si>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</si>
  <si>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</si>
  <si>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</si>
  <si>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</si>
  <si>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</si>
  <si>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</si>
  <si>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</si>
  <si>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</si>
  <si>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</si>
  <si>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</si>
  <si>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</si>
  <si>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</si>
  <si>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</si>
  <si>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</si>
  <si>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</si>
  <si>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</si>
  <si>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</si>
  <si>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</si>
  <si>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</si>
  <si>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</si>
  <si>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</si>
  <si>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</si>
  <si>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</si>
  <si>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</si>
  <si>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</si>
  <si>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</si>
  <si>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</si>
  <si>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</si>
  <si>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</si>
  <si>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</si>
  <si>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</si>
  <si>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</si>
  <si>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</si>
  <si>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</si>
  <si>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</si>
  <si>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</si>
  <si>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</si>
  <si>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</si>
  <si>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</si>
  <si>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</si>
  <si>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</si>
  <si>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</si>
  <si>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</si>
  <si>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</si>
  <si>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</si>
  <si>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</si>
  <si>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</si>
  <si>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</si>
  <si>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</si>
  <si>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</si>
  <si>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</si>
  <si>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</si>
  <si>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</si>
  <si>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</si>
  <si>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</si>
  <si>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</si>
  <si>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</si>
  <si>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</si>
  <si>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</si>
  <si>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</si>
  <si>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</si>
  <si>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</si>
  <si>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</si>
  <si>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</si>
  <si>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</si>
  <si>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</si>
  <si>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</si>
  <si>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</si>
  <si>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</si>
  <si>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</si>
  <si>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</si>
  <si>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</si>
  <si>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</si>
  <si>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</si>
  <si>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</si>
  <si>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</si>
  <si>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</si>
  <si>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</si>
  <si>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</si>
  <si>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</si>
  <si>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</si>
  <si>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</si>
  <si>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</si>
  <si>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</si>
  <si>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</si>
  <si>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</si>
  <si>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</si>
  <si>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</si>
  <si>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</si>
  <si>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</si>
  <si>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</si>
  <si>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</si>
  <si>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</si>
  <si>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</si>
  <si>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</si>
  <si>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</si>
  <si>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</si>
  <si>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</si>
  <si>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</si>
  <si>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</si>
  <si>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</si>
  <si>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</si>
  <si>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</si>
  <si>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</si>
  <si>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</si>
  <si>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</si>
  <si>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</si>
  <si>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</si>
  <si>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</si>
  <si>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</si>
  <si>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</si>
  <si>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</si>
  <si>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</si>
  <si>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</si>
  <si>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</si>
  <si>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</si>
  <si>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</si>
  <si>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</si>
  <si>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</si>
  <si>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</si>
  <si>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</si>
  <si>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</si>
  <si>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</si>
  <si>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</si>
  <si>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</si>
  <si>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</si>
  <si>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</si>
  <si>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</si>
  <si>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</si>
  <si>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</si>
  <si>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</si>
  <si>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</si>
  <si>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</si>
  <si>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</si>
  <si>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</si>
  <si>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</si>
  <si>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</si>
  <si>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</si>
  <si>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</si>
  <si>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</si>
  <si>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</si>
  <si>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</si>
  <si>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</si>
  <si>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</si>
  <si>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</si>
  <si>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</si>
  <si>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</si>
  <si>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</si>
  <si>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</si>
  <si>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</si>
  <si>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</si>
  <si>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</si>
  <si>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</si>
  <si>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</si>
  <si>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</si>
  <si>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</si>
  <si>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</si>
  <si>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</si>
  <si>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</si>
  <si>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</si>
  <si>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</si>
  <si>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</si>
  <si>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</si>
  <si>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</si>
  <si>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</si>
  <si>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</si>
  <si>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</si>
  <si>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</si>
  <si>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</si>
  <si>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</si>
  <si>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</si>
  <si>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</si>
  <si>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</si>
  <si>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</si>
  <si>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</si>
  <si>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</si>
  <si>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</si>
  <si>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</si>
  <si>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</si>
  <si>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</si>
  <si>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</si>
  <si>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</si>
  <si>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</si>
  <si>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</si>
  <si>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</si>
  <si>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</si>
  <si>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</si>
  <si>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</si>
  <si>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</si>
  <si>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</si>
  <si>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</si>
  <si>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</si>
  <si>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</si>
  <si>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</si>
  <si>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</si>
  <si>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</si>
  <si>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</si>
  <si>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</si>
  <si>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</si>
  <si>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</si>
  <si>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</si>
  <si>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</si>
  <si>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</si>
  <si>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</si>
  <si>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</si>
  <si>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</si>
  <si>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</si>
  <si>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</si>
  <si>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</si>
  <si>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</si>
  <si>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</si>
  <si>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</si>
  <si>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</si>
  <si>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</si>
  <si>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</si>
  <si>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</si>
  <si>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</si>
  <si>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</si>
  <si>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</si>
  <si>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</si>
  <si>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</si>
  <si>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</si>
  <si>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</si>
  <si>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</si>
  <si>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</si>
  <si>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</si>
  <si>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</si>
  <si>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</si>
  <si>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</si>
  <si>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</si>
  <si>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</si>
  <si>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</si>
  <si>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</si>
  <si>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</si>
  <si>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</si>
  <si>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</si>
  <si>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</si>
  <si>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</si>
  <si>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</si>
  <si>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</si>
  <si>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</si>
  <si>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</si>
  <si>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</si>
  <si>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</si>
  <si>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</si>
  <si>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</si>
  <si>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</si>
  <si>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</si>
  <si>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</si>
  <si>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</si>
  <si>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</si>
  <si>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</si>
  <si>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</si>
  <si>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</si>
  <si>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</si>
  <si>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</si>
  <si>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</si>
  <si>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</si>
  <si>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</si>
  <si>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</si>
  <si>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</si>
  <si>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</si>
  <si>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</si>
  <si>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</si>
  <si>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</si>
  <si>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</si>
  <si>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</si>
  <si>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</si>
  <si>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</si>
  <si>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</si>
  <si>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</si>
  <si>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</si>
  <si>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</si>
  <si>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</si>
  <si>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</si>
  <si>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</si>
  <si>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</si>
  <si>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</si>
  <si>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</si>
  <si>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</si>
  <si>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</si>
  <si>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</si>
  <si>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</si>
  <si>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</si>
  <si>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</si>
  <si>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</si>
  <si>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</si>
  <si>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</si>
  <si>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</si>
  <si>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</si>
  <si>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</si>
  <si>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</si>
  <si>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</si>
  <si>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</si>
  <si>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</si>
  <si>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</si>
  <si>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</si>
  <si>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</si>
  <si>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</si>
  <si>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</si>
  <si>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</si>
  <si>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</si>
  <si>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</si>
  <si>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</si>
  <si>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</si>
  <si>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</si>
  <si>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</si>
  <si>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</si>
  <si>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</si>
  <si>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</si>
  <si>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</si>
  <si>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</si>
  <si>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</si>
  <si>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</si>
  <si>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</si>
  <si>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</si>
  <si>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</si>
  <si>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</si>
  <si>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</si>
  <si>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</si>
  <si>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</si>
  <si>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</si>
  <si>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</si>
  <si>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</si>
  <si>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</si>
  <si>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</si>
  <si>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</si>
  <si>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</si>
  <si>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</si>
  <si>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</si>
  <si>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</si>
  <si>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</si>
  <si>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</si>
  <si>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</si>
  <si>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</si>
  <si>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</si>
  <si>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</si>
  <si>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</si>
  <si>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</si>
  <si>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</si>
  <si>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</si>
  <si>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</si>
  <si>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</si>
  <si>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</si>
  <si>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</si>
  <si>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</si>
  <si>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</si>
  <si>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</si>
  <si>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</si>
  <si>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</si>
  <si>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</si>
  <si>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</si>
  <si>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</si>
  <si>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</si>
  <si>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</si>
  <si>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</si>
  <si>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</si>
  <si>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</si>
  <si>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</si>
  <si>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</si>
  <si>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</si>
  <si>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</si>
  <si>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</si>
  <si>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</si>
  <si>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</si>
  <si>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</si>
  <si>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</si>
  <si>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</si>
  <si>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</si>
  <si>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</si>
  <si>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</si>
  <si>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</si>
  <si>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</si>
  <si>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</si>
  <si>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</si>
  <si>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</si>
  <si>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</si>
  <si>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</si>
  <si>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</si>
  <si>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</si>
  <si>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</si>
  <si>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</si>
  <si>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</si>
  <si>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</si>
  <si>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</si>
  <si>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</si>
  <si>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</si>
  <si>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</si>
  <si>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</si>
  <si>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</si>
  <si>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</si>
  <si>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</si>
  <si>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</si>
  <si>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</si>
  <si>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</si>
  <si>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</si>
  <si>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</si>
  <si>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</si>
  <si>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</si>
  <si>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</si>
  <si>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</si>
  <si>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</si>
  <si>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</si>
  <si>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</si>
  <si>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</si>
  <si>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</si>
  <si>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</si>
  <si>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</si>
  <si>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</si>
  <si>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</si>
  <si>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</si>
  <si>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</si>
  <si>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</si>
  <si>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</si>
  <si>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</si>
  <si>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</si>
  <si>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</si>
  <si>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</si>
  <si>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</si>
  <si>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</si>
  <si>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</si>
  <si>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</si>
  <si>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</si>
  <si>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</si>
  <si>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</si>
  <si>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</si>
  <si>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</si>
  <si>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</si>
  <si>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</si>
  <si>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</si>
  <si>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</si>
  <si>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</si>
  <si>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</si>
  <si>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</si>
  <si>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</si>
  <si>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</si>
  <si>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</si>
  <si>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</si>
  <si>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</si>
  <si>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</si>
  <si>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</si>
  <si>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</si>
  <si>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</si>
  <si>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</si>
  <si>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</si>
  <si>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</si>
  <si>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</si>
  <si>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</si>
  <si>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</si>
  <si>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</si>
  <si>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</si>
  <si>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</si>
  <si>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</si>
  <si>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</si>
  <si>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</si>
  <si>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</si>
  <si>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</si>
  <si>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</si>
  <si>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</si>
  <si>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</si>
  <si>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</si>
  <si>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</si>
  <si>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</si>
  <si>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</si>
  <si>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</si>
  <si>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</si>
  <si>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</si>
  <si>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</si>
  <si>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</si>
  <si>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</si>
  <si>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</si>
  <si>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</si>
  <si>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</si>
  <si>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</si>
  <si>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</si>
  <si>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</si>
  <si>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</si>
  <si>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</si>
  <si>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</si>
  <si>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</si>
  <si>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</si>
  <si>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</si>
  <si>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</si>
  <si>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</si>
  <si>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</si>
  <si>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</si>
  <si>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</si>
  <si>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</si>
  <si>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</si>
  <si>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</si>
  <si>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</si>
  <si>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</si>
  <si>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</si>
  <si>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</si>
  <si>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</si>
  <si>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</si>
  <si>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</si>
  <si>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</si>
  <si>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</si>
  <si>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</si>
  <si>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</si>
  <si>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</si>
  <si>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</si>
  <si>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</si>
  <si>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</si>
  <si>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</si>
  <si>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</si>
  <si>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</si>
  <si>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</si>
  <si>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</si>
  <si>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</si>
  <si>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</si>
  <si>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</si>
  <si>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</si>
  <si>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</si>
  <si>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</si>
  <si>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</si>
  <si>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</si>
  <si>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</si>
  <si>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</si>
  <si>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</si>
  <si>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</si>
  <si>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</si>
  <si>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</si>
  <si>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</si>
  <si>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</si>
  <si>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</si>
  <si>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</si>
  <si>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</si>
  <si>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</si>
  <si>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</si>
  <si>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</si>
  <si>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</si>
  <si>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</si>
  <si>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</si>
  <si>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</si>
  <si>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</si>
  <si>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</si>
  <si>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</si>
  <si>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</si>
  <si>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</si>
  <si>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</si>
  <si>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</si>
  <si>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</si>
  <si>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</si>
  <si>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</si>
  <si>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</si>
  <si>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</si>
  <si>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</si>
  <si>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</si>
  <si>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</si>
  <si>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</si>
  <si>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</si>
  <si>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</si>
  <si>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</si>
  <si>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</si>
  <si>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</si>
  <si>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</si>
  <si>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</si>
  <si>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</si>
  <si>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</si>
  <si>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</si>
  <si>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</si>
  <si>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</si>
  <si>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</si>
  <si>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</si>
  <si>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</si>
  <si>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</si>
  <si>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</si>
  <si>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</si>
  <si>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</si>
  <si>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</si>
  <si>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</si>
  <si>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</si>
  <si>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</si>
  <si>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</si>
  <si>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</si>
  <si>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</si>
  <si>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</si>
  <si>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</si>
  <si>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</si>
  <si>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</si>
  <si>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</si>
  <si>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</si>
  <si>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</si>
  <si>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</si>
  <si>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</si>
  <si>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</si>
  <si>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</si>
  <si>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</si>
  <si>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</si>
  <si>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</si>
  <si>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</si>
  <si>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</si>
  <si>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</si>
  <si>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</si>
  <si>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</si>
  <si>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</si>
  <si>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</si>
  <si>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</si>
  <si>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</si>
  <si>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</si>
  <si>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</si>
  <si>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</si>
  <si>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</si>
  <si>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</si>
  <si>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</si>
  <si>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</si>
  <si>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</si>
  <si>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</si>
  <si>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</si>
  <si>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</si>
  <si>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</si>
  <si>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</si>
  <si>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</si>
  <si>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</si>
  <si>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</si>
  <si>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</si>
  <si>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</si>
  <si>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</si>
  <si>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</si>
  <si>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</si>
  <si>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</si>
  <si>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</si>
  <si>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</si>
  <si>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</si>
  <si>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</si>
  <si>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</si>
  <si>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</si>
  <si>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</si>
  <si>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</si>
  <si>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</si>
  <si>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</si>
  <si>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</si>
  <si>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</si>
  <si>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</si>
  <si>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</si>
  <si>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</si>
  <si>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</si>
  <si>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</si>
  <si>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</si>
  <si>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</si>
  <si>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</si>
  <si>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</si>
  <si>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</si>
  <si>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</si>
  <si>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</si>
  <si>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</si>
  <si>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</si>
  <si>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</si>
  <si>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</si>
  <si>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</si>
  <si>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</si>
  <si>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</si>
  <si>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</si>
  <si>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</si>
  <si>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</si>
  <si>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</si>
  <si>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</si>
  <si>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</si>
  <si>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</si>
  <si>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</si>
  <si>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</si>
  <si>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</si>
  <si>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</si>
  <si>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</si>
  <si>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</si>
  <si>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</si>
  <si>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</si>
  <si>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</si>
  <si>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</si>
  <si>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</si>
  <si>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</si>
  <si>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</si>
  <si>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</si>
  <si>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</si>
  <si>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</si>
  <si>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</si>
  <si>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</si>
  <si>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</si>
  <si>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</si>
  <si>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</si>
  <si>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</si>
  <si>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</si>
  <si>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</si>
  <si>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</si>
  <si>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</si>
  <si>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</si>
  <si>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</si>
  <si>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</si>
  <si>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</si>
  <si>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</si>
  <si>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</si>
  <si>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</si>
  <si>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</si>
  <si>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</si>
  <si>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</si>
  <si>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</si>
  <si>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</si>
  <si>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</si>
  <si>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</si>
  <si>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</si>
  <si>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</si>
  <si>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</si>
  <si>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</si>
  <si>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</si>
  <si>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</si>
  <si>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</si>
  <si>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</si>
  <si>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</si>
  <si>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</si>
  <si>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</si>
  <si>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</si>
  <si>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</si>
  <si>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</si>
  <si>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</si>
  <si>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</si>
  <si>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</si>
  <si>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</si>
  <si>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</si>
  <si>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</si>
  <si>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</si>
  <si>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</si>
  <si>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</si>
  <si>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</si>
  <si>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</si>
  <si>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</si>
  <si>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</si>
  <si>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</si>
  <si>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</si>
  <si>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</si>
  <si>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</si>
  <si>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</si>
  <si>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</si>
  <si>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</si>
  <si>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</si>
  <si>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</si>
  <si>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</si>
  <si>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</si>
  <si>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</si>
  <si>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</si>
  <si>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</si>
  <si>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</si>
  <si>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</si>
  <si>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</si>
  <si>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</si>
  <si>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</si>
  <si>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</si>
  <si>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</si>
  <si>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</si>
  <si>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</si>
  <si>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</si>
  <si>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</si>
  <si>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</si>
  <si>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</si>
  <si>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</si>
  <si>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</si>
  <si>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</si>
  <si>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</si>
  <si>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</si>
  <si>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</si>
  <si>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</si>
  <si>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</si>
  <si>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</si>
  <si>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</si>
  <si>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</si>
  <si>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</si>
  <si>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</si>
  <si>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</si>
  <si>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</si>
  <si>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</si>
  <si>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</si>
  <si>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</si>
  <si>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</si>
  <si>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</si>
  <si>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</si>
  <si>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</si>
  <si>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</si>
  <si>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</si>
  <si>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</si>
  <si>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</si>
  <si>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</si>
  <si>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</si>
  <si>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</si>
  <si>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</si>
  <si>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</si>
  <si>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</si>
  <si>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</si>
  <si>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</si>
  <si>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</si>
  <si>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</si>
  <si>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</si>
  <si>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</si>
  <si>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</si>
  <si>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</si>
  <si>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</si>
  <si>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</si>
  <si>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</si>
  <si>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</si>
  <si>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</si>
  <si>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</si>
  <si>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</si>
  <si>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</si>
  <si>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</si>
  <si>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</si>
  <si>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</si>
  <si>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</si>
  <si>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</si>
  <si>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</si>
  <si>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</si>
  <si>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</si>
  <si>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</si>
  <si>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</si>
  <si>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</si>
  <si>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</si>
  <si>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</si>
  <si>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</si>
  <si>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</si>
  <si>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</si>
  <si>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</si>
  <si>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</si>
  <si>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</si>
  <si>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</si>
  <si>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</si>
  <si>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</si>
  <si>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</si>
  <si>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</si>
  <si>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</si>
  <si>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</si>
  <si>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</si>
  <si>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</si>
  <si>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</si>
  <si>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</si>
  <si>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</si>
  <si>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</si>
  <si>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</si>
  <si>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</si>
  <si>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</si>
  <si>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</si>
  <si>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</si>
  <si>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</si>
  <si>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</si>
  <si>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</si>
  <si>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</si>
  <si>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</si>
  <si>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</si>
  <si>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</si>
  <si>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</si>
  <si>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</si>
  <si>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</si>
  <si>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</si>
  <si>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</si>
  <si>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</si>
  <si>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</si>
  <si>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</si>
  <si>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</si>
  <si>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</si>
  <si>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</si>
  <si>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</si>
  <si>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</si>
  <si>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</si>
  <si>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</si>
  <si>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</si>
  <si>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</si>
  <si>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</si>
  <si>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</si>
  <si>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</si>
  <si>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</si>
  <si>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</si>
  <si>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</si>
  <si>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</si>
  <si>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</si>
  <si>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</si>
  <si>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</si>
  <si>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</si>
  <si>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</si>
  <si>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</si>
  <si>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</si>
  <si>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</si>
  <si>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</si>
  <si>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</si>
  <si>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</si>
  <si>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</si>
  <si>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</si>
  <si>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</si>
  <si>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</si>
  <si>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</si>
  <si>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</si>
  <si>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</si>
  <si>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</si>
  <si>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</si>
  <si>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</si>
  <si>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</si>
  <si>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</si>
  <si>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</si>
  <si>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</si>
  <si>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</si>
  <si>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</si>
  <si>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</si>
  <si>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</si>
  <si>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</si>
  <si>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</si>
  <si>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</si>
  <si>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</si>
  <si>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</si>
  <si>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</si>
  <si>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</si>
  <si>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</si>
  <si>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</si>
  <si>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</si>
  <si>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</si>
  <si>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</si>
  <si>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</si>
  <si>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</si>
  <si>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</si>
  <si>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</si>
  <si>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</si>
  <si>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</si>
  <si>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</si>
  <si>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</si>
  <si>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</si>
  <si>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</si>
  <si>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</si>
  <si>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</si>
  <si>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</si>
  <si>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</si>
  <si>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</si>
  <si>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</si>
  <si>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</si>
  <si>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</si>
  <si>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</si>
  <si>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</si>
  <si>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</si>
  <si>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</si>
  <si>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</si>
  <si>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</si>
  <si>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</si>
  <si>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</si>
  <si>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</si>
  <si>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</si>
  <si>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</si>
  <si>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</si>
  <si>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</si>
  <si>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</si>
  <si>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</si>
  <si>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</si>
  <si>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</si>
  <si>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</si>
  <si>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</si>
  <si>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</si>
  <si>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</si>
  <si>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</si>
  <si>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</si>
  <si>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</si>
  <si>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</si>
  <si>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</si>
  <si>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</si>
  <si>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</si>
  <si>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</si>
  <si>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</si>
  <si>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</si>
  <si>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</si>
  <si>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</si>
  <si>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</si>
  <si>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</si>
  <si>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</si>
  <si>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</si>
  <si>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</si>
  <si>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</si>
  <si>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</si>
  <si>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</si>
  <si>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</si>
  <si>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</si>
  <si>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</si>
  <si>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</si>
  <si>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</si>
  <si>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</si>
  <si>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</si>
  <si>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</si>
  <si>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</si>
  <si>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</si>
  <si>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</si>
  <si>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</si>
  <si>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</si>
  <si>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</si>
  <si>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</si>
  <si>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</si>
  <si>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</si>
  <si>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</si>
  <si>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</si>
  <si>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</si>
  <si>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</si>
  <si>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</si>
  <si>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</si>
  <si>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</si>
  <si>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</si>
  <si>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</si>
  <si>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</si>
  <si>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</si>
  <si>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</si>
  <si>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</si>
  <si>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</si>
  <si>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</si>
  <si>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</si>
  <si>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</si>
  <si>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</si>
  <si>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</si>
  <si>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</si>
  <si>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</si>
  <si>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</si>
  <si>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</si>
  <si>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</si>
  <si>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</si>
  <si>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</si>
  <si>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</si>
  <si>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</si>
  <si>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</si>
  <si>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</si>
  <si>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</si>
  <si>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</si>
  <si>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</si>
  <si>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</si>
  <si>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</si>
  <si>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</si>
  <si>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</si>
  <si>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</si>
  <si>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</si>
  <si>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</si>
  <si>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</si>
  <si>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</si>
  <si>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</si>
  <si>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</si>
  <si>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</si>
  <si>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</si>
  <si>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</si>
  <si>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</si>
  <si>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</si>
  <si>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</si>
  <si>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</si>
  <si>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</si>
  <si>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</si>
  <si>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</si>
  <si>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</si>
  <si>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</si>
  <si>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</si>
  <si>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</si>
  <si>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</si>
  <si>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</si>
  <si>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</si>
  <si>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</si>
  <si>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</si>
  <si>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</si>
  <si>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</si>
  <si>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</si>
  <si>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</si>
  <si>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</si>
  <si>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</si>
  <si>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</si>
  <si>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</si>
  <si>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</si>
  <si>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</si>
  <si>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</si>
  <si>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</si>
  <si>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</si>
  <si>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</si>
  <si>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</si>
  <si>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</si>
  <si>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</si>
  <si>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</si>
  <si>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</si>
  <si>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</si>
  <si>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</si>
  <si>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</si>
  <si>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</si>
  <si>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</si>
  <si>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</si>
  <si>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</si>
  <si>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</si>
  <si>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</si>
  <si>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</si>
  <si>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</si>
  <si>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</si>
  <si>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</si>
  <si>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</si>
  <si>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</si>
  <si>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</si>
  <si>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</si>
  <si>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</si>
  <si>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</si>
  <si>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</si>
  <si>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</si>
  <si>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</si>
  <si>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</si>
  <si>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</si>
  <si>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</si>
  <si>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</si>
  <si>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</si>
  <si>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</si>
  <si>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</si>
  <si>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</si>
  <si>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</si>
  <si>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</si>
  <si>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</si>
  <si>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</si>
  <si>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</si>
  <si>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</si>
  <si>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</si>
  <si>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</si>
  <si>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</si>
  <si>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</si>
  <si>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</si>
  <si>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</si>
  <si>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</si>
  <si>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</si>
  <si>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</si>
  <si>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</si>
  <si>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</si>
  <si>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</si>
  <si>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</si>
  <si>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</si>
  <si>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</si>
  <si>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</si>
  <si>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</si>
  <si>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</si>
  <si>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</si>
  <si>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</si>
  <si>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</si>
  <si>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</si>
  <si>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</si>
  <si>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</si>
  <si>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</si>
  <si>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</si>
  <si>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</si>
  <si>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</si>
  <si>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</si>
  <si>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</si>
  <si>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</si>
  <si>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</si>
  <si>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</si>
  <si>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</si>
  <si>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</si>
  <si>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</si>
  <si>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</si>
  <si>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</si>
  <si>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</si>
  <si>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</si>
  <si>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</si>
  <si>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</si>
  <si>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</si>
  <si>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</si>
  <si>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</si>
  <si>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</si>
  <si>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</si>
  <si>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</si>
  <si>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</si>
  <si>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</si>
  <si>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</si>
  <si>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</si>
  <si>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</si>
  <si>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</si>
  <si>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</si>
  <si>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</si>
  <si>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</si>
  <si>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</si>
  <si>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</si>
  <si>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</si>
  <si>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</si>
  <si>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</si>
  <si>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</si>
  <si>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</si>
  <si>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</si>
  <si>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</si>
  <si>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</si>
  <si>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</si>
  <si>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</si>
  <si>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</si>
  <si>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</si>
  <si>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</si>
  <si>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</si>
  <si>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</si>
  <si>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</si>
  <si>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</si>
  <si>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</si>
  <si>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</si>
  <si>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</si>
  <si>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</si>
  <si>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</si>
  <si>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</si>
  <si>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</si>
  <si>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</si>
  <si>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</si>
  <si>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</si>
  <si>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</si>
  <si>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</si>
  <si>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</si>
  <si>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</si>
  <si>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</si>
  <si>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</si>
  <si>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</si>
  <si>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</si>
  <si>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</si>
  <si>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</si>
  <si>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</si>
  <si>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</si>
  <si>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</si>
  <si>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</si>
  <si>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</si>
  <si>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</si>
  <si>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</si>
  <si>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</si>
  <si>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</si>
  <si>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</si>
  <si>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</si>
  <si>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</si>
  <si>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</si>
  <si>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</si>
  <si>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</si>
  <si>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</si>
  <si>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</si>
  <si>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</si>
  <si>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</si>
  <si>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</si>
  <si>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</si>
  <si>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</si>
  <si>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</si>
  <si>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</si>
  <si>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</si>
  <si>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</si>
  <si>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</si>
  <si>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</si>
  <si>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</si>
  <si>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</si>
  <si>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</si>
  <si>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</si>
  <si>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</si>
  <si>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</si>
  <si>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</si>
  <si>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</si>
  <si>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</si>
  <si>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</si>
  <si>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</si>
  <si>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</si>
  <si>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</si>
  <si>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</si>
  <si>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</si>
  <si>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</si>
  <si>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</si>
  <si>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</si>
  <si>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</si>
  <si>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</si>
  <si>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</si>
  <si>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</si>
  <si>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</si>
  <si>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</si>
  <si>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</si>
  <si>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</si>
  <si>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</si>
  <si>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</si>
  <si>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</si>
  <si>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</si>
  <si>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</si>
  <si>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</si>
  <si>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</si>
  <si>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</si>
  <si>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</si>
  <si>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</si>
  <si>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</si>
  <si>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</si>
  <si>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</si>
  <si>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</si>
  <si>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</si>
  <si>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</si>
  <si>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</si>
  <si>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</si>
  <si>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</si>
  <si>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</si>
  <si>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</si>
  <si>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</si>
  <si>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</si>
  <si>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</si>
  <si>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</si>
  <si>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</si>
  <si>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</si>
  <si>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</si>
  <si>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</si>
  <si>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</si>
  <si>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</si>
  <si>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</si>
  <si>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</si>
  <si>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</si>
  <si>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</si>
  <si>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</si>
  <si>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</si>
  <si>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</si>
  <si>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</si>
  <si>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</si>
  <si>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</si>
  <si>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</si>
  <si>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</si>
  <si>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</si>
  <si>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</si>
  <si>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</si>
  <si>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</si>
  <si>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</si>
  <si>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</si>
  <si>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</si>
  <si>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</si>
  <si>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</si>
  <si>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</si>
  <si>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</si>
  <si>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</si>
  <si>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</si>
  <si>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</si>
  <si>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</si>
  <si>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</si>
  <si>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</si>
  <si>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</si>
  <si>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</si>
  <si>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</si>
  <si>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</si>
  <si>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</si>
  <si>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</si>
  <si>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</si>
  <si>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</si>
  <si>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</si>
  <si>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</si>
  <si>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</si>
  <si>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</si>
  <si>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</si>
  <si>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</si>
  <si>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</si>
  <si>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</si>
  <si>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</si>
  <si>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</si>
  <si>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</si>
  <si>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</si>
  <si>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</si>
  <si>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</si>
  <si>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</si>
  <si>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</si>
  <si>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</si>
  <si>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</si>
  <si>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</si>
  <si>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</si>
  <si>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</si>
  <si>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</si>
  <si>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</si>
  <si>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</si>
  <si>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</si>
  <si>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</si>
  <si>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</si>
  <si>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</si>
  <si>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</si>
  <si>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</si>
  <si>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</si>
  <si>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</si>
  <si>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</si>
  <si>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</si>
  <si>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</si>
  <si>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</si>
  <si>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</si>
  <si>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</si>
  <si>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</si>
  <si>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</si>
  <si>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</si>
  <si>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</si>
  <si>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</si>
  <si>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</si>
  <si>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</si>
  <si>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</si>
  <si>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</si>
  <si>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</si>
  <si>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</si>
  <si>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</si>
  <si>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</si>
  <si>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</si>
  <si>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</si>
  <si>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</si>
  <si>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</si>
  <si>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</si>
  <si>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</si>
  <si>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</si>
  <si>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</si>
  <si>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</si>
  <si>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</si>
  <si>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</si>
  <si>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</si>
  <si>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</si>
  <si>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</si>
  <si>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</si>
  <si>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</si>
  <si>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</si>
  <si>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</si>
  <si>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</si>
  <si>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</si>
  <si>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</si>
  <si>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</si>
  <si>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</si>
  <si>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</si>
  <si>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</si>
  <si>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</si>
  <si>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</si>
  <si>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</si>
  <si>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</si>
  <si>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</si>
  <si>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</si>
  <si>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</si>
  <si>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</si>
  <si>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</si>
  <si>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</si>
  <si>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</si>
  <si>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</si>
  <si>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</si>
  <si>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</si>
  <si>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</si>
  <si>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</si>
  <si>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</si>
  <si>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</si>
  <si>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</si>
  <si>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</si>
  <si>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</si>
  <si>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</si>
  <si>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</si>
  <si>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</si>
  <si>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</si>
  <si>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</si>
  <si>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</si>
  <si>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</si>
  <si>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</si>
  <si>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</si>
  <si>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</si>
  <si>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</si>
  <si>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</si>
  <si>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</si>
  <si>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</si>
  <si>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</si>
  <si>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</si>
  <si>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</si>
  <si>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</si>
  <si>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</si>
  <si>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</si>
  <si>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</si>
  <si>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</si>
  <si>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</si>
  <si>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</si>
  <si>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</si>
  <si>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</si>
  <si>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</si>
  <si>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</si>
  <si>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</si>
  <si>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</si>
  <si>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</si>
  <si>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</si>
  <si>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</si>
  <si>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</si>
  <si>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</si>
  <si>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</si>
  <si>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</si>
  <si>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</si>
  <si>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</si>
  <si>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</si>
  <si>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</si>
  <si>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</si>
  <si>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</si>
  <si>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</si>
  <si>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</si>
  <si>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</si>
  <si>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</si>
  <si>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</si>
  <si>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</si>
  <si>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</si>
  <si>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</si>
  <si>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</si>
  <si>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</si>
  <si>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</si>
  <si>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</si>
  <si>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</si>
  <si>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</si>
  <si>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</si>
  <si>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</si>
  <si>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</si>
  <si>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</si>
  <si>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</si>
  <si>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</si>
  <si>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</si>
  <si>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</si>
  <si>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</si>
  <si>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</si>
  <si>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</si>
  <si>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</si>
  <si>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</si>
  <si>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</si>
  <si>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</si>
  <si>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</si>
  <si>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</si>
  <si>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</si>
  <si>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</si>
  <si>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</si>
  <si>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</si>
  <si>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</si>
  <si>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</si>
  <si>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</si>
  <si>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</si>
  <si>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</si>
  <si>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</si>
  <si>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</si>
  <si>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</si>
  <si>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</si>
  <si>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</si>
  <si>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</si>
  <si>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</si>
  <si>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</si>
  <si>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</si>
  <si>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</si>
  <si>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</si>
  <si>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</si>
  <si>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</si>
  <si>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</si>
  <si>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</si>
  <si>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</si>
  <si>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</si>
  <si>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</si>
  <si>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</si>
  <si>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</si>
  <si>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</si>
  <si>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</si>
  <si>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</si>
  <si>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</si>
  <si>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</si>
  <si>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</si>
  <si>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</si>
  <si>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</si>
  <si>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</si>
  <si>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</si>
  <si>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</si>
  <si>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</si>
  <si>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</si>
  <si>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</si>
  <si>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</si>
  <si>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</si>
  <si>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</si>
  <si>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</si>
  <si>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</si>
  <si>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</si>
  <si>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</si>
  <si>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</si>
  <si>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</si>
  <si>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</si>
  <si>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</si>
  <si>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</si>
  <si>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</si>
  <si>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</si>
  <si>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</si>
  <si>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</si>
  <si>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</si>
  <si>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</si>
  <si>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</si>
  <si>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</si>
  <si>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</si>
  <si>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</si>
  <si>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</si>
  <si>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</si>
  <si>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</si>
  <si>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</si>
  <si>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</si>
  <si>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</si>
  <si>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</si>
  <si>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</si>
  <si>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</si>
  <si>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</si>
  <si>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</si>
  <si>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</si>
  <si>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</si>
  <si>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</si>
  <si>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</si>
  <si>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</si>
  <si>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</si>
  <si>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</si>
  <si>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</si>
  <si>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</si>
  <si>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</si>
  <si>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</si>
  <si>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</si>
  <si>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</si>
  <si>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</si>
  <si>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</si>
  <si>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</si>
  <si>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</si>
  <si>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</si>
  <si>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</si>
  <si>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</si>
  <si>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</si>
  <si>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</si>
  <si>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</si>
  <si>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</si>
  <si>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</si>
  <si>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</si>
  <si>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</si>
  <si>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</si>
  <si>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</si>
  <si>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</si>
  <si>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</si>
  <si>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</si>
  <si>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</si>
  <si>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</si>
  <si>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</si>
  <si>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</si>
  <si>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</si>
  <si>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</si>
  <si>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</si>
  <si>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</si>
  <si>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</si>
  <si>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</si>
  <si>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</si>
  <si>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</si>
  <si>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</si>
  <si>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</si>
  <si>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</si>
  <si>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</si>
  <si>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</si>
  <si>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</si>
  <si>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</si>
  <si>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</si>
  <si>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</si>
  <si>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</si>
  <si>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</si>
  <si>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</si>
  <si>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</si>
  <si>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</si>
  <si>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</si>
  <si>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</si>
  <si>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</si>
  <si>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</si>
  <si>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</si>
  <si>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</si>
  <si>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</si>
  <si>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</si>
  <si>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</si>
  <si>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</si>
  <si>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</si>
  <si>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</si>
  <si>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</si>
  <si>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</si>
  <si>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</si>
  <si>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</si>
  <si>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</si>
  <si>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</si>
  <si>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</si>
  <si>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</si>
  <si>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</si>
  <si>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</si>
  <si>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</si>
  <si>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</si>
  <si>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</si>
  <si>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</si>
  <si>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</si>
  <si>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</si>
  <si>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</si>
  <si>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</si>
  <si>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</si>
  <si>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</si>
  <si>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</si>
  <si>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</si>
  <si>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</si>
  <si>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</si>
  <si>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</si>
  <si>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</si>
  <si>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</si>
  <si>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</si>
  <si>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</si>
  <si>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</si>
  <si>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</si>
  <si>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</si>
  <si>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</si>
  <si>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</si>
  <si>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</si>
  <si>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</si>
  <si>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</si>
  <si>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</si>
  <si>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</si>
  <si>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</si>
  <si>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</si>
  <si>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</si>
  <si>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</si>
  <si>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</si>
  <si>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</si>
  <si>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</si>
  <si>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</si>
  <si>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</si>
  <si>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</si>
  <si>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</si>
  <si>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</si>
  <si>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</si>
  <si>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</si>
  <si>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</si>
  <si>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</si>
  <si>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</si>
  <si>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</si>
  <si>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</si>
  <si>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</si>
  <si>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</si>
  <si>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</si>
  <si>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</si>
  <si>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</si>
  <si>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</si>
  <si>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</si>
  <si>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</si>
  <si>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</si>
  <si>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</si>
  <si>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</si>
  <si>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</si>
  <si>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</si>
  <si>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</si>
  <si>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</si>
  <si>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</si>
  <si>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</si>
  <si>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</si>
  <si>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</si>
  <si>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</si>
  <si>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</si>
  <si>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</si>
  <si>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</si>
  <si>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</si>
  <si>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</si>
  <si>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</si>
  <si>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</si>
  <si>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</si>
  <si>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</si>
  <si>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</si>
  <si>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</si>
  <si>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</si>
  <si>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</si>
  <si>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</si>
  <si>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</si>
  <si>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</si>
  <si>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</si>
  <si>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</si>
  <si>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</si>
  <si>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</si>
  <si>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</si>
  <si>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</si>
  <si>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</si>
  <si>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</si>
  <si>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</si>
  <si>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</si>
  <si>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</si>
  <si>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</si>
  <si>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</si>
  <si>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</si>
  <si>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</si>
  <si>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</si>
  <si>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</si>
  <si>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</si>
  <si>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</si>
  <si>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</si>
  <si>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</si>
  <si>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</si>
  <si>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</si>
  <si>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</si>
  <si>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</si>
  <si>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</si>
  <si>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</si>
  <si>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</si>
  <si>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</si>
  <si>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</si>
  <si>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</si>
  <si>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</si>
  <si>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</si>
  <si>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</si>
  <si>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</si>
  <si>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</si>
  <si>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</si>
  <si>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</si>
  <si>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</si>
  <si>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</si>
  <si>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</si>
  <si>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</si>
  <si>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</si>
  <si>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</si>
  <si>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</si>
  <si>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</si>
  <si>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</si>
  <si>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</si>
  <si>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</si>
  <si>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</si>
  <si>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</si>
  <si>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</si>
  <si>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</si>
  <si>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</si>
  <si>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</si>
  <si>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</si>
  <si>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</si>
  <si>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</si>
  <si>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</si>
  <si>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</si>
  <si>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</si>
  <si>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</si>
  <si>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</si>
  <si>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</si>
  <si>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</si>
  <si>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</si>
  <si>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</si>
  <si>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</si>
  <si>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</si>
  <si>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</si>
  <si>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</si>
  <si>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</si>
  <si>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</si>
  <si>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</si>
  <si>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</si>
  <si>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</si>
  <si>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</si>
  <si>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</si>
  <si>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</si>
  <si>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</si>
  <si>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</si>
  <si>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</si>
  <si>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</si>
  <si>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</si>
  <si>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</si>
  <si>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</si>
  <si>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</si>
  <si>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</si>
  <si>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</si>
  <si>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</si>
  <si>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</si>
  <si>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</si>
  <si>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</si>
  <si>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</si>
  <si>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</si>
  <si>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</si>
  <si>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</si>
  <si>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</si>
  <si>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</si>
  <si>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</si>
  <si>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</si>
  <si>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</si>
  <si>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</si>
  <si>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</si>
  <si>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</si>
  <si>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</si>
  <si>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</si>
  <si>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</si>
  <si>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</si>
  <si>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</si>
  <si>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</si>
  <si>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</si>
  <si>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</si>
  <si>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</si>
  <si>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</si>
  <si>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</si>
  <si>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</si>
  <si>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</si>
  <si>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</si>
  <si>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</si>
  <si>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</si>
  <si>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</si>
  <si>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</si>
  <si>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</si>
  <si>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</si>
  <si>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</si>
  <si>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</si>
  <si>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</si>
  <si>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</si>
  <si>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</si>
  <si>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</si>
  <si>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</si>
  <si>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</si>
  <si>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</si>
  <si>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</si>
  <si>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</si>
  <si>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</si>
  <si>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</si>
  <si>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</si>
  <si>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</si>
  <si>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</si>
  <si>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</si>
  <si>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</si>
  <si>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</si>
  <si>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</si>
  <si>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</si>
  <si>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</si>
  <si>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</si>
  <si>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</si>
  <si>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</si>
  <si>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</si>
  <si>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</si>
  <si>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</si>
  <si>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</si>
  <si>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</si>
  <si>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</si>
  <si>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</si>
  <si>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</si>
  <si>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</si>
  <si>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</si>
  <si>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</si>
  <si>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</si>
  <si>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</si>
  <si>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</si>
  <si>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</si>
  <si>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</si>
  <si>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</si>
  <si>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</si>
  <si>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</si>
  <si>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</si>
  <si>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</si>
  <si>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</si>
  <si>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</si>
  <si>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</si>
  <si>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</si>
  <si>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</si>
  <si>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</si>
  <si>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</si>
  <si>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</si>
  <si>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</si>
  <si>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</si>
  <si>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</si>
  <si>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</si>
  <si>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</si>
  <si>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</si>
  <si>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</si>
  <si>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</si>
  <si>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</si>
  <si>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</si>
  <si>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</si>
  <si>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</si>
  <si>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</si>
  <si>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</si>
  <si>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</si>
  <si>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</si>
  <si>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</si>
  <si>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</si>
  <si>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</si>
  <si>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</si>
  <si>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</si>
  <si>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</si>
  <si>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</si>
  <si>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</si>
  <si>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</si>
  <si>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</si>
  <si>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</si>
  <si>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</si>
  <si>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</si>
  <si>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</si>
  <si>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</si>
  <si>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</si>
  <si>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</si>
  <si>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</si>
  <si>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</si>
  <si>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</si>
  <si>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</si>
  <si>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</si>
  <si>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</si>
  <si>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</si>
  <si>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</si>
  <si>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</si>
  <si>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</si>
  <si>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</si>
  <si>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</si>
  <si>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</si>
  <si>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</si>
  <si>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</si>
  <si>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</si>
  <si>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</si>
  <si>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</si>
  <si>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</si>
  <si>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</si>
  <si>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</si>
  <si>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</si>
  <si>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</si>
  <si>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</si>
  <si>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</si>
  <si>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</si>
  <si>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</si>
  <si>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</si>
  <si>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</si>
  <si>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</si>
  <si>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</si>
  <si>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</si>
  <si>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</si>
  <si>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</si>
  <si>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</si>
  <si>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</si>
  <si>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</si>
  <si>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</si>
  <si>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</si>
  <si>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</si>
  <si>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</si>
  <si>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</si>
  <si>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</si>
  <si>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</si>
  <si>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</si>
  <si>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</si>
  <si>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</si>
  <si>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</si>
  <si>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</si>
  <si>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</si>
  <si>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</si>
  <si>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</si>
  <si>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</si>
  <si>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</si>
  <si>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</si>
  <si>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</si>
  <si>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</si>
  <si>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</si>
  <si>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</si>
  <si>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</si>
  <si>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</si>
  <si>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</si>
  <si>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</si>
  <si>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</si>
  <si>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</si>
  <si>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</si>
  <si>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</si>
  <si>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</si>
  <si>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</si>
  <si>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</si>
  <si>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</si>
  <si>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</si>
  <si>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</si>
  <si>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</si>
  <si>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</si>
  <si>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</si>
  <si>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</si>
  <si>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</si>
  <si>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</si>
  <si>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</si>
  <si>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</si>
  <si>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</si>
  <si>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</si>
  <si>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</si>
  <si>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</si>
  <si>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</si>
  <si>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</si>
  <si>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</si>
  <si>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</si>
  <si>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</si>
  <si>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</si>
  <si>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</si>
  <si>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</si>
  <si>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</si>
  <si>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</si>
  <si>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</si>
  <si>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</si>
  <si>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</si>
  <si>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</si>
  <si>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</si>
  <si>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</si>
  <si>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</si>
  <si>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</si>
  <si>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</si>
  <si>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</si>
  <si>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</si>
  <si>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</si>
  <si>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</si>
  <si>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</si>
  <si>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</si>
  <si>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</si>
  <si>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</si>
  <si>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</si>
  <si>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</si>
  <si>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</si>
  <si>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</si>
  <si>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</si>
  <si>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</si>
  <si>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</si>
  <si>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</si>
  <si>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</si>
  <si>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</si>
  <si>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</si>
  <si>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</si>
  <si>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</si>
  <si>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</si>
  <si>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</si>
  <si>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</si>
  <si>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</si>
  <si>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</si>
  <si>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</si>
  <si>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</si>
  <si>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</si>
  <si>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</si>
  <si>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</si>
  <si>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</si>
  <si>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</si>
  <si>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</si>
  <si>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</si>
  <si>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</si>
  <si>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</si>
  <si>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</si>
  <si>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</si>
  <si>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</si>
  <si>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</si>
  <si>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</si>
  <si>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</si>
  <si>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</si>
  <si>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</si>
  <si>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</si>
  <si>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</si>
  <si>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</si>
  <si>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</si>
  <si>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</si>
  <si>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</si>
  <si>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</si>
  <si>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</si>
  <si>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</si>
  <si>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</si>
  <si>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</si>
  <si>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</si>
  <si>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</si>
  <si>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</si>
  <si>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</si>
  <si>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</si>
  <si>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</si>
  <si>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</si>
  <si>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</si>
  <si>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</si>
  <si>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</si>
  <si>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</si>
  <si>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</si>
  <si>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</si>
  <si>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</si>
  <si>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</si>
  <si>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</si>
  <si>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</si>
  <si>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</si>
  <si>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</si>
  <si>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</si>
  <si>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</si>
  <si>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</si>
  <si>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</si>
  <si>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</si>
  <si>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</si>
  <si>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</si>
  <si>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</si>
  <si>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</si>
  <si>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</si>
  <si>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</si>
  <si>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</si>
  <si>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</si>
  <si>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</si>
  <si>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</si>
  <si>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</si>
  <si>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</si>
  <si>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</si>
  <si>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</si>
  <si>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</si>
  <si>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</si>
  <si>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</si>
  <si>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</si>
  <si>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</si>
  <si>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</si>
  <si>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</si>
  <si>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</si>
  <si>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</si>
  <si>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</si>
  <si>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</si>
  <si>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</si>
  <si>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</si>
  <si>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</si>
  <si>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</si>
  <si>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</si>
  <si>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</si>
  <si>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</si>
  <si>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</si>
  <si>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</si>
  <si>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</si>
  <si>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</si>
  <si>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</si>
  <si>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</si>
  <si>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</si>
  <si>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</si>
  <si>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</si>
  <si>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</si>
  <si>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</si>
  <si>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</si>
  <si>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</si>
  <si>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</si>
  <si>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</si>
  <si>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</si>
  <si>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</si>
  <si>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</si>
  <si>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</si>
  <si>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</si>
  <si>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</si>
  <si>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</si>
  <si>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</si>
  <si>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</si>
  <si>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</si>
  <si>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</si>
  <si>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</si>
  <si>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</si>
  <si>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</si>
  <si>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</si>
  <si>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</si>
  <si>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</si>
  <si>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</si>
  <si>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</si>
  <si>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</si>
  <si>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</si>
  <si>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</si>
  <si>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</si>
  <si>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</si>
  <si>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</si>
  <si>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</si>
  <si>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</si>
  <si>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</si>
  <si>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</si>
  <si>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</si>
  <si>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</si>
  <si>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</si>
  <si>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</si>
  <si>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</si>
  <si>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</si>
  <si>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</si>
  <si>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</si>
  <si>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</si>
  <si>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</si>
  <si>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</si>
  <si>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</si>
  <si>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</si>
  <si>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</si>
  <si>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</si>
  <si>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</si>
  <si>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</si>
  <si>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</si>
  <si>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</si>
  <si>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</si>
  <si>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</si>
  <si>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</si>
  <si>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</si>
  <si>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</si>
  <si>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</si>
  <si>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</si>
  <si>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</si>
  <si>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</si>
  <si>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</si>
  <si>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</si>
  <si>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</si>
  <si>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</si>
  <si>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</si>
  <si>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</si>
  <si>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</si>
  <si>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</si>
  <si>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</si>
  <si>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</si>
  <si>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</si>
  <si>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</si>
  <si>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</si>
  <si>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</si>
  <si>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</si>
  <si>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</si>
  <si>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</si>
  <si>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</si>
  <si>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</si>
  <si>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</si>
  <si>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</si>
  <si>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</si>
  <si>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</si>
  <si>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</si>
  <si>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</si>
  <si>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</si>
  <si>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</si>
  <si>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</si>
  <si>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</si>
  <si>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</si>
  <si>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</si>
  <si>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</si>
  <si>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</si>
  <si>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</si>
  <si>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</si>
  <si>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</si>
  <si>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</si>
  <si>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</si>
  <si>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</si>
  <si>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</si>
  <si>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</si>
  <si>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</si>
  <si>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</si>
  <si>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</si>
  <si>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</si>
  <si>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</si>
  <si>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</si>
  <si>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</si>
  <si>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</si>
  <si>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</si>
  <si>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</si>
  <si>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</si>
  <si>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</si>
  <si>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</si>
  <si>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</si>
  <si>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</si>
  <si>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</si>
  <si>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</si>
  <si>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</si>
  <si>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</si>
  <si>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</si>
  <si>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</si>
  <si>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</si>
  <si>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</si>
  <si>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</si>
  <si>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</si>
  <si>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</si>
  <si>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</si>
  <si>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</si>
  <si>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</si>
  <si>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</si>
  <si>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</si>
  <si>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</si>
  <si>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</si>
  <si>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</si>
  <si>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</si>
  <si>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</si>
  <si>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</si>
  <si>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</si>
  <si>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</si>
  <si>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</si>
  <si>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</si>
  <si>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</si>
  <si>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</si>
  <si>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</si>
  <si>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</si>
  <si>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</si>
  <si>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</si>
  <si>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</si>
  <si>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</si>
  <si>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</si>
  <si>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</si>
  <si>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</si>
  <si>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</si>
  <si>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</si>
  <si>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</si>
  <si>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</si>
  <si>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</si>
  <si>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</si>
  <si>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</si>
  <si>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</si>
  <si>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</si>
  <si>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</si>
  <si>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</si>
  <si>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</si>
  <si>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</si>
  <si>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</si>
  <si>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</si>
  <si>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</si>
  <si>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</si>
  <si>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</si>
  <si>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</si>
  <si>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</si>
  <si>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</si>
  <si>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</si>
  <si>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</si>
  <si>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</si>
  <si>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</si>
  <si>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</si>
  <si>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</si>
  <si>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</si>
  <si>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</si>
  <si>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</si>
  <si>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</si>
  <si>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</si>
  <si>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</si>
  <si>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</si>
  <si>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</si>
  <si>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</si>
  <si>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</si>
  <si>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</si>
  <si>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</si>
  <si>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</si>
  <si>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</si>
  <si>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</si>
  <si>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</si>
  <si>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</si>
  <si>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</si>
  <si>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</si>
  <si>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</si>
  <si>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</si>
  <si>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</si>
  <si>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</si>
  <si>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</si>
  <si>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</si>
  <si>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</si>
  <si>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</si>
  <si>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</si>
  <si>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</si>
  <si>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</si>
  <si>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</si>
  <si>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</si>
  <si>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</si>
  <si>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</si>
  <si>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</si>
  <si>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</si>
  <si>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</si>
  <si>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</si>
  <si>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</si>
  <si>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</si>
  <si>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</si>
  <si>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</si>
  <si>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</si>
  <si>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</si>
  <si>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</si>
  <si>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</si>
  <si>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</si>
  <si>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</si>
  <si>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</si>
  <si>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</si>
  <si>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</si>
  <si>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</si>
  <si>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</si>
  <si>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</si>
  <si>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</si>
  <si>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</si>
  <si>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</si>
  <si>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</si>
  <si>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</si>
  <si>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</si>
  <si>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</si>
  <si>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</si>
  <si>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</si>
  <si>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</si>
  <si>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</si>
  <si>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</si>
  <si>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</si>
  <si>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</si>
  <si>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</si>
  <si>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</si>
  <si>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</si>
  <si>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</si>
  <si>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</si>
  <si>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</si>
  <si>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</si>
  <si>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</si>
  <si>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</si>
  <si>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</si>
  <si>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</si>
  <si>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</si>
  <si>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</si>
  <si>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</si>
  <si>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</si>
  <si>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</si>
  <si>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</si>
  <si>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</si>
  <si>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</si>
  <si>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</si>
  <si>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</si>
  <si>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</si>
  <si>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</si>
  <si>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</si>
  <si>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</si>
  <si>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</si>
  <si>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</si>
  <si>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</si>
  <si>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</si>
  <si>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</si>
  <si>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</si>
  <si>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</si>
  <si>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</si>
  <si>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</si>
  <si>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</si>
  <si>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</si>
  <si>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</si>
  <si>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</si>
  <si>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</si>
  <si>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</si>
  <si>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</si>
  <si>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</si>
  <si>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</si>
  <si>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</si>
  <si>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</si>
  <si>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</si>
  <si>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</si>
  <si>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</si>
  <si>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</si>
  <si>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</si>
  <si>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</si>
  <si>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</si>
  <si>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</si>
  <si>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</si>
  <si>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</si>
  <si>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</si>
  <si>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</si>
  <si>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</si>
  <si>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</si>
  <si>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</si>
  <si>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</si>
  <si>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</si>
  <si>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</si>
  <si>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</si>
  <si>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</si>
  <si>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</si>
  <si>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</si>
  <si>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</si>
  <si>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</si>
  <si>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</si>
  <si>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</si>
  <si>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</si>
  <si>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</si>
  <si>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</si>
  <si>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</si>
  <si>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</si>
  <si>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</si>
  <si>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</si>
  <si>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</si>
  <si>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</si>
  <si>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</si>
  <si>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</si>
  <si>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</si>
  <si>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</si>
  <si>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</si>
  <si>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</si>
  <si>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</si>
  <si>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</si>
  <si>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</si>
  <si>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</si>
  <si>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</si>
  <si>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</si>
  <si>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</si>
  <si>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</si>
  <si>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</si>
  <si>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</si>
  <si>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</si>
  <si>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</si>
  <si>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</si>
  <si>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</si>
  <si>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</si>
  <si>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</si>
  <si>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</si>
  <si>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</si>
  <si>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</si>
  <si>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</si>
  <si>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</si>
  <si>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</si>
  <si>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</si>
  <si>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</si>
  <si>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</si>
  <si>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</si>
  <si>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</si>
  <si>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</si>
  <si>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</si>
  <si>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</si>
  <si>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</si>
  <si>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</si>
  <si>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</si>
  <si>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</si>
  <si>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</si>
  <si>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</si>
  <si>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</si>
  <si>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</si>
  <si>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</si>
  <si>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</si>
  <si>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</si>
  <si>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</si>
  <si>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</si>
  <si>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</si>
  <si>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</si>
  <si>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</si>
  <si>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</si>
  <si>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</si>
  <si>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</si>
  <si>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</si>
  <si>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</si>
  <si>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</si>
  <si>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</si>
  <si>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</si>
  <si>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</si>
  <si>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</si>
  <si>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</si>
  <si>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</si>
  <si>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</si>
  <si>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</si>
  <si>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</si>
  <si>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</si>
  <si>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</si>
  <si>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</si>
  <si>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</si>
  <si>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</si>
  <si>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</si>
  <si>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</si>
  <si>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</si>
  <si>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</si>
  <si>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</si>
  <si>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</si>
  <si>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</si>
  <si>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</si>
  <si>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</si>
  <si>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</si>
  <si>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</si>
  <si>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</si>
  <si>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</si>
  <si>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</si>
  <si>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</si>
  <si>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</si>
  <si>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</si>
  <si>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</si>
  <si>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</si>
  <si>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</si>
  <si>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</si>
  <si>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</si>
  <si>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</si>
  <si>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</si>
  <si>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</si>
  <si>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</si>
  <si>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</si>
  <si>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</si>
  <si>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</si>
  <si>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</si>
  <si>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</si>
  <si>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</si>
  <si>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</si>
  <si>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</si>
  <si>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</si>
  <si>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</si>
  <si>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</si>
  <si>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</si>
  <si>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</si>
  <si>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</si>
  <si>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</si>
  <si>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</si>
  <si>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</si>
  <si>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</si>
  <si>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</si>
  <si>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</si>
  <si>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</si>
  <si>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</si>
  <si>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</si>
  <si>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</si>
  <si>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</si>
  <si>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</si>
  <si>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</si>
  <si>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</si>
  <si>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</si>
  <si>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</si>
  <si>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</si>
  <si>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</si>
  <si>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</si>
  <si>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</si>
  <si>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</si>
  <si>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</si>
  <si>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</si>
  <si>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</si>
  <si>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</si>
  <si>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</si>
  <si>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</si>
  <si>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</si>
  <si>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</si>
  <si>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</si>
  <si>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</si>
  <si>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</si>
  <si>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</si>
  <si>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</si>
  <si>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</si>
  <si>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</si>
  <si>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</si>
  <si>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</si>
  <si>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</si>
  <si>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</si>
  <si>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</si>
  <si>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</si>
  <si>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</si>
  <si>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</si>
  <si>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</si>
  <si>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</si>
  <si>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</si>
  <si>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</si>
  <si>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</si>
  <si>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</si>
  <si>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</si>
  <si>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</si>
  <si>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</si>
  <si>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</si>
  <si>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</si>
  <si>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</si>
  <si>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</si>
  <si>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</si>
  <si>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</si>
  <si>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</si>
  <si>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</si>
  <si>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</si>
  <si>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</si>
  <si>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</si>
  <si>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</si>
  <si>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</si>
  <si>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</si>
  <si>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</si>
  <si>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</si>
  <si>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</si>
  <si>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</si>
  <si>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</si>
  <si>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</si>
  <si>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</si>
  <si>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</si>
  <si>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</si>
  <si>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</si>
  <si>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</si>
  <si>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</si>
  <si>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</si>
  <si>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</si>
  <si>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</si>
  <si>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</si>
  <si>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</si>
  <si>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</si>
  <si>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</si>
  <si>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</si>
  <si>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</si>
  <si>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</si>
  <si>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</si>
  <si>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</si>
  <si>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</si>
  <si>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</si>
  <si>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</si>
  <si>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</si>
  <si>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</si>
  <si>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</si>
  <si>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</si>
  <si>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</si>
  <si>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</si>
  <si>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</si>
  <si>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</si>
  <si>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</si>
  <si>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</si>
  <si>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</si>
  <si>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</si>
  <si>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</si>
  <si>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</si>
  <si>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</si>
  <si>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</si>
  <si>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</si>
  <si>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</si>
  <si>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</si>
  <si>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</si>
  <si>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</si>
  <si>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</si>
  <si>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</si>
  <si>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</si>
  <si>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</si>
  <si>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</si>
  <si>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</si>
  <si>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</si>
  <si>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</si>
  <si>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</si>
  <si>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</si>
  <si>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</si>
  <si>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</si>
  <si>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</si>
  <si>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</si>
  <si>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</si>
  <si>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</si>
  <si>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</si>
  <si>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</si>
  <si>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</si>
  <si>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</si>
  <si>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</si>
  <si>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</si>
  <si>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</si>
  <si>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</si>
  <si>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</si>
  <si>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</si>
  <si>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</si>
  <si>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</si>
  <si>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</si>
  <si>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</si>
  <si>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</si>
  <si>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</si>
  <si>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</si>
  <si>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</si>
  <si>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</si>
  <si>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</si>
  <si>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</si>
  <si>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</si>
  <si>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</si>
  <si>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</si>
  <si>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</si>
  <si>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</si>
  <si>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</si>
  <si>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</si>
  <si>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</si>
  <si>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</si>
  <si>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</si>
  <si>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</si>
  <si>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</si>
  <si>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</si>
  <si>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</si>
  <si>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</si>
  <si>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</si>
  <si>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</si>
  <si>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</si>
  <si>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</si>
  <si>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</si>
  <si>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</si>
  <si>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</si>
  <si>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</si>
  <si>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</si>
  <si>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</si>
  <si>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</si>
  <si>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</si>
  <si>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</si>
  <si>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</si>
  <si>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</si>
  <si>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</si>
  <si>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</si>
  <si>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</si>
  <si>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</si>
  <si>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</si>
  <si>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</si>
  <si>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</si>
  <si>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</si>
  <si>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</si>
  <si>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</si>
  <si>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</si>
  <si>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</si>
  <si>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</si>
  <si>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</si>
  <si>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</si>
  <si>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</si>
  <si>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</si>
  <si>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</si>
  <si>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</si>
  <si>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</si>
  <si>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</si>
  <si>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</si>
  <si>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</si>
  <si>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</si>
  <si>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</si>
  <si>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</si>
  <si>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</si>
  <si>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</si>
  <si>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</si>
  <si>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</si>
  <si>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</si>
  <si>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</si>
  <si>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</si>
  <si>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</si>
  <si>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</si>
  <si>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</si>
  <si>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</si>
  <si>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</si>
  <si>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</si>
  <si>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</si>
  <si>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</si>
  <si>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</si>
  <si>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</si>
  <si>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</si>
  <si>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</si>
  <si>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</si>
  <si>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</si>
  <si>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</si>
  <si>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</si>
  <si>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</si>
  <si>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</si>
  <si>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</si>
  <si>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</si>
  <si>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</si>
  <si>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</si>
  <si>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</si>
  <si>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</si>
  <si>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</si>
  <si>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</si>
  <si>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</si>
  <si>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</si>
  <si>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</si>
  <si>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</si>
  <si>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</si>
  <si>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</si>
  <si>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</si>
  <si>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</si>
  <si>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</si>
  <si>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</si>
  <si>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</si>
  <si>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</si>
  <si>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</si>
  <si>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</si>
  <si>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</si>
  <si>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</si>
  <si>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</si>
  <si>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</si>
  <si>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</si>
  <si>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</si>
  <si>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</si>
  <si>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</si>
  <si>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</si>
  <si>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</si>
  <si>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</si>
  <si>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</si>
  <si>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</si>
  <si>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</si>
  <si>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</si>
  <si>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</si>
  <si>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</si>
  <si>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</si>
  <si>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</si>
  <si>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Subcategory</t>
  </si>
  <si>
    <t>Count of outcomes</t>
  </si>
  <si>
    <t>Column Labels</t>
  </si>
  <si>
    <t>Grand Total</t>
  </si>
  <si>
    <t>Row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</si>
  <si>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</si>
  <si>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</si>
  <si>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</si>
  <si>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</si>
  <si>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</si>
  <si>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</si>
  <si>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</si>
  <si>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</si>
  <si>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</si>
  <si>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</si>
  <si>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</si>
  <si>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</si>
  <si>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</si>
  <si>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</si>
  <si>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</si>
  <si>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</si>
  <si>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</si>
  <si>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</si>
  <si>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</si>
  <si>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</si>
  <si>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</si>
  <si>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</si>
  <si>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</si>
  <si>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</si>
  <si>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</si>
  <si>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</si>
  <si>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</si>
  <si>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</si>
  <si>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</si>
  <si>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</si>
  <si>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</si>
  <si>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</si>
  <si>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</si>
  <si>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</si>
  <si>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</si>
  <si>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</si>
  <si>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</si>
  <si>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</si>
  <si>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</si>
  <si>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</si>
  <si>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</si>
  <si>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</si>
  <si>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</si>
  <si>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</si>
  <si>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</si>
  <si>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</si>
  <si>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Category</t>
  </si>
  <si>
    <t>Date Created Conversion</t>
  </si>
  <si>
    <t>Date Ended Conversion</t>
  </si>
  <si>
    <t>Pledged</t>
  </si>
  <si>
    <t>Year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</si>
  <si>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</si>
  <si>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</si>
  <si>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</si>
  <si>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</si>
  <si>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</si>
  <si>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</si>
  <si>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</si>
  <si>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</si>
  <si>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</si>
  <si>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</si>
  <si>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</si>
  <si>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</si>
  <si>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</si>
  <si>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Goals</t>
  </si>
  <si>
    <t>Number Successful</t>
  </si>
  <si>
    <t>Number Failed</t>
  </si>
  <si>
    <t xml:space="preserve">Number Canceled </t>
  </si>
  <si>
    <t>Total Projects</t>
  </si>
  <si>
    <t>Precentage Successful</t>
  </si>
  <si>
    <t>Precentage Failed</t>
  </si>
  <si>
    <t xml:space="preserve">Precentage Canceled 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</si>
  <si>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</si>
  <si>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</si>
  <si>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</si>
  <si>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</si>
  <si>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</si>
  <si>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</si>
  <si>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</si>
  <si>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</si>
  <si>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</si>
  <si>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</si>
  <si>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</si>
  <si>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&gt;=1000</t>
  </si>
  <si>
    <t>Less than 1000</t>
  </si>
  <si>
    <t>1000 to 9999</t>
  </si>
  <si>
    <t>10000 to 99999</t>
  </si>
  <si>
    <t>Greater than 100000</t>
  </si>
  <si>
    <t>Number of US Rock Campaigns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</si>
</sst>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0358705161854777E-2"/>
          <c:y val="3.2407407407407406E-2"/>
          <c:w val="0.68347419072615923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D0-E04F-BA3B-3E526A9E73A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AB-4E49-9D7B-7FCC8FD242E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AB-4E49-9D7B-7FCC8FD242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2014591"/>
        <c:axId val="1706192511"/>
      </c:lineChart>
      <c:catAx>
        <c:axId val="169201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6192511"/>
        <c:crosses val="autoZero"/>
        <c:auto val="1"/>
        <c:lblAlgn val="ctr"/>
        <c:lblOffset val="100"/>
        <c:noMultiLvlLbl val="0"/>
      </c:catAx>
      <c:valAx>
        <c:axId val="170619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201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Precentage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&gt;=1000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0.74110953058321483</c:v>
                </c:pt>
                <c:pt idx="1">
                  <c:v>0.72413793103448276</c:v>
                </c:pt>
                <c:pt idx="2">
                  <c:v>0.7384615384615385</c:v>
                </c:pt>
                <c:pt idx="3">
                  <c:v>0.73076923076923073</c:v>
                </c:pt>
                <c:pt idx="4">
                  <c:v>0.66666666666666663</c:v>
                </c:pt>
                <c:pt idx="5">
                  <c:v>0.6428571428571429</c:v>
                </c:pt>
                <c:pt idx="6">
                  <c:v>1</c:v>
                </c:pt>
                <c:pt idx="7">
                  <c:v>0.8</c:v>
                </c:pt>
                <c:pt idx="8">
                  <c:v>0.8</c:v>
                </c:pt>
                <c:pt idx="9">
                  <c:v>0.66666666666666663</c:v>
                </c:pt>
                <c:pt idx="10">
                  <c:v>0</c:v>
                </c:pt>
                <c:pt idx="11">
                  <c:v>0.66666666666666663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B52-7845-A6EA-C561835A3D33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Precentage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&gt;=1000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0.25889046941678523</c:v>
                </c:pt>
                <c:pt idx="1">
                  <c:v>0.27586206896551724</c:v>
                </c:pt>
                <c:pt idx="2">
                  <c:v>0.26153846153846155</c:v>
                </c:pt>
                <c:pt idx="3">
                  <c:v>0.26923076923076922</c:v>
                </c:pt>
                <c:pt idx="4">
                  <c:v>0.33333333333333331</c:v>
                </c:pt>
                <c:pt idx="5">
                  <c:v>0.35714285714285715</c:v>
                </c:pt>
                <c:pt idx="6">
                  <c:v>0</c:v>
                </c:pt>
                <c:pt idx="7">
                  <c:v>0.2</c:v>
                </c:pt>
                <c:pt idx="8">
                  <c:v>0.2</c:v>
                </c:pt>
                <c:pt idx="9">
                  <c:v>0.33333333333333331</c:v>
                </c:pt>
                <c:pt idx="10">
                  <c:v>1</c:v>
                </c:pt>
                <c:pt idx="11">
                  <c:v>0.33333333333333331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B52-7845-A6EA-C561835A3D33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Precentage Canceled 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&gt;=1000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B52-7845-A6EA-C561835A3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6016399"/>
        <c:axId val="1880303215"/>
      </c:lineChart>
      <c:catAx>
        <c:axId val="1906016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303215"/>
        <c:crosses val="autoZero"/>
        <c:auto val="1"/>
        <c:lblAlgn val="ctr"/>
        <c:lblOffset val="100"/>
        <c:noMultiLvlLbl val="0"/>
      </c:catAx>
      <c:valAx>
        <c:axId val="188030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016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[Kickstarter_Challenge.xlsx]PivotChart!PivotTable3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480797043226739"/>
          <c:y val="7.407407407407407E-2"/>
          <c:w val="0.7089334496453249"/>
          <c:h val="0.7021030183727033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PivotChart!$B$3:$B$4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PivotChart!$A$5:$A$14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PivotChart!$B$5:$B$14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23-C249-9840-85AFEBED579F}"/>
            </c:ext>
          </c:extLst>
        </c:ser>
        <c:ser>
          <c:idx val="1"/>
          <c:order val="1"/>
          <c:tx>
            <c:strRef>
              <c:f>PivotChart!$C$3:$C$4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PivotChart!$A$5:$A$14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PivotChart!$C$5:$C$14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99-5444-80BE-EDE5C918DFD4}"/>
            </c:ext>
          </c:extLst>
        </c:ser>
        <c:ser>
          <c:idx val="2"/>
          <c:order val="2"/>
          <c:tx>
            <c:strRef>
              <c:f>PivotChart!$D$3:$D$4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PivotChart!$A$5:$A$14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PivotChart!$D$5:$D$14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99-5444-80BE-EDE5C918DFD4}"/>
            </c:ext>
          </c:extLst>
        </c:ser>
        <c:ser>
          <c:idx val="3"/>
          <c:order val="3"/>
          <c:tx>
            <c:strRef>
              <c:f>PivotChart!$E$3:$E$4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PivotChart!$A$5:$A$14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PivotChart!$E$5:$E$14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99-5444-80BE-EDE5C918DF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6197071"/>
        <c:axId val="596198719"/>
      </c:barChart>
      <c:catAx>
        <c:axId val="596197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198719"/>
        <c:crosses val="autoZero"/>
        <c:auto val="1"/>
        <c:lblAlgn val="ctr"/>
        <c:lblOffset val="100"/>
        <c:noMultiLvlLbl val="0"/>
      </c:catAx>
      <c:valAx>
        <c:axId val="596198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197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[Kickstarter_Challenge.xlsx]PivotChart!PivotTable3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PivotChart!$B$3:$B$4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PivotChart!$A$5:$A$14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PivotChart!$B$5:$B$14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A8-4340-880B-91FAA600FC6B}"/>
            </c:ext>
          </c:extLst>
        </c:ser>
        <c:ser>
          <c:idx val="1"/>
          <c:order val="1"/>
          <c:tx>
            <c:strRef>
              <c:f>PivotChart!$C$3:$C$4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PivotChart!$A$5:$A$14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PivotChart!$C$5:$C$14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9A8-4340-880B-91FAA600FC6B}"/>
            </c:ext>
          </c:extLst>
        </c:ser>
        <c:ser>
          <c:idx val="2"/>
          <c:order val="2"/>
          <c:tx>
            <c:strRef>
              <c:f>PivotChart!$D$3:$D$4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PivotChart!$A$5:$A$14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PivotChart!$D$5:$D$14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9A8-4340-880B-91FAA600FC6B}"/>
            </c:ext>
          </c:extLst>
        </c:ser>
        <c:ser>
          <c:idx val="3"/>
          <c:order val="3"/>
          <c:tx>
            <c:strRef>
              <c:f>PivotChart!$E$3:$E$4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PivotChart!$A$5:$A$14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PivotChart!$E$5:$E$14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9A8-4340-880B-91FAA600FC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95650975"/>
        <c:axId val="595903455"/>
      </c:barChart>
      <c:catAx>
        <c:axId val="595650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903455"/>
        <c:crosses val="autoZero"/>
        <c:auto val="1"/>
        <c:lblAlgn val="ctr"/>
        <c:lblOffset val="100"/>
        <c:noMultiLvlLbl val="0"/>
      </c:catAx>
      <c:valAx>
        <c:axId val="595903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650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749300</xdr:colOff>
      <xdr:row>2</xdr:row>
      <xdr:rowOff>152400</xdr:rowOff>
    </xdr:from>
    <xdr:to>
      <xdr:col>8</xdr:col>
      <xdr:colOff>914400</xdr:colOff>
      <xdr:row>21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06BD7F-FA53-C946-9089-8FA52AC2CF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450850</xdr:colOff>
      <xdr:row>16</xdr:row>
      <xdr:rowOff>88900</xdr:rowOff>
    </xdr:from>
    <xdr:to>
      <xdr:col>14</xdr:col>
      <xdr:colOff>279400</xdr:colOff>
      <xdr:row>33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985129-B9DE-0F43-A863-EB65CC6E59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444500</xdr:colOff>
      <xdr:row>1</xdr:row>
      <xdr:rowOff>0</xdr:rowOff>
    </xdr:from>
    <xdr:to>
      <xdr:col>9</xdr:col>
      <xdr:colOff>444500</xdr:colOff>
      <xdr:row>17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FA0D16-25F8-5843-A8DD-C9BE40669C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114300</xdr:rowOff>
    </xdr:from>
    <xdr:to>
      <xdr:col>6</xdr:col>
      <xdr:colOff>88900</xdr:colOff>
      <xdr:row>32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7BD486-E809-7C46-B650-A018968A20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ija Stokes" refreshedDate="44550.753479976855" createdVersion="7" refreshedVersion="7" minRefreshableVersion="3" recordCount="4114" xr:uid="{C315216A-37BB-914E-869F-F805F166976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ija Stokes" refreshedDate="44563.901840740742" createdVersion="7" refreshedVersion="7" minRefreshableVersion="3" recordCount="4114" xr:uid="{3958B98D-E449-6E4F-B65D-354DE867CA59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6000"/>
    <n v="6025"/>
    <x v="0"/>
    <x v="0"/>
    <s v="USD"/>
    <n v="1471834800"/>
    <n v="1469126462"/>
    <b v="0"/>
    <n v="75"/>
    <b v="1"/>
    <s v="film &amp; video/television"/>
    <n v="100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50000"/>
    <n v="410"/>
    <x v="0"/>
    <x v="0"/>
    <s v="USD"/>
    <n v="1420099140"/>
    <n v="1418766740"/>
    <b v="0"/>
    <n v="8"/>
    <b v="1"/>
    <s v="film &amp; video/television"/>
    <n v="1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70000"/>
    <n v="800"/>
    <x v="0"/>
    <x v="0"/>
    <s v="USD"/>
    <n v="1452299761"/>
    <n v="1447115761"/>
    <b v="0"/>
    <n v="14"/>
    <b v="1"/>
    <s v="film &amp; video/television"/>
    <n v="1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6000"/>
    <n v="6000"/>
    <x v="0"/>
    <x v="0"/>
    <s v="USD"/>
    <n v="1461769107"/>
    <n v="1459177107"/>
    <b v="0"/>
    <n v="61"/>
    <b v="1"/>
    <s v="film &amp; video/television"/>
    <n v="10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20000"/>
    <n v="600"/>
    <x v="0"/>
    <x v="1"/>
    <s v="GBP"/>
    <n v="1422637200"/>
    <n v="1419271458"/>
    <b v="0"/>
    <n v="22"/>
    <b v="1"/>
    <s v="film &amp; video/television"/>
    <n v="3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60000"/>
    <n v="636"/>
    <x v="0"/>
    <x v="0"/>
    <s v="USD"/>
    <n v="1315171845"/>
    <n v="1309987845"/>
    <b v="0"/>
    <n v="17"/>
    <b v="1"/>
    <s v="film &amp; video/shorts"/>
    <n v="1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4000"/>
    <n v="4040"/>
    <x v="0"/>
    <x v="0"/>
    <s v="USD"/>
    <n v="1366693272"/>
    <n v="1364101272"/>
    <b v="0"/>
    <n v="47"/>
    <b v="1"/>
    <s v="film &amp; video/shorts"/>
    <n v="101"/>
    <n v="85.96"/>
    <x v="0"/>
    <s v="shorts"/>
  </r>
  <r>
    <n v="76"/>
    <s v="Star Wars: Insidious"/>
    <s v="Karn A'Mor has awoken bloodied on a distant battlefield with no memory of his past! JOIN THE RESISTANCE and find out more..."/>
    <n v="25000"/>
    <n v="460"/>
    <x v="0"/>
    <x v="0"/>
    <s v="USD"/>
    <n v="1325007358"/>
    <n v="1319819758"/>
    <b v="0"/>
    <n v="15"/>
    <b v="1"/>
    <s v="film &amp; video/shorts"/>
    <n v="2"/>
    <n v="30.67"/>
    <x v="0"/>
    <s v="shorts"/>
  </r>
  <r>
    <n v="77"/>
    <s v="Jonah and the Crab"/>
    <s v="A short film about a boy searching for companionship in a hermit crab he finds on the beach."/>
    <n v="3400"/>
    <n v="1570"/>
    <x v="0"/>
    <x v="0"/>
    <s v="USD"/>
    <n v="1337569140"/>
    <n v="1332991717"/>
    <b v="0"/>
    <n v="26"/>
    <b v="1"/>
    <s v="film &amp; video/shorts"/>
    <n v="46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2000"/>
    <n v="1351"/>
    <x v="0"/>
    <x v="6"/>
    <s v="EUR"/>
    <n v="1472751121"/>
    <n v="1471887121"/>
    <b v="0"/>
    <n v="35"/>
    <b v="1"/>
    <s v="film &amp; video/shorts"/>
    <n v="68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100000"/>
    <n v="205"/>
    <x v="0"/>
    <x v="1"/>
    <s v="GBP"/>
    <n v="1424604600"/>
    <n v="1423320389"/>
    <b v="0"/>
    <n v="13"/>
    <b v="1"/>
    <s v="film &amp; video/shorts"/>
    <n v="0"/>
    <n v="15.77"/>
    <x v="0"/>
    <s v="shorts"/>
  </r>
  <r>
    <n v="84"/>
    <s v="Redemption - Short Film"/>
    <s v="&quot;A sociopath crosses paths with the person he must confront about his wife's murder, it might be himself&quot;"/>
    <n v="75000"/>
    <n v="500"/>
    <x v="0"/>
    <x v="0"/>
    <s v="USD"/>
    <n v="1305483086"/>
    <n v="1302891086"/>
    <b v="0"/>
    <n v="7"/>
    <b v="1"/>
    <s v="film &amp; video/shorts"/>
    <n v="1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0000"/>
    <n v="1506"/>
    <x v="0"/>
    <x v="0"/>
    <s v="USD"/>
    <n v="1316746837"/>
    <n v="1314154837"/>
    <b v="0"/>
    <n v="21"/>
    <b v="1"/>
    <s v="film &amp; video/shorts"/>
    <n v="15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50000"/>
    <n v="260"/>
    <x v="0"/>
    <x v="1"/>
    <s v="GBP"/>
    <n v="1396890822"/>
    <n v="1395162822"/>
    <b v="0"/>
    <n v="12"/>
    <b v="1"/>
    <s v="film &amp; video/shorts"/>
    <n v="1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15000"/>
    <n v="460"/>
    <x v="0"/>
    <x v="0"/>
    <s v="USD"/>
    <n v="1330214841"/>
    <n v="1327622841"/>
    <b v="0"/>
    <n v="21"/>
    <b v="1"/>
    <s v="film &amp; video/shorts"/>
    <n v="3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90000"/>
    <n v="425"/>
    <x v="0"/>
    <x v="0"/>
    <s v="USD"/>
    <n v="1310440482"/>
    <n v="1307848482"/>
    <b v="0"/>
    <n v="8"/>
    <b v="1"/>
    <s v="film &amp; video/shorts"/>
    <n v="0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600"/>
    <n v="600"/>
    <x v="0"/>
    <x v="0"/>
    <s v="USD"/>
    <n v="1301792400"/>
    <n v="1299775266"/>
    <b v="0"/>
    <n v="10"/>
    <b v="1"/>
    <s v="film &amp; video/shorts"/>
    <n v="10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5000"/>
    <n v="5410"/>
    <x v="0"/>
    <x v="2"/>
    <s v="AUD"/>
    <n v="1433059187"/>
    <n v="1430467187"/>
    <b v="0"/>
    <n v="53"/>
    <b v="1"/>
    <s v="film &amp; video/shorts"/>
    <n v="108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20000"/>
    <n v="3100"/>
    <x v="0"/>
    <x v="0"/>
    <s v="USD"/>
    <n v="1326436488"/>
    <n v="1321252488"/>
    <b v="0"/>
    <n v="35"/>
    <b v="1"/>
    <s v="film &amp; video/shorts"/>
    <n v="16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50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2500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30000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35000"/>
    <n v="70"/>
    <x v="1"/>
    <x v="5"/>
    <s v="CAD"/>
    <n v="1486165880"/>
    <n v="1480981880"/>
    <b v="0"/>
    <n v="6"/>
    <b v="0"/>
    <s v="film &amp; video/science fiction"/>
    <n v="0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500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100000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60000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5000000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2000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15000"/>
    <n v="403"/>
    <x v="1"/>
    <x v="0"/>
    <s v="USD"/>
    <n v="1404241200"/>
    <n v="1401354597"/>
    <b v="0"/>
    <n v="5"/>
    <b v="0"/>
    <s v="film &amp; video/science fiction"/>
    <n v="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2000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1500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500"/>
    <n v="500"/>
    <x v="1"/>
    <x v="0"/>
    <s v="USD"/>
    <n v="1436738772"/>
    <n v="1435874772"/>
    <b v="0"/>
    <n v="1"/>
    <b v="0"/>
    <s v="film &amp; video/science fiction"/>
    <n v="9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15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175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15000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1000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4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50000"/>
    <n v="40"/>
    <x v="1"/>
    <x v="0"/>
    <s v="USD"/>
    <n v="1433336895"/>
    <n v="1429621695"/>
    <b v="0"/>
    <n v="3"/>
    <b v="0"/>
    <s v="film &amp; video/science fiction"/>
    <n v="0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00000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10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7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75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10000"/>
    <n v="435"/>
    <x v="2"/>
    <x v="0"/>
    <s v="USD"/>
    <n v="1408232520"/>
    <n v="1405393356"/>
    <b v="0"/>
    <n v="10"/>
    <b v="0"/>
    <s v="film &amp; video/drama"/>
    <n v="4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5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500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10000"/>
    <n v="325"/>
    <x v="2"/>
    <x v="0"/>
    <s v="USD"/>
    <n v="1426791770"/>
    <n v="1424203370"/>
    <b v="0"/>
    <n v="3"/>
    <b v="0"/>
    <s v="film &amp; video/drama"/>
    <n v="3"/>
    <n v="108.33"/>
    <x v="0"/>
    <s v="drama"/>
  </r>
  <r>
    <n v="169"/>
    <s v="Family"/>
    <s v="Family is a short film about a father and son and two brothers who were separated by the Korean war and finally reunite after 60 years."/>
    <n v="500000"/>
    <n v="560"/>
    <x v="2"/>
    <x v="1"/>
    <s v="GBP"/>
    <n v="1413634059"/>
    <n v="1411042059"/>
    <b v="0"/>
    <n v="10"/>
    <b v="0"/>
    <s v="film &amp; video/drama"/>
    <n v="0"/>
    <n v="56"/>
    <x v="0"/>
    <s v="drama"/>
  </r>
  <r>
    <n v="170"/>
    <s v="Letters to Daniel"/>
    <s v="Amy &amp; Missy survive Amy's bipolar disorder and go on to become award winning &amp; bestselling authors, screenwriters &amp; filmmakers"/>
    <n v="8000"/>
    <n v="325"/>
    <x v="2"/>
    <x v="0"/>
    <s v="USD"/>
    <n v="1440912480"/>
    <n v="1438385283"/>
    <b v="0"/>
    <n v="10"/>
    <b v="0"/>
    <s v="film &amp; video/drama"/>
    <n v="4"/>
    <n v="32.5"/>
    <x v="0"/>
    <s v="drama"/>
  </r>
  <r>
    <n v="171"/>
    <s v="IRL: Gamers Unite"/>
    <s v="Team Mayhem, a local small town gang of gamers who are enlisted   to save the world from the new great evil known as Prowler."/>
    <n v="100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500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47490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375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3500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5500"/>
    <n v="180"/>
    <x v="2"/>
    <x v="0"/>
    <s v="USD"/>
    <n v="1427155726"/>
    <n v="1425690526"/>
    <b v="0"/>
    <n v="7"/>
    <b v="0"/>
    <s v="film &amp; video/drama"/>
    <n v="3"/>
    <n v="25.71"/>
    <x v="0"/>
    <s v="drama"/>
  </r>
  <r>
    <n v="178"/>
    <s v="El viaje de LucÃ­a"/>
    <s v="El viaje de LucÃ­a es un largometraje de ficciÃ³n con temÃ¡tica sobre el cÃ¡ncer infantil."/>
    <n v="3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200000"/>
    <n v="200"/>
    <x v="2"/>
    <x v="0"/>
    <s v="USD"/>
    <n v="1457056555"/>
    <n v="1454464555"/>
    <b v="0"/>
    <n v="2"/>
    <b v="0"/>
    <s v="film &amp; video/drama"/>
    <n v="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250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00000"/>
    <n v="51"/>
    <x v="2"/>
    <x v="5"/>
    <s v="CAD"/>
    <n v="1409543940"/>
    <n v="1404586762"/>
    <b v="0"/>
    <n v="2"/>
    <b v="0"/>
    <s v="film &amp; video/drama"/>
    <n v="0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200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30000"/>
    <n v="800"/>
    <x v="2"/>
    <x v="0"/>
    <s v="USD"/>
    <n v="1437461940"/>
    <n v="1435383457"/>
    <b v="0"/>
    <n v="5"/>
    <b v="0"/>
    <s v="film &amp; video/drama"/>
    <n v="3"/>
    <n v="160"/>
    <x v="0"/>
    <s v="drama"/>
  </r>
  <r>
    <n v="188"/>
    <s v="Mariano (A Screenplay)"/>
    <s v="Mariano Messini, an aspiring musician, indebted to the mafia must put his life on the line to escape their grasp and pursue his dream."/>
    <n v="2000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850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200000"/>
    <n v="250"/>
    <x v="2"/>
    <x v="2"/>
    <s v="AUD"/>
    <n v="1443782138"/>
    <n v="1440326138"/>
    <b v="0"/>
    <n v="3"/>
    <b v="0"/>
    <s v="film &amp; video/drama"/>
    <n v="0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80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1500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18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5000"/>
    <n v="1465"/>
    <x v="2"/>
    <x v="1"/>
    <s v="GBP"/>
    <n v="1444510800"/>
    <n v="1442062898"/>
    <b v="0"/>
    <n v="19"/>
    <b v="0"/>
    <s v="film &amp; video/drama"/>
    <n v="29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75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3500"/>
    <n v="380"/>
    <x v="2"/>
    <x v="0"/>
    <s v="USD"/>
    <n v="1423424329"/>
    <n v="1421696329"/>
    <b v="0"/>
    <n v="7"/>
    <b v="0"/>
    <s v="film &amp; video/drama"/>
    <n v="11"/>
    <n v="54.29"/>
    <x v="0"/>
    <s v="drama"/>
  </r>
  <r>
    <n v="202"/>
    <s v="Modern Gangsters"/>
    <s v="new web series created by jonney terry"/>
    <n v="150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500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1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1338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2500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18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2000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500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80000"/>
    <n v="100"/>
    <x v="2"/>
    <x v="0"/>
    <s v="USD"/>
    <n v="1431702289"/>
    <n v="1426518289"/>
    <b v="0"/>
    <n v="1"/>
    <b v="0"/>
    <s v="film &amp; video/drama"/>
    <n v="0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13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500"/>
    <n v="130"/>
    <x v="2"/>
    <x v="0"/>
    <s v="USD"/>
    <n v="1427423940"/>
    <n v="1422383318"/>
    <b v="0"/>
    <n v="2"/>
    <b v="0"/>
    <s v="film &amp; video/drama"/>
    <n v="9"/>
    <n v="65"/>
    <x v="0"/>
    <s v="drama"/>
  </r>
  <r>
    <n v="223"/>
    <s v="The Pass"/>
    <s v="An old man, a U.S Marine Corps veteran remembers his combat experience in the battle of Toktong Pass 1950, during the Korean War."/>
    <n v="125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124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1100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100000"/>
    <n v="250"/>
    <x v="2"/>
    <x v="1"/>
    <s v="GBP"/>
    <n v="1433064540"/>
    <n v="1428854344"/>
    <b v="0"/>
    <n v="2"/>
    <b v="0"/>
    <s v="film &amp; video/drama"/>
    <n v="0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100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100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100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30000"/>
    <n v="110"/>
    <x v="2"/>
    <x v="1"/>
    <s v="GBP"/>
    <n v="1425066546"/>
    <n v="1422474546"/>
    <b v="0"/>
    <n v="7"/>
    <b v="0"/>
    <s v="film &amp; video/drama"/>
    <n v="0"/>
    <n v="15.71"/>
    <x v="0"/>
    <s v="drama"/>
  </r>
  <r>
    <n v="233"/>
    <s v="Area 4 - The Film"/>
    <s v="â€œArea 4â€ revolves around Frank Hammond, a counselor at a high school, who discovers the scandals that took place."/>
    <n v="10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0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550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100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93500"/>
    <n v="250"/>
    <x v="2"/>
    <x v="2"/>
    <s v="AUD"/>
    <n v="1446984000"/>
    <n v="1445308730"/>
    <b v="0"/>
    <n v="5"/>
    <b v="0"/>
    <s v="film &amp; video/drama"/>
    <n v="0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9072"/>
    <n v="9228"/>
    <x v="0"/>
    <x v="0"/>
    <s v="USD"/>
    <n v="1275364740"/>
    <n v="1269878058"/>
    <b v="1"/>
    <n v="108"/>
    <b v="1"/>
    <s v="film &amp; video/documentary"/>
    <n v="102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6000"/>
    <n v="6000"/>
    <x v="0"/>
    <x v="0"/>
    <s v="USD"/>
    <n v="1298699828"/>
    <n v="1294811828"/>
    <b v="1"/>
    <n v="145"/>
    <b v="1"/>
    <s v="film &amp; video/documentary"/>
    <n v="10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8000"/>
    <n v="1455"/>
    <x v="0"/>
    <x v="0"/>
    <s v="USD"/>
    <n v="1271994660"/>
    <n v="1264565507"/>
    <b v="1"/>
    <n v="36"/>
    <b v="1"/>
    <s v="film &amp; video/documentary"/>
    <n v="8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12000"/>
    <n v="12000"/>
    <x v="0"/>
    <x v="0"/>
    <s v="USD"/>
    <n v="1407456000"/>
    <n v="1405573391"/>
    <b v="0"/>
    <n v="86"/>
    <b v="1"/>
    <s v="film &amp; video/documentary"/>
    <n v="100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2000000"/>
    <n v="376"/>
    <x v="0"/>
    <x v="1"/>
    <s v="GBP"/>
    <n v="1459872000"/>
    <n v="1456408244"/>
    <b v="0"/>
    <n v="9"/>
    <b v="1"/>
    <s v="film &amp; video/documentary"/>
    <n v="0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1500"/>
    <n v="1535"/>
    <x v="0"/>
    <x v="0"/>
    <s v="USD"/>
    <n v="1346950900"/>
    <n v="1345741300"/>
    <b v="0"/>
    <n v="22"/>
    <b v="1"/>
    <s v="film &amp; video/documentary"/>
    <n v="102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2000"/>
    <n v="2065"/>
    <x v="0"/>
    <x v="0"/>
    <s v="USD"/>
    <n v="1400467759"/>
    <n v="1398480559"/>
    <b v="0"/>
    <n v="48"/>
    <b v="1"/>
    <s v="film &amp; video/documentary"/>
    <n v="103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10500"/>
    <n v="601"/>
    <x v="0"/>
    <x v="0"/>
    <s v="USD"/>
    <n v="1439246991"/>
    <n v="1437950991"/>
    <b v="0"/>
    <n v="13"/>
    <b v="1"/>
    <s v="film &amp; video/documentary"/>
    <n v="6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95000"/>
    <n v="1000"/>
    <x v="0"/>
    <x v="0"/>
    <s v="USD"/>
    <n v="1431046372"/>
    <n v="1429318372"/>
    <b v="0"/>
    <n v="14"/>
    <b v="1"/>
    <s v="film &amp; video/documentary"/>
    <n v="1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15000"/>
    <n v="684"/>
    <x v="0"/>
    <x v="1"/>
    <s v="GBP"/>
    <n v="1469220144"/>
    <n v="1466628144"/>
    <b v="0"/>
    <n v="15"/>
    <b v="1"/>
    <s v="film &amp; video/documentary"/>
    <n v="5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1000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100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500000"/>
    <n v="24"/>
    <x v="2"/>
    <x v="0"/>
    <s v="USD"/>
    <n v="1378866867"/>
    <n v="1377570867"/>
    <b v="0"/>
    <n v="5"/>
    <b v="0"/>
    <s v="film &amp; video/animation"/>
    <n v="0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100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35000"/>
    <n v="125"/>
    <x v="2"/>
    <x v="0"/>
    <s v="USD"/>
    <n v="1385931702"/>
    <n v="1383076902"/>
    <b v="0"/>
    <n v="2"/>
    <b v="0"/>
    <s v="film &amp; video/animation"/>
    <n v="0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95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85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8000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800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425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240000"/>
    <n v="50"/>
    <x v="2"/>
    <x v="0"/>
    <s v="USD"/>
    <n v="1329342361"/>
    <n v="1324158361"/>
    <b v="0"/>
    <n v="1"/>
    <b v="0"/>
    <s v="film &amp; video/animation"/>
    <n v="0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100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5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117000"/>
    <n v="45"/>
    <x v="2"/>
    <x v="1"/>
    <s v="GBP"/>
    <n v="1382017085"/>
    <n v="1379425085"/>
    <b v="0"/>
    <n v="5"/>
    <b v="0"/>
    <s v="film &amp; video/animation"/>
    <n v="0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75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4000"/>
    <n v="480"/>
    <x v="2"/>
    <x v="0"/>
    <s v="USD"/>
    <n v="1431536015"/>
    <n v="1428944015"/>
    <b v="0"/>
    <n v="12"/>
    <b v="0"/>
    <s v="film &amp; video/animation"/>
    <n v="12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800000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25000"/>
    <n v="82"/>
    <x v="2"/>
    <x v="0"/>
    <s v="USD"/>
    <n v="1417007640"/>
    <n v="1414343571"/>
    <b v="0"/>
    <n v="5"/>
    <b v="0"/>
    <s v="film &amp; video/animation"/>
    <n v="0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100000"/>
    <n v="61"/>
    <x v="2"/>
    <x v="0"/>
    <s v="USD"/>
    <n v="1382414340"/>
    <n v="1380559201"/>
    <b v="0"/>
    <n v="3"/>
    <b v="0"/>
    <s v="film &amp; video/animation"/>
    <n v="0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75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150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1000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7500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71764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7500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00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55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75000"/>
    <n v="51"/>
    <x v="2"/>
    <x v="0"/>
    <s v="USD"/>
    <n v="1389844800"/>
    <n v="1385524889"/>
    <b v="0"/>
    <n v="2"/>
    <b v="0"/>
    <s v="film &amp; video/animation"/>
    <n v="0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1000"/>
    <n v="141"/>
    <x v="2"/>
    <x v="0"/>
    <s v="USD"/>
    <n v="1408831718"/>
    <n v="1406239718"/>
    <b v="0"/>
    <n v="5"/>
    <b v="0"/>
    <s v="film &amp; video/animation"/>
    <n v="14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50000"/>
    <n v="861"/>
    <x v="2"/>
    <x v="0"/>
    <s v="USD"/>
    <n v="1410972319"/>
    <n v="1408380319"/>
    <b v="0"/>
    <n v="14"/>
    <b v="0"/>
    <s v="film &amp; video/animation"/>
    <n v="2"/>
    <n v="61.5"/>
    <x v="0"/>
    <s v="animation"/>
  </r>
  <r>
    <n v="474"/>
    <s v="TAO Mr. Fantastic!!"/>
    <s v="Time travel the light Mr. Fantastic!  Spin the dimensions toward other continuums and worlds.  Hold onto your panties."/>
    <n v="1000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50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500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5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38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10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50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50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5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5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5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5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50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9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125000"/>
    <n v="30"/>
    <x v="2"/>
    <x v="0"/>
    <s v="USD"/>
    <n v="1419483600"/>
    <n v="1414889665"/>
    <b v="0"/>
    <n v="3"/>
    <b v="0"/>
    <s v="film &amp; video/animation"/>
    <n v="0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5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20000"/>
    <n v="335"/>
    <x v="2"/>
    <x v="0"/>
    <s v="USD"/>
    <n v="1334097387"/>
    <n v="1328916987"/>
    <b v="0"/>
    <n v="5"/>
    <b v="0"/>
    <s v="film &amp; video/animation"/>
    <n v="0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60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85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30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45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6700"/>
    <n v="150"/>
    <x v="2"/>
    <x v="0"/>
    <s v="USD"/>
    <n v="1365228982"/>
    <n v="1362640582"/>
    <b v="0"/>
    <n v="5"/>
    <b v="0"/>
    <s v="film &amp; video/animation"/>
    <n v="2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8888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50000"/>
    <n v="50"/>
    <x v="2"/>
    <x v="5"/>
    <s v="CAD"/>
    <n v="1407595447"/>
    <n v="1405003447"/>
    <b v="0"/>
    <n v="3"/>
    <b v="0"/>
    <s v="film &amp; video/animation"/>
    <n v="0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4285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40000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9665"/>
    <n v="12000"/>
    <x v="0"/>
    <x v="0"/>
    <s v="USD"/>
    <n v="1410601041"/>
    <n v="1406713041"/>
    <b v="0"/>
    <n v="12"/>
    <b v="1"/>
    <s v="theater/plays"/>
    <n v="124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200"/>
    <n v="1330"/>
    <x v="0"/>
    <x v="0"/>
    <s v="USD"/>
    <n v="1434921600"/>
    <n v="1433109907"/>
    <b v="0"/>
    <n v="30"/>
    <b v="1"/>
    <s v="theater/plays"/>
    <n v="111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500"/>
    <n v="1565"/>
    <x v="0"/>
    <x v="5"/>
    <s v="CAD"/>
    <n v="1484110800"/>
    <n v="1482281094"/>
    <b v="0"/>
    <n v="18"/>
    <b v="1"/>
    <s v="theater/plays"/>
    <n v="104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80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39000"/>
    <n v="25"/>
    <x v="2"/>
    <x v="0"/>
    <s v="USD"/>
    <n v="1446080834"/>
    <n v="1443488834"/>
    <b v="0"/>
    <n v="1"/>
    <b v="0"/>
    <s v="technology/web"/>
    <n v="0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8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20000"/>
    <n v="6"/>
    <x v="2"/>
    <x v="0"/>
    <s v="USD"/>
    <n v="1467647160"/>
    <n v="1465055160"/>
    <b v="0"/>
    <n v="2"/>
    <b v="0"/>
    <s v="technology/web"/>
    <n v="0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12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400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75000"/>
    <n v="68"/>
    <x v="2"/>
    <x v="1"/>
    <s v="GBP"/>
    <n v="1436368622"/>
    <n v="1433776622"/>
    <b v="0"/>
    <n v="8"/>
    <b v="0"/>
    <s v="technology/web"/>
    <n v="0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65000"/>
    <n v="35"/>
    <x v="2"/>
    <x v="5"/>
    <s v="CAD"/>
    <n v="1485838800"/>
    <n v="1484756245"/>
    <b v="0"/>
    <n v="4"/>
    <b v="0"/>
    <s v="technology/web"/>
    <n v="0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0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400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13500"/>
    <n v="200"/>
    <x v="2"/>
    <x v="0"/>
    <s v="USD"/>
    <n v="1452112717"/>
    <n v="1449520717"/>
    <b v="0"/>
    <n v="1"/>
    <b v="0"/>
    <s v="technology/web"/>
    <n v="1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3700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45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35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2500"/>
    <n v="68"/>
    <x v="2"/>
    <x v="2"/>
    <s v="AUD"/>
    <n v="1424137247"/>
    <n v="1421545247"/>
    <b v="0"/>
    <n v="2"/>
    <b v="0"/>
    <s v="technology/web"/>
    <n v="3"/>
    <n v="34"/>
    <x v="2"/>
    <s v="web"/>
  </r>
  <r>
    <n v="564"/>
    <s v="TOC TOC TROC"/>
    <s v="Plateforme de troc gratuit et d'Ã©changes en tous genres par nature. Mieux s'entraider, Ã©changer, de donner, louer ou vendre Ã  distance."/>
    <n v="75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3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60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33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110000"/>
    <n v="20"/>
    <x v="2"/>
    <x v="5"/>
    <s v="CAD"/>
    <n v="1451679612"/>
    <n v="1449087612"/>
    <b v="0"/>
    <n v="1"/>
    <b v="0"/>
    <s v="technology/web"/>
    <n v="0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3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300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210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5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2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250000"/>
    <n v="175"/>
    <x v="2"/>
    <x v="0"/>
    <s v="USD"/>
    <n v="1419539223"/>
    <n v="1416947223"/>
    <b v="0"/>
    <n v="5"/>
    <b v="0"/>
    <s v="technology/web"/>
    <n v="0"/>
    <n v="35"/>
    <x v="2"/>
    <s v="web"/>
  </r>
  <r>
    <n v="580"/>
    <s v="Talented Minds â­ï¸"/>
    <s v="I Want To Create A Website That Helps Young Inventors Of Today Broadcast Their Talents &amp; Help Get The Reconigition They Deserve"/>
    <n v="50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300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3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50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25000"/>
    <n v="10"/>
    <x v="2"/>
    <x v="0"/>
    <s v="USD"/>
    <n v="1426522316"/>
    <n v="1423933916"/>
    <b v="0"/>
    <n v="2"/>
    <b v="0"/>
    <s v="technology/web"/>
    <n v="0"/>
    <n v="5"/>
    <x v="2"/>
    <s v="web"/>
  </r>
  <r>
    <n v="585"/>
    <s v="Link Card"/>
    <s v="SAVE UP TO 40% WHEN YOU SPEND!_x000a__x000a_PRE-ORDER YOUR LINK CARD TODAY"/>
    <n v="30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20000"/>
    <n v="56"/>
    <x v="2"/>
    <x v="0"/>
    <s v="USD"/>
    <n v="1424032207"/>
    <n v="1421440207"/>
    <b v="0"/>
    <n v="4"/>
    <b v="0"/>
    <s v="technology/web"/>
    <n v="0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350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9000"/>
    <n v="223"/>
    <x v="2"/>
    <x v="1"/>
    <s v="GBP"/>
    <n v="1454936460"/>
    <n v="1452259131"/>
    <b v="0"/>
    <n v="9"/>
    <b v="0"/>
    <s v="technology/web"/>
    <n v="2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5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29000"/>
    <n v="250"/>
    <x v="2"/>
    <x v="0"/>
    <s v="USD"/>
    <n v="1417584860"/>
    <n v="1414992860"/>
    <b v="0"/>
    <n v="1"/>
    <b v="0"/>
    <s v="technology/web"/>
    <n v="1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0"/>
    <n v="115"/>
    <x v="2"/>
    <x v="1"/>
    <s v="GBP"/>
    <n v="1428333345"/>
    <n v="1425744945"/>
    <b v="0"/>
    <n v="7"/>
    <b v="0"/>
    <s v="technology/web"/>
    <n v="2"/>
    <n v="16.43"/>
    <x v="2"/>
    <s v="web"/>
  </r>
  <r>
    <n v="594"/>
    <s v="Unleashed Fitness"/>
    <s v="Creating a fitness site that will change the fitness game forever!"/>
    <n v="160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18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500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4000"/>
    <n v="850"/>
    <x v="2"/>
    <x v="0"/>
    <s v="USD"/>
    <n v="1417737781"/>
    <n v="1415145781"/>
    <b v="0"/>
    <n v="7"/>
    <b v="0"/>
    <s v="technology/web"/>
    <n v="21"/>
    <n v="121.43"/>
    <x v="2"/>
    <s v="web"/>
  </r>
  <r>
    <n v="599"/>
    <s v="Mail 4 Jail"/>
    <s v="We send care packages to incarcerated individuals throughout the country that include specific items hand picked by the sender."/>
    <n v="2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0"/>
    <n v="100"/>
    <x v="1"/>
    <x v="0"/>
    <s v="USD"/>
    <n v="1431198562"/>
    <n v="1426014562"/>
    <b v="0"/>
    <n v="1"/>
    <b v="0"/>
    <s v="technology/web"/>
    <n v="0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3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300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22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3000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30000"/>
    <n v="5"/>
    <x v="1"/>
    <x v="1"/>
    <s v="GBP"/>
    <n v="1448761744"/>
    <n v="1446166144"/>
    <b v="0"/>
    <n v="1"/>
    <b v="0"/>
    <s v="technology/web"/>
    <n v="0"/>
    <n v="5"/>
    <x v="2"/>
    <s v="web"/>
  </r>
  <r>
    <n v="610"/>
    <s v="UniteChrist (Canceled)"/>
    <s v="We are creating a Christian social network to empower, educate, and connect Christians all over the world."/>
    <n v="30000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3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3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28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27000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26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5000"/>
    <n v="60"/>
    <x v="1"/>
    <x v="1"/>
    <s v="GBP"/>
    <n v="1431072843"/>
    <n v="1427184843"/>
    <b v="0"/>
    <n v="3"/>
    <b v="0"/>
    <s v="technology/web"/>
    <n v="1"/>
    <n v="20"/>
    <x v="2"/>
    <s v="web"/>
  </r>
  <r>
    <n v="618"/>
    <s v="Y2Y Tutors (Canceled)"/>
    <s v="With the cost of education seemingly always on the rise, Y2Y aims to ensure that no student will be left behind through peer tutoring."/>
    <n v="250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35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2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2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2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20000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5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30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100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110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25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3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4500"/>
    <n v="101"/>
    <x v="0"/>
    <x v="6"/>
    <s v="EUR"/>
    <n v="1480028400"/>
    <n v="1478685915"/>
    <b v="0"/>
    <n v="2"/>
    <b v="1"/>
    <s v="technology/wearables"/>
    <n v="2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51"/>
    <n v="1686"/>
    <x v="0"/>
    <x v="0"/>
    <s v="USD"/>
    <n v="1418953984"/>
    <n v="1413766384"/>
    <b v="0"/>
    <n v="48"/>
    <b v="1"/>
    <s v="technology/wearables"/>
    <n v="109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6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500"/>
    <n v="684"/>
    <x v="2"/>
    <x v="0"/>
    <s v="USD"/>
    <n v="1431374222"/>
    <n v="1427486222"/>
    <b v="0"/>
    <n v="25"/>
    <b v="0"/>
    <s v="technology/wearables"/>
    <n v="137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897"/>
    <n v="205"/>
    <x v="2"/>
    <x v="0"/>
    <s v="USD"/>
    <n v="1409602217"/>
    <n v="1405714217"/>
    <b v="0"/>
    <n v="3"/>
    <b v="0"/>
    <s v="technology/wearables"/>
    <n v="11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5000"/>
    <n v="553"/>
    <x v="2"/>
    <x v="0"/>
    <s v="USD"/>
    <n v="1421095672"/>
    <n v="1417207672"/>
    <b v="0"/>
    <n v="10"/>
    <b v="0"/>
    <s v="technology/wearables"/>
    <n v="11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25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25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"/>
    <n v="636"/>
    <x v="2"/>
    <x v="0"/>
    <s v="USD"/>
    <n v="1414758620"/>
    <n v="1412166620"/>
    <b v="0"/>
    <n v="7"/>
    <b v="0"/>
    <s v="technology/wearables"/>
    <n v="106"/>
    <n v="90.86"/>
    <x v="2"/>
    <s v="wearables"/>
  </r>
  <r>
    <n v="696"/>
    <s v="trustee"/>
    <s v="Show your fidelity by wearing the Trustee rings! Show where you are (at)!"/>
    <n v="2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5000"/>
    <n v="403"/>
    <x v="2"/>
    <x v="3"/>
    <s v="EUR"/>
    <n v="1484065881"/>
    <n v="1481473881"/>
    <b v="0"/>
    <n v="31"/>
    <b v="0"/>
    <s v="technology/wearables"/>
    <n v="8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25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8888"/>
    <n v="61"/>
    <x v="2"/>
    <x v="0"/>
    <s v="USD"/>
    <n v="1417741159"/>
    <n v="1415149159"/>
    <b v="0"/>
    <n v="2"/>
    <b v="0"/>
    <s v="technology/wearables"/>
    <n v="1"/>
    <n v="30.5"/>
    <x v="2"/>
    <s v="wearables"/>
  </r>
  <r>
    <n v="710"/>
    <s v="Hate York Shirt 2.0"/>
    <s v="Shirts, so technologically advanced, they connect mentally to their audience upon sight."/>
    <n v="250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39400"/>
    <n v="90"/>
    <x v="2"/>
    <x v="0"/>
    <s v="USD"/>
    <n v="1487397540"/>
    <n v="1484684247"/>
    <b v="0"/>
    <n v="4"/>
    <b v="0"/>
    <s v="technology/wearables"/>
    <n v="0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5000"/>
    <n v="5226"/>
    <x v="0"/>
    <x v="0"/>
    <s v="USD"/>
    <n v="1348028861"/>
    <n v="1342844861"/>
    <b v="0"/>
    <n v="120"/>
    <b v="1"/>
    <s v="publishing/nonfiction"/>
    <n v="10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500000"/>
    <n v="1550"/>
    <x v="0"/>
    <x v="0"/>
    <s v="USD"/>
    <n v="1395435712"/>
    <n v="1392847312"/>
    <b v="0"/>
    <n v="23"/>
    <b v="1"/>
    <s v="publishing/nonfiction"/>
    <n v="0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2500"/>
    <n v="814"/>
    <x v="0"/>
    <x v="0"/>
    <s v="USD"/>
    <n v="1334610000"/>
    <n v="1332435685"/>
    <b v="0"/>
    <n v="15"/>
    <b v="1"/>
    <s v="publishing/nonfiction"/>
    <n v="33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140000"/>
    <n v="2005"/>
    <x v="0"/>
    <x v="0"/>
    <s v="USD"/>
    <n v="1407701966"/>
    <n v="1405109966"/>
    <b v="0"/>
    <n v="44"/>
    <b v="1"/>
    <s v="publishing/nonfiction"/>
    <n v="1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0000"/>
    <n v="2550"/>
    <x v="0"/>
    <x v="0"/>
    <s v="USD"/>
    <n v="1286568268"/>
    <n v="1283976268"/>
    <b v="0"/>
    <n v="19"/>
    <b v="1"/>
    <s v="publishing/nonfiction"/>
    <n v="13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50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250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2500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2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22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20000"/>
    <n v="177"/>
    <x v="2"/>
    <x v="0"/>
    <s v="USD"/>
    <n v="1432178810"/>
    <n v="1429586810"/>
    <b v="0"/>
    <n v="3"/>
    <b v="0"/>
    <s v="publishing/fiction"/>
    <n v="1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00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200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20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30000"/>
    <n v="50"/>
    <x v="2"/>
    <x v="0"/>
    <s v="USD"/>
    <n v="1257047940"/>
    <n v="1252718519"/>
    <b v="0"/>
    <n v="1"/>
    <b v="0"/>
    <s v="publishing/fiction"/>
    <n v="0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50000"/>
    <n v="170"/>
    <x v="2"/>
    <x v="0"/>
    <s v="USD"/>
    <n v="1323998795"/>
    <n v="1321406795"/>
    <b v="0"/>
    <n v="5"/>
    <b v="0"/>
    <s v="publishing/fiction"/>
    <n v="0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20000"/>
    <n v="21"/>
    <x v="2"/>
    <x v="0"/>
    <s v="USD"/>
    <n v="1375313577"/>
    <n v="1372721577"/>
    <b v="0"/>
    <n v="3"/>
    <b v="0"/>
    <s v="publishing/fiction"/>
    <n v="0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600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25000"/>
    <n v="1040"/>
    <x v="0"/>
    <x v="0"/>
    <s v="USD"/>
    <n v="1304439025"/>
    <n v="1301847025"/>
    <b v="0"/>
    <n v="27"/>
    <b v="1"/>
    <s v="music/rock"/>
    <n v="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2000"/>
    <n v="2222"/>
    <x v="0"/>
    <x v="0"/>
    <s v="USD"/>
    <n v="1335564000"/>
    <n v="1332182049"/>
    <b v="0"/>
    <n v="35"/>
    <b v="1"/>
    <s v="music/rock"/>
    <n v="111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70000"/>
    <n v="1025"/>
    <x v="0"/>
    <x v="0"/>
    <s v="USD"/>
    <n v="1395023719"/>
    <n v="1391571319"/>
    <b v="0"/>
    <n v="10"/>
    <b v="1"/>
    <s v="music/rock"/>
    <n v="1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6000"/>
    <n v="7140"/>
    <x v="0"/>
    <x v="0"/>
    <s v="USD"/>
    <n v="1336751220"/>
    <n v="1331774434"/>
    <b v="0"/>
    <n v="44"/>
    <b v="1"/>
    <s v="music/rock"/>
    <n v="119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0"/>
    <n v="1575"/>
    <x v="0"/>
    <x v="0"/>
    <s v="USD"/>
    <n v="1346462462"/>
    <n v="1343870462"/>
    <b v="0"/>
    <n v="27"/>
    <b v="1"/>
    <s v="music/rock"/>
    <n v="11"/>
    <n v="58.33"/>
    <x v="4"/>
    <s v="rock"/>
  </r>
  <r>
    <n v="811"/>
    <s v="Love Water Tour"/>
    <s v="We need your financial support to cover the tour costs!  (Sound, lights, travel, stage design)"/>
    <n v="8800"/>
    <n v="1040"/>
    <x v="0"/>
    <x v="0"/>
    <s v="USD"/>
    <n v="1373475120"/>
    <n v="1371569202"/>
    <b v="0"/>
    <n v="12"/>
    <b v="1"/>
    <s v="music/rock"/>
    <n v="12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16000"/>
    <n v="911"/>
    <x v="0"/>
    <x v="0"/>
    <s v="USD"/>
    <n v="1362146280"/>
    <n v="1357604752"/>
    <b v="0"/>
    <n v="33"/>
    <b v="1"/>
    <s v="music/rock"/>
    <n v="6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500"/>
    <n v="545"/>
    <x v="0"/>
    <x v="0"/>
    <s v="USD"/>
    <n v="1344358860"/>
    <n v="1343682681"/>
    <b v="0"/>
    <n v="19"/>
    <b v="1"/>
    <s v="music/rock"/>
    <n v="109"/>
    <n v="28.68"/>
    <x v="4"/>
    <s v="rock"/>
  </r>
  <r>
    <n v="819"/>
    <s v="Winter Tour"/>
    <s v="We are touring the Southeast in support of our new EP"/>
    <n v="2800"/>
    <n v="435"/>
    <x v="0"/>
    <x v="0"/>
    <s v="USD"/>
    <n v="1387601040"/>
    <n v="1386806254"/>
    <b v="0"/>
    <n v="14"/>
    <b v="1"/>
    <s v="music/rock"/>
    <n v="16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500"/>
    <n v="2681"/>
    <x v="0"/>
    <x v="0"/>
    <s v="USD"/>
    <n v="1402290000"/>
    <n v="1399666342"/>
    <b v="0"/>
    <n v="38"/>
    <b v="1"/>
    <s v="music/rock"/>
    <n v="107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80000"/>
    <n v="310"/>
    <x v="0"/>
    <x v="0"/>
    <s v="USD"/>
    <n v="1329248940"/>
    <n v="1326972107"/>
    <b v="0"/>
    <n v="11"/>
    <b v="1"/>
    <s v="music/rock"/>
    <n v="0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16000"/>
    <n v="520"/>
    <x v="0"/>
    <x v="1"/>
    <s v="GBP"/>
    <n v="1468437240"/>
    <n v="1463253240"/>
    <b v="0"/>
    <n v="16"/>
    <b v="1"/>
    <s v="music/rock"/>
    <n v="3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2000"/>
    <n v="3500"/>
    <x v="0"/>
    <x v="0"/>
    <s v="USD"/>
    <n v="1335540694"/>
    <n v="1332948694"/>
    <b v="0"/>
    <n v="20"/>
    <b v="1"/>
    <s v="music/rock"/>
    <n v="17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5000"/>
    <n v="3045"/>
    <x v="0"/>
    <x v="0"/>
    <s v="USD"/>
    <n v="1398988662"/>
    <n v="1396396662"/>
    <b v="0"/>
    <n v="62"/>
    <b v="1"/>
    <s v="music/rock"/>
    <n v="61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5000"/>
    <n v="2608"/>
    <x v="0"/>
    <x v="5"/>
    <s v="CAD"/>
    <n v="1381723140"/>
    <n v="1378735983"/>
    <b v="1"/>
    <n v="39"/>
    <b v="1"/>
    <s v="music/metal"/>
    <n v="52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8000"/>
    <n v="10"/>
    <x v="0"/>
    <x v="0"/>
    <s v="USD"/>
    <n v="1436555376"/>
    <n v="1433963376"/>
    <b v="0"/>
    <n v="1"/>
    <b v="1"/>
    <s v="music/metal"/>
    <n v="0"/>
    <n v="10"/>
    <x v="4"/>
    <s v="metal"/>
  </r>
  <r>
    <n v="848"/>
    <s v="God Am"/>
    <s v="God Am, a Grunge/Doom metal band, who have been trying to fund the production of our EP to bring you a unique aural assault."/>
    <n v="10000"/>
    <n v="300"/>
    <x v="0"/>
    <x v="0"/>
    <s v="USD"/>
    <n v="1429038033"/>
    <n v="1426446033"/>
    <b v="0"/>
    <n v="16"/>
    <b v="1"/>
    <s v="music/metal"/>
    <n v="3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10000"/>
    <n v="300"/>
    <x v="0"/>
    <x v="0"/>
    <s v="USD"/>
    <n v="1424116709"/>
    <n v="1421524709"/>
    <b v="0"/>
    <n v="10"/>
    <b v="1"/>
    <s v="music/metal"/>
    <n v="3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0000"/>
    <n v="1500"/>
    <x v="0"/>
    <x v="0"/>
    <s v="USD"/>
    <n v="1469329217"/>
    <n v="1466737217"/>
    <b v="0"/>
    <n v="47"/>
    <b v="1"/>
    <s v="music/metal"/>
    <n v="15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350"/>
    <n v="545"/>
    <x v="0"/>
    <x v="12"/>
    <s v="EUR"/>
    <n v="1477422000"/>
    <n v="1472282956"/>
    <b v="0"/>
    <n v="28"/>
    <b v="1"/>
    <s v="music/metal"/>
    <n v="156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3000"/>
    <n v="101"/>
    <x v="2"/>
    <x v="0"/>
    <s v="USD"/>
    <n v="1474067404"/>
    <n v="1471475404"/>
    <b v="0"/>
    <n v="2"/>
    <b v="0"/>
    <s v="music/jazz"/>
    <n v="3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10000"/>
    <n v="170"/>
    <x v="2"/>
    <x v="1"/>
    <s v="GBP"/>
    <n v="1384179548"/>
    <n v="1381583948"/>
    <b v="0"/>
    <n v="4"/>
    <b v="0"/>
    <s v="music/jazz"/>
    <n v="2"/>
    <n v="42.5"/>
    <x v="4"/>
    <s v="jazz"/>
  </r>
  <r>
    <n v="863"/>
    <s v="Help Fund Jason's Debut Jazz CD &quot;Exodus&quot;"/>
    <s v="I'm making the move from a side man in local groups to the leader with this debut jazz CD project."/>
    <n v="30000"/>
    <n v="90"/>
    <x v="2"/>
    <x v="0"/>
    <s v="USD"/>
    <n v="1329014966"/>
    <n v="1326422966"/>
    <b v="0"/>
    <n v="5"/>
    <b v="0"/>
    <s v="music/jazz"/>
    <n v="0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50000"/>
    <n v="2700"/>
    <x v="2"/>
    <x v="0"/>
    <s v="USD"/>
    <n v="1381917540"/>
    <n v="1379990038"/>
    <b v="0"/>
    <n v="79"/>
    <b v="0"/>
    <s v="music/jazz"/>
    <n v="5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30000"/>
    <n v="45"/>
    <x v="2"/>
    <x v="0"/>
    <s v="USD"/>
    <n v="1358361197"/>
    <n v="1353177197"/>
    <b v="0"/>
    <n v="2"/>
    <b v="0"/>
    <s v="music/jazz"/>
    <n v="0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30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1000"/>
    <n v="1040"/>
    <x v="2"/>
    <x v="0"/>
    <s v="USD"/>
    <n v="1365448657"/>
    <n v="1362860257"/>
    <b v="0"/>
    <n v="3"/>
    <b v="0"/>
    <s v="music/jazz"/>
    <n v="104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150000"/>
    <n v="65"/>
    <x v="2"/>
    <x v="0"/>
    <s v="USD"/>
    <n v="1299786527"/>
    <n v="1295898527"/>
    <b v="0"/>
    <n v="2"/>
    <b v="0"/>
    <s v="music/jazz"/>
    <n v="0"/>
    <n v="32.5"/>
    <x v="4"/>
    <s v="jazz"/>
  </r>
  <r>
    <n v="873"/>
    <s v="The Dreamer-An Original Jazz CD"/>
    <s v="Fall in love with &quot;The Dreamer&quot;, new original music from trumpeter Freddie Dunn!"/>
    <n v="10000"/>
    <n v="45"/>
    <x v="2"/>
    <x v="0"/>
    <s v="USD"/>
    <n v="1352610040"/>
    <n v="1349150440"/>
    <b v="0"/>
    <n v="5"/>
    <b v="0"/>
    <s v="music/jazz"/>
    <n v="0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20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1000"/>
    <n v="1351"/>
    <x v="2"/>
    <x v="0"/>
    <s v="USD"/>
    <n v="1387479360"/>
    <n v="1384887360"/>
    <b v="0"/>
    <n v="29"/>
    <b v="0"/>
    <s v="music/jazz"/>
    <n v="135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8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16000"/>
    <n v="30"/>
    <x v="2"/>
    <x v="0"/>
    <s v="USD"/>
    <n v="1326520886"/>
    <n v="1322632886"/>
    <b v="0"/>
    <n v="1"/>
    <b v="0"/>
    <s v="music/indie rock"/>
    <n v="0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50000"/>
    <n v="20"/>
    <x v="2"/>
    <x v="0"/>
    <s v="USD"/>
    <n v="1336789860"/>
    <n v="1331666146"/>
    <b v="0"/>
    <n v="2"/>
    <b v="0"/>
    <s v="music/indie rock"/>
    <n v="0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5000"/>
    <n v="750"/>
    <x v="2"/>
    <x v="0"/>
    <s v="USD"/>
    <n v="1483137311"/>
    <n v="1481322911"/>
    <b v="0"/>
    <n v="21"/>
    <b v="0"/>
    <s v="music/indie rock"/>
    <n v="1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1000"/>
    <n v="205"/>
    <x v="2"/>
    <x v="0"/>
    <s v="USD"/>
    <n v="1473972813"/>
    <n v="1471812813"/>
    <b v="0"/>
    <n v="7"/>
    <b v="0"/>
    <s v="music/indie rock"/>
    <n v="2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20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25000"/>
    <n v="125"/>
    <x v="2"/>
    <x v="0"/>
    <s v="USD"/>
    <n v="1385055979"/>
    <n v="1382460379"/>
    <b v="0"/>
    <n v="4"/>
    <b v="0"/>
    <s v="music/indie rock"/>
    <n v="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8000"/>
    <n v="200"/>
    <x v="2"/>
    <x v="0"/>
    <s v="USD"/>
    <n v="1427920363"/>
    <n v="1425331963"/>
    <b v="0"/>
    <n v="5"/>
    <b v="0"/>
    <s v="music/indie rock"/>
    <n v="3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60000"/>
    <n v="3200"/>
    <x v="2"/>
    <x v="0"/>
    <s v="USD"/>
    <n v="1440734400"/>
    <n v="1438549026"/>
    <b v="0"/>
    <n v="72"/>
    <b v="0"/>
    <s v="music/indie rock"/>
    <n v="5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20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10000"/>
    <n v="70"/>
    <x v="2"/>
    <x v="0"/>
    <s v="USD"/>
    <n v="1326651110"/>
    <n v="1322763110"/>
    <b v="0"/>
    <n v="2"/>
    <b v="0"/>
    <s v="music/indie rock"/>
    <n v="1"/>
    <n v="35"/>
    <x v="4"/>
    <s v="indie rock"/>
  </r>
  <r>
    <n v="899"/>
    <s v="Lets get 48/14 pressed!!!"/>
    <s v="Lets get 48/14 pressed and in your cd players,ipods,blogs, and facebook status'. Lets get it everywhere!"/>
    <n v="100000"/>
    <n v="280"/>
    <x v="2"/>
    <x v="0"/>
    <s v="USD"/>
    <n v="1306549362"/>
    <n v="1302661362"/>
    <b v="0"/>
    <n v="8"/>
    <b v="0"/>
    <s v="music/indie rock"/>
    <n v="0"/>
    <n v="35"/>
    <x v="4"/>
    <s v="indie rock"/>
  </r>
  <r>
    <n v="900"/>
    <s v="Project Revive: Protecting the Creative Impulse"/>
    <s v="With Project Revive, I aim to protect and nurture the creative impulse through music."/>
    <n v="10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200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12000"/>
    <n v="90"/>
    <x v="2"/>
    <x v="0"/>
    <s v="USD"/>
    <n v="1409412600"/>
    <n v="1404947422"/>
    <b v="0"/>
    <n v="3"/>
    <b v="0"/>
    <s v="music/jazz"/>
    <n v="1"/>
    <n v="30"/>
    <x v="4"/>
    <s v="jazz"/>
  </r>
  <r>
    <n v="903"/>
    <s v="U City Jazz Festival, St. Louis, MO"/>
    <s v="The U City Jazz Festival is offered for free to the community and features the best jazz talent from the midwest."/>
    <n v="6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20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00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00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5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2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15000"/>
    <n v="30"/>
    <x v="2"/>
    <x v="0"/>
    <s v="USD"/>
    <n v="1355197047"/>
    <n v="1350009447"/>
    <b v="0"/>
    <n v="2"/>
    <b v="0"/>
    <s v="music/jazz"/>
    <n v="0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200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10000"/>
    <n v="375"/>
    <x v="2"/>
    <x v="0"/>
    <s v="USD"/>
    <n v="1330577940"/>
    <n v="1327853914"/>
    <b v="0"/>
    <n v="9"/>
    <b v="0"/>
    <s v="music/jazz"/>
    <n v="4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200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40000"/>
    <n v="100"/>
    <x v="2"/>
    <x v="0"/>
    <s v="USD"/>
    <n v="1355930645"/>
    <n v="1352906645"/>
    <b v="0"/>
    <n v="1"/>
    <b v="0"/>
    <s v="music/jazz"/>
    <n v="0"/>
    <n v="100"/>
    <x v="4"/>
    <s v="jazz"/>
  </r>
  <r>
    <n v="920"/>
    <s v="MIAMI JAZZ PROJECT: TEST OF TIME RECORDING"/>
    <s v="Miami club band records powerhouse fusion album. You don't have to be a musician to understand the sound of jazz."/>
    <n v="200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09225"/>
    <n v="4635"/>
    <x v="2"/>
    <x v="0"/>
    <s v="USD"/>
    <n v="1323666376"/>
    <n v="1320033976"/>
    <b v="0"/>
    <n v="20"/>
    <b v="0"/>
    <s v="music/jazz"/>
    <n v="4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5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1998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18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176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60000"/>
    <n v="120"/>
    <x v="2"/>
    <x v="0"/>
    <s v="USD"/>
    <n v="1399867409"/>
    <n v="1394683409"/>
    <b v="0"/>
    <n v="2"/>
    <b v="0"/>
    <s v="music/jazz"/>
    <n v="0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0000"/>
    <n v="50"/>
    <x v="2"/>
    <x v="0"/>
    <s v="USD"/>
    <n v="1454054429"/>
    <n v="1451462429"/>
    <b v="0"/>
    <n v="2"/>
    <b v="0"/>
    <s v="music/jazz"/>
    <n v="0"/>
    <n v="25"/>
    <x v="4"/>
    <s v="jazz"/>
  </r>
  <r>
    <n v="936"/>
    <s v="Jazz Singer, Marti Mendenhall Live Concert Recording"/>
    <s v="A CD of a live Jazz concert featuring Marti Mendenhall, George Mitchell, Scott Steed and Todd Strait."/>
    <n v="175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10000"/>
    <n v="40"/>
    <x v="2"/>
    <x v="0"/>
    <s v="USD"/>
    <n v="1383509357"/>
    <n v="1380913757"/>
    <b v="0"/>
    <n v="2"/>
    <b v="0"/>
    <s v="music/jazz"/>
    <n v="0"/>
    <n v="20"/>
    <x v="4"/>
    <s v="jazz"/>
  </r>
  <r>
    <n v="938"/>
    <s v="Celebrating American Jazz &amp; Soul Music"/>
    <s v="Creating new avenues of exposure for young Jazz &amp; Soul artists_x000a_to express their Art of Music."/>
    <n v="35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800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1700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750"/>
    <n v="480"/>
    <x v="2"/>
    <x v="9"/>
    <s v="EUR"/>
    <n v="1457812364"/>
    <n v="1455220364"/>
    <b v="0"/>
    <n v="8"/>
    <b v="0"/>
    <s v="technology/wearables"/>
    <n v="64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65000"/>
    <n v="126"/>
    <x v="2"/>
    <x v="0"/>
    <s v="USD"/>
    <n v="1422158199"/>
    <n v="1419566199"/>
    <b v="0"/>
    <n v="5"/>
    <b v="0"/>
    <s v="technology/wearables"/>
    <n v="0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30000"/>
    <n v="861"/>
    <x v="2"/>
    <x v="0"/>
    <s v="USD"/>
    <n v="1430081759"/>
    <n v="1424901359"/>
    <b v="0"/>
    <n v="17"/>
    <b v="0"/>
    <s v="technology/wearables"/>
    <n v="3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22000"/>
    <n v="881"/>
    <x v="2"/>
    <x v="0"/>
    <s v="USD"/>
    <n v="1428641940"/>
    <n v="1426792563"/>
    <b v="0"/>
    <n v="17"/>
    <b v="0"/>
    <s v="technology/wearables"/>
    <n v="4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25000"/>
    <n v="106"/>
    <x v="2"/>
    <x v="0"/>
    <s v="USD"/>
    <n v="1408134034"/>
    <n v="1405542034"/>
    <b v="0"/>
    <n v="4"/>
    <b v="0"/>
    <s v="technology/wearables"/>
    <n v="0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15000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500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2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5500"/>
    <n v="2550"/>
    <x v="2"/>
    <x v="1"/>
    <s v="GBP"/>
    <n v="1452384000"/>
    <n v="1447698300"/>
    <b v="0"/>
    <n v="23"/>
    <b v="0"/>
    <s v="technology/wearables"/>
    <n v="46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1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100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20000"/>
    <n v="212"/>
    <x v="2"/>
    <x v="1"/>
    <s v="GBP"/>
    <n v="1468349460"/>
    <n v="1466186988"/>
    <b v="0"/>
    <n v="7"/>
    <b v="0"/>
    <s v="technology/wearables"/>
    <n v="1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5000"/>
    <n v="65"/>
    <x v="2"/>
    <x v="0"/>
    <s v="USD"/>
    <n v="1406474820"/>
    <n v="1403902060"/>
    <b v="0"/>
    <n v="5"/>
    <b v="0"/>
    <s v="technology/wearables"/>
    <n v="1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10000"/>
    <n v="250"/>
    <x v="1"/>
    <x v="14"/>
    <s v="MXN"/>
    <n v="1482953115"/>
    <n v="1480361115"/>
    <b v="0"/>
    <n v="1"/>
    <b v="0"/>
    <s v="technology/wearables"/>
    <n v="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50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3000"/>
    <n v="641"/>
    <x v="0"/>
    <x v="0"/>
    <s v="USD"/>
    <n v="1481615940"/>
    <n v="1479436646"/>
    <b v="0"/>
    <n v="30"/>
    <b v="1"/>
    <s v="music/electronic music"/>
    <n v="21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7500"/>
    <n v="250"/>
    <x v="1"/>
    <x v="0"/>
    <s v="USD"/>
    <n v="1472317209"/>
    <n v="1469725209"/>
    <b v="0"/>
    <n v="1"/>
    <b v="0"/>
    <s v="journalism/audio"/>
    <n v="3"/>
    <n v="250"/>
    <x v="5"/>
    <s v="audio"/>
  </r>
  <r>
    <n v="1041"/>
    <s v="Industry Success Project (Canceled)"/>
    <s v="I am trying to document what it is like to plunge head first into the music/audio industry as an intern."/>
    <n v="1500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11999"/>
    <n v="10"/>
    <x v="1"/>
    <x v="0"/>
    <s v="USD"/>
    <n v="1410516000"/>
    <n v="1406824948"/>
    <b v="0"/>
    <n v="1"/>
    <b v="0"/>
    <s v="journalism/audio"/>
    <n v="0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15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5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5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150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150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15000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20000"/>
    <n v="15"/>
    <x v="1"/>
    <x v="0"/>
    <s v="USD"/>
    <n v="1488773332"/>
    <n v="1486613332"/>
    <b v="0"/>
    <n v="1"/>
    <b v="0"/>
    <s v="journalism/audio"/>
    <n v="0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150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150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5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5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15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50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20000"/>
    <n v="50"/>
    <x v="1"/>
    <x v="0"/>
    <s v="USD"/>
    <n v="1429134893"/>
    <n v="1426542893"/>
    <b v="0"/>
    <n v="1"/>
    <b v="0"/>
    <s v="journalism/audio"/>
    <n v="0"/>
    <n v="50"/>
    <x v="5"/>
    <s v="audio"/>
  </r>
  <r>
    <n v="1061"/>
    <s v="Chat Box 23 (Canceled)"/>
    <s v="T.O., Adi &amp; Mercedes discuss their point of views, women's issues &amp; Hollywood Hotties."/>
    <n v="1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4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1000"/>
    <n v="130"/>
    <x v="2"/>
    <x v="0"/>
    <s v="USD"/>
    <n v="1387657931"/>
    <n v="1385065931"/>
    <b v="0"/>
    <n v="10"/>
    <b v="0"/>
    <s v="games/video games"/>
    <n v="13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7500"/>
    <n v="45"/>
    <x v="2"/>
    <x v="0"/>
    <s v="USD"/>
    <n v="1460274864"/>
    <n v="1457686464"/>
    <b v="0"/>
    <n v="4"/>
    <b v="0"/>
    <s v="games/video games"/>
    <n v="1"/>
    <n v="11.25"/>
    <x v="6"/>
    <s v="video games"/>
  </r>
  <r>
    <n v="1069"/>
    <s v="Until The End (PC, Mac, and Linux)"/>
    <s v="A run-n-gun zombie survival game where you scavenge for items to make the night a little less scary."/>
    <n v="2500"/>
    <n v="850"/>
    <x v="2"/>
    <x v="0"/>
    <s v="USD"/>
    <n v="1385447459"/>
    <n v="1382679059"/>
    <b v="0"/>
    <n v="21"/>
    <b v="0"/>
    <s v="games/video games"/>
    <n v="34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9999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3803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10000"/>
    <n v="51"/>
    <x v="2"/>
    <x v="0"/>
    <s v="USD"/>
    <n v="1391630297"/>
    <n v="1389038297"/>
    <b v="0"/>
    <n v="4"/>
    <b v="0"/>
    <s v="games/video games"/>
    <n v="1"/>
    <n v="12.75"/>
    <x v="6"/>
    <s v="video games"/>
  </r>
  <r>
    <n v="1073"/>
    <s v="Rainbow Ball to the Iphone"/>
    <s v="We want to bring our Game Rainbow Ball to the iphone and to do that we need a little help"/>
    <n v="10000"/>
    <n v="10"/>
    <x v="2"/>
    <x v="0"/>
    <s v="USD"/>
    <n v="1318806541"/>
    <n v="1316214541"/>
    <b v="0"/>
    <n v="1"/>
    <b v="0"/>
    <s v="games/video games"/>
    <n v="0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5000"/>
    <n v="45"/>
    <x v="2"/>
    <x v="0"/>
    <s v="USD"/>
    <n v="1336340516"/>
    <n v="1333748516"/>
    <b v="0"/>
    <n v="3"/>
    <b v="0"/>
    <s v="games/video games"/>
    <n v="1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4000"/>
    <n v="45"/>
    <x v="2"/>
    <x v="0"/>
    <s v="USD"/>
    <n v="1311309721"/>
    <n v="1307421721"/>
    <b v="0"/>
    <n v="5"/>
    <b v="0"/>
    <s v="games/video games"/>
    <n v="1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1700"/>
    <n v="410"/>
    <x v="2"/>
    <x v="5"/>
    <s v="CAD"/>
    <n v="1406994583"/>
    <n v="1401810583"/>
    <b v="0"/>
    <n v="1"/>
    <b v="0"/>
    <s v="games/video games"/>
    <n v="24"/>
    <n v="410"/>
    <x v="6"/>
    <s v="video games"/>
  </r>
  <r>
    <n v="1084"/>
    <s v="My own channel"/>
    <s v="I want to start my own channel for gaming"/>
    <n v="1300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150000"/>
    <n v="1026"/>
    <x v="2"/>
    <x v="5"/>
    <s v="CAD"/>
    <n v="1457967975"/>
    <n v="1455379575"/>
    <b v="0"/>
    <n v="9"/>
    <b v="0"/>
    <s v="games/video games"/>
    <n v="1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30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20000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6000"/>
    <n v="25"/>
    <x v="2"/>
    <x v="1"/>
    <s v="GBP"/>
    <n v="1460313672"/>
    <n v="1457725272"/>
    <b v="0"/>
    <n v="2"/>
    <b v="0"/>
    <s v="games/video games"/>
    <n v="0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5000"/>
    <n v="21"/>
    <x v="2"/>
    <x v="0"/>
    <s v="USD"/>
    <n v="1357432638"/>
    <n v="1354840638"/>
    <b v="0"/>
    <n v="7"/>
    <b v="0"/>
    <s v="games/video games"/>
    <n v="0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25000"/>
    <n v="25"/>
    <x v="2"/>
    <x v="1"/>
    <s v="GBP"/>
    <n v="1431547468"/>
    <n v="1428955468"/>
    <b v="0"/>
    <n v="1"/>
    <b v="0"/>
    <s v="games/video games"/>
    <n v="0"/>
    <n v="25"/>
    <x v="6"/>
    <s v="video games"/>
  </r>
  <r>
    <n v="1100"/>
    <s v="Aeldengald Saga Book I"/>
    <s v="A retro style puzzle rpg with a dark story. Your decisions will influence the world and decide the outcome of the story."/>
    <n v="30000"/>
    <n v="100"/>
    <x v="2"/>
    <x v="12"/>
    <s v="EUR"/>
    <n v="1455417571"/>
    <n v="1452825571"/>
    <b v="0"/>
    <n v="10"/>
    <b v="0"/>
    <s v="games/video games"/>
    <n v="0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1000"/>
    <n v="165"/>
    <x v="2"/>
    <x v="0"/>
    <s v="USD"/>
    <n v="1333557975"/>
    <n v="1330969575"/>
    <b v="0"/>
    <n v="7"/>
    <b v="0"/>
    <s v="games/video games"/>
    <n v="17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3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3500"/>
    <n v="45"/>
    <x v="2"/>
    <x v="0"/>
    <s v="USD"/>
    <n v="1479495790"/>
    <n v="1476900190"/>
    <b v="0"/>
    <n v="3"/>
    <b v="0"/>
    <s v="games/video games"/>
    <n v="1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2999"/>
    <n v="5"/>
    <x v="2"/>
    <x v="1"/>
    <s v="GBP"/>
    <n v="1408058820"/>
    <n v="1405466820"/>
    <b v="0"/>
    <n v="1"/>
    <b v="0"/>
    <s v="games/video games"/>
    <n v="0"/>
    <n v="5"/>
    <x v="6"/>
    <s v="video games"/>
  </r>
  <r>
    <n v="1114"/>
    <s v="TeleRide"/>
    <s v="SciFi racing game for Android &amp; iOS platforms. Player gets a unique weapon which introduces an additional dimension to the competition."/>
    <n v="10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100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127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120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8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1750"/>
    <n v="425"/>
    <x v="2"/>
    <x v="0"/>
    <s v="USD"/>
    <n v="1430409651"/>
    <n v="1427817651"/>
    <b v="0"/>
    <n v="7"/>
    <b v="0"/>
    <s v="games/mobile games"/>
    <n v="24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12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10000"/>
    <n v="10"/>
    <x v="2"/>
    <x v="0"/>
    <s v="USD"/>
    <n v="1468482694"/>
    <n v="1465890694"/>
    <b v="0"/>
    <n v="2"/>
    <b v="0"/>
    <s v="games/mobile games"/>
    <n v="0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225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5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11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10000"/>
    <n v="20"/>
    <x v="2"/>
    <x v="1"/>
    <s v="GBP"/>
    <n v="1406799981"/>
    <n v="1404207981"/>
    <b v="0"/>
    <n v="1"/>
    <b v="0"/>
    <s v="games/mobile games"/>
    <n v="0"/>
    <n v="20"/>
    <x v="6"/>
    <s v="mobile games"/>
  </r>
  <r>
    <n v="1134"/>
    <s v="New Mario Bro's style game!"/>
    <s v="We are creating a new Mario Bro's style game called KFK:Original. It's challenging, fun and totally awesome!!!"/>
    <n v="20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5000"/>
    <n v="50"/>
    <x v="2"/>
    <x v="12"/>
    <s v="EUR"/>
    <n v="1470527094"/>
    <n v="1467935094"/>
    <b v="0"/>
    <n v="1"/>
    <b v="0"/>
    <s v="games/mobile games"/>
    <n v="0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70000"/>
    <n v="270"/>
    <x v="2"/>
    <x v="6"/>
    <s v="EUR"/>
    <n v="1450541229"/>
    <n v="1447949229"/>
    <b v="0"/>
    <n v="6"/>
    <b v="0"/>
    <s v="games/mobile games"/>
    <n v="0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20000"/>
    <n v="125"/>
    <x v="2"/>
    <x v="0"/>
    <s v="USD"/>
    <n v="1485035131"/>
    <n v="1483307131"/>
    <b v="0"/>
    <n v="4"/>
    <b v="0"/>
    <s v="games/mobile games"/>
    <n v="1"/>
    <n v="31.25"/>
    <x v="6"/>
    <s v="mobile games"/>
  </r>
  <r>
    <n v="1139"/>
    <s v="Soulwalker"/>
    <s v="Take control of the Void and bend it to your will as you perfect your strategy and amass your deck. The light gathers, your power grows"/>
    <n v="10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10115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100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10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100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25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10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10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600"/>
    <n v="911"/>
    <x v="2"/>
    <x v="0"/>
    <s v="USD"/>
    <n v="1431709312"/>
    <n v="1429117312"/>
    <b v="0"/>
    <n v="15"/>
    <b v="0"/>
    <s v="food/food trucks"/>
    <n v="152"/>
    <n v="60.73"/>
    <x v="7"/>
    <s v="food trucks"/>
  </r>
  <r>
    <n v="1153"/>
    <s v="The Cold Spot Mobile Trailer"/>
    <s v="A mobile concession trailer for snow cones, ice cream, smoothies and more"/>
    <n v="15000"/>
    <n v="50"/>
    <x v="2"/>
    <x v="0"/>
    <s v="USD"/>
    <n v="1434647305"/>
    <n v="1432055305"/>
    <b v="0"/>
    <n v="1"/>
    <b v="0"/>
    <s v="food/food trucks"/>
    <n v="0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100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25000"/>
    <n v="151"/>
    <x v="2"/>
    <x v="0"/>
    <s v="USD"/>
    <n v="1417795480"/>
    <n v="1412607880"/>
    <b v="0"/>
    <n v="3"/>
    <b v="0"/>
    <s v="food/food trucks"/>
    <n v="1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600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1000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0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125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100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60000"/>
    <n v="1020"/>
    <x v="2"/>
    <x v="0"/>
    <s v="USD"/>
    <n v="1474507065"/>
    <n v="1471915065"/>
    <b v="0"/>
    <n v="3"/>
    <b v="0"/>
    <s v="food/food trucks"/>
    <n v="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0000"/>
    <n v="100"/>
    <x v="2"/>
    <x v="1"/>
    <s v="GBP"/>
    <n v="1433021171"/>
    <n v="1430429171"/>
    <b v="0"/>
    <n v="2"/>
    <b v="0"/>
    <s v="food/food trucks"/>
    <n v="1"/>
    <n v="50"/>
    <x v="7"/>
    <s v="food trucks"/>
  </r>
  <r>
    <n v="1171"/>
    <s v="The Mean Green Purple Machine"/>
    <s v="Tulsa's first true biodiesel, alternative energy powered food truck! Oh yeah, and delicious food!"/>
    <n v="20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10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5000"/>
    <n v="30"/>
    <x v="2"/>
    <x v="0"/>
    <s v="USD"/>
    <n v="1438576057"/>
    <n v="1435552057"/>
    <b v="0"/>
    <n v="1"/>
    <b v="0"/>
    <s v="food/food trucks"/>
    <n v="1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8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10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8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8000"/>
    <n v="3200"/>
    <x v="2"/>
    <x v="5"/>
    <s v="CAD"/>
    <n v="1446052627"/>
    <n v="1443460627"/>
    <b v="0"/>
    <n v="5"/>
    <b v="0"/>
    <s v="food/food trucks"/>
    <n v="40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25000"/>
    <n v="42"/>
    <x v="2"/>
    <x v="0"/>
    <s v="USD"/>
    <n v="1484239320"/>
    <n v="1482609088"/>
    <b v="0"/>
    <n v="4"/>
    <b v="0"/>
    <s v="food/food trucks"/>
    <n v="0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10000"/>
    <n v="100"/>
    <x v="2"/>
    <x v="0"/>
    <s v="USD"/>
    <n v="1478059140"/>
    <n v="1476391223"/>
    <b v="0"/>
    <n v="3"/>
    <b v="0"/>
    <s v="food/food trucks"/>
    <n v="1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1000"/>
    <n v="1035"/>
    <x v="0"/>
    <x v="15"/>
    <s v="EUR"/>
    <n v="1489238940"/>
    <n v="1486406253"/>
    <b v="0"/>
    <n v="32"/>
    <b v="1"/>
    <s v="photography/photobooks"/>
    <n v="104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40000"/>
    <n v="132"/>
    <x v="1"/>
    <x v="0"/>
    <s v="USD"/>
    <n v="1382478278"/>
    <n v="1377294278"/>
    <b v="0"/>
    <n v="3"/>
    <b v="0"/>
    <s v="music/world music"/>
    <n v="0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10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3500"/>
    <n v="1465"/>
    <x v="1"/>
    <x v="0"/>
    <s v="USD"/>
    <n v="1317231008"/>
    <n v="1312047008"/>
    <b v="0"/>
    <n v="24"/>
    <b v="0"/>
    <s v="music/world music"/>
    <n v="42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15000"/>
    <n v="25"/>
    <x v="1"/>
    <x v="0"/>
    <s v="USD"/>
    <n v="1334592000"/>
    <n v="1331982127"/>
    <b v="0"/>
    <n v="1"/>
    <b v="0"/>
    <s v="music/world music"/>
    <n v="0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1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10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3550"/>
    <n v="116"/>
    <x v="1"/>
    <x v="0"/>
    <s v="USD"/>
    <n v="1329864374"/>
    <n v="1328049974"/>
    <b v="0"/>
    <n v="6"/>
    <b v="0"/>
    <s v="music/world music"/>
    <n v="3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1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12000"/>
    <n v="210"/>
    <x v="1"/>
    <x v="0"/>
    <s v="USD"/>
    <n v="1387077299"/>
    <n v="1383621299"/>
    <b v="0"/>
    <n v="6"/>
    <b v="0"/>
    <s v="music/world music"/>
    <n v="2"/>
    <n v="35"/>
    <x v="4"/>
    <s v="world music"/>
  </r>
  <r>
    <n v="1236"/>
    <s v="&quot;Volando&quot; CD Release (Canceled)"/>
    <s v="Raising money to give the musicians their due."/>
    <n v="100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10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100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14500"/>
    <n v="241"/>
    <x v="1"/>
    <x v="0"/>
    <s v="USD"/>
    <n v="1373665860"/>
    <n v="1368579457"/>
    <b v="0"/>
    <n v="8"/>
    <b v="0"/>
    <s v="music/world music"/>
    <n v="2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7500"/>
    <n v="5"/>
    <x v="1"/>
    <x v="0"/>
    <s v="USD"/>
    <n v="1315747080"/>
    <n v="1314417502"/>
    <b v="0"/>
    <n v="1"/>
    <b v="0"/>
    <s v="music/world music"/>
    <n v="0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1000"/>
    <n v="1082"/>
    <x v="0"/>
    <x v="0"/>
    <s v="USD"/>
    <n v="1383062083"/>
    <n v="1380556483"/>
    <b v="1"/>
    <n v="34"/>
    <b v="1"/>
    <s v="music/rock"/>
    <n v="108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180000"/>
    <n v="2020"/>
    <x v="0"/>
    <x v="0"/>
    <s v="USD"/>
    <n v="1483203540"/>
    <n v="1481175482"/>
    <b v="0"/>
    <n v="31"/>
    <b v="1"/>
    <s v="theater/plays"/>
    <n v="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400000"/>
    <n v="605"/>
    <x v="0"/>
    <x v="1"/>
    <s v="GBP"/>
    <n v="1434120856"/>
    <n v="1428936856"/>
    <b v="0"/>
    <n v="25"/>
    <b v="1"/>
    <s v="theater/plays"/>
    <n v="0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25000"/>
    <n v="610"/>
    <x v="0"/>
    <x v="1"/>
    <s v="GBP"/>
    <n v="1445252400"/>
    <n v="1443696797"/>
    <b v="0"/>
    <n v="22"/>
    <b v="1"/>
    <s v="theater/plays"/>
    <n v="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1200"/>
    <n v="1200"/>
    <x v="0"/>
    <x v="1"/>
    <s v="GBP"/>
    <n v="1457914373"/>
    <n v="1456189973"/>
    <b v="0"/>
    <n v="23"/>
    <b v="1"/>
    <s v="theater/plays"/>
    <n v="100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400"/>
    <n v="4050"/>
    <x v="0"/>
    <x v="0"/>
    <s v="USD"/>
    <n v="1464807420"/>
    <n v="1461427938"/>
    <b v="0"/>
    <n v="24"/>
    <b v="1"/>
    <s v="theater/plays"/>
    <n v="119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8000"/>
    <n v="2500"/>
    <x v="0"/>
    <x v="0"/>
    <s v="USD"/>
    <n v="1480559011"/>
    <n v="1477963411"/>
    <b v="0"/>
    <n v="50"/>
    <b v="1"/>
    <s v="theater/plays"/>
    <n v="3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3000"/>
    <n v="3100"/>
    <x v="1"/>
    <x v="0"/>
    <s v="USD"/>
    <n v="1471622450"/>
    <n v="1467734450"/>
    <b v="0"/>
    <n v="24"/>
    <b v="0"/>
    <s v="technology/wearables"/>
    <n v="103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18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10000"/>
    <n v="106"/>
    <x v="1"/>
    <x v="1"/>
    <s v="GBP"/>
    <n v="1432223125"/>
    <n v="1429631125"/>
    <b v="0"/>
    <n v="4"/>
    <b v="0"/>
    <s v="technology/wearables"/>
    <n v="1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000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100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000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10000"/>
    <n v="100"/>
    <x v="1"/>
    <x v="0"/>
    <s v="USD"/>
    <n v="1437161739"/>
    <n v="1434569739"/>
    <b v="0"/>
    <n v="1"/>
    <b v="0"/>
    <s v="technology/wearables"/>
    <n v="1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6500"/>
    <n v="375"/>
    <x v="0"/>
    <x v="0"/>
    <s v="USD"/>
    <n v="1405366359"/>
    <n v="1402342359"/>
    <b v="0"/>
    <n v="7"/>
    <b v="1"/>
    <s v="publishing/nonfiction"/>
    <n v="6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7000"/>
    <n v="10210"/>
    <x v="0"/>
    <x v="5"/>
    <s v="CAD"/>
    <n v="1450249140"/>
    <n v="1447055935"/>
    <b v="0"/>
    <n v="172"/>
    <b v="1"/>
    <s v="publishing/nonfiction"/>
    <n v="146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350"/>
    <n v="3350"/>
    <x v="0"/>
    <x v="0"/>
    <s v="USD"/>
    <n v="1309009323"/>
    <n v="1306417323"/>
    <b v="0"/>
    <n v="49"/>
    <b v="1"/>
    <s v="publishing/nonfiction"/>
    <n v="100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8000"/>
    <n v="200"/>
    <x v="0"/>
    <x v="0"/>
    <s v="USD"/>
    <n v="1455523140"/>
    <n v="1453925727"/>
    <b v="0"/>
    <n v="5"/>
    <b v="1"/>
    <s v="publishing/nonfiction"/>
    <n v="3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7500"/>
    <n v="1555"/>
    <x v="0"/>
    <x v="0"/>
    <s v="USD"/>
    <n v="1381881890"/>
    <n v="1380585890"/>
    <b v="0"/>
    <n v="20"/>
    <b v="1"/>
    <s v="music/rock"/>
    <n v="21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500"/>
    <n v="620"/>
    <x v="0"/>
    <x v="0"/>
    <s v="USD"/>
    <n v="1342115132"/>
    <n v="1339523132"/>
    <b v="0"/>
    <n v="16"/>
    <b v="1"/>
    <s v="music/rock"/>
    <n v="11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500"/>
    <n v="1510"/>
    <x v="0"/>
    <x v="0"/>
    <s v="USD"/>
    <n v="1486095060"/>
    <n v="1484198170"/>
    <b v="0"/>
    <n v="31"/>
    <b v="1"/>
    <s v="music/rock"/>
    <n v="101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8000"/>
    <n v="106"/>
    <x v="0"/>
    <x v="0"/>
    <s v="USD"/>
    <n v="1433815200"/>
    <n v="1431886706"/>
    <b v="0"/>
    <n v="5"/>
    <b v="1"/>
    <s v="music/rock"/>
    <n v="1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800"/>
    <n v="875"/>
    <x v="0"/>
    <x v="0"/>
    <s v="USD"/>
    <n v="1438183889"/>
    <n v="1435591889"/>
    <b v="0"/>
    <n v="14"/>
    <b v="1"/>
    <s v="music/rock"/>
    <n v="10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3000"/>
    <n v="3055"/>
    <x v="0"/>
    <x v="0"/>
    <s v="USD"/>
    <n v="1430154720"/>
    <n v="1427224606"/>
    <b v="0"/>
    <n v="19"/>
    <b v="1"/>
    <s v="music/rock"/>
    <n v="102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8000"/>
    <n v="241"/>
    <x v="2"/>
    <x v="1"/>
    <s v="GBP"/>
    <n v="1424607285"/>
    <n v="1422447285"/>
    <b v="1"/>
    <n v="5"/>
    <b v="0"/>
    <s v="publishing/translations"/>
    <n v="3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5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12000"/>
    <n v="15"/>
    <x v="2"/>
    <x v="0"/>
    <s v="USD"/>
    <n v="1407847978"/>
    <n v="1405687978"/>
    <b v="0"/>
    <n v="2"/>
    <b v="0"/>
    <s v="publishing/translations"/>
    <n v="0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10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165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28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5000"/>
    <n v="100"/>
    <x v="2"/>
    <x v="13"/>
    <s v="EUR"/>
    <n v="1455964170"/>
    <n v="1450780170"/>
    <b v="0"/>
    <n v="1"/>
    <b v="0"/>
    <s v="publishing/translations"/>
    <n v="2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150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5000"/>
    <n v="800"/>
    <x v="2"/>
    <x v="0"/>
    <s v="USD"/>
    <n v="1439741591"/>
    <n v="1436285591"/>
    <b v="0"/>
    <n v="9"/>
    <b v="0"/>
    <s v="publishing/translations"/>
    <n v="16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1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15000"/>
    <n v="55"/>
    <x v="2"/>
    <x v="0"/>
    <s v="USD"/>
    <n v="1442315460"/>
    <n v="1439696174"/>
    <b v="0"/>
    <n v="2"/>
    <b v="0"/>
    <s v="publishing/translations"/>
    <n v="0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5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22000"/>
    <n v="3"/>
    <x v="2"/>
    <x v="0"/>
    <s v="USD"/>
    <n v="1467129686"/>
    <n v="1464969686"/>
    <b v="0"/>
    <n v="3"/>
    <b v="0"/>
    <s v="publishing/translations"/>
    <n v="0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"/>
    <n v="200"/>
    <x v="2"/>
    <x v="11"/>
    <s v="SEK"/>
    <n v="1423432709"/>
    <n v="1420840709"/>
    <b v="0"/>
    <n v="2"/>
    <b v="0"/>
    <s v="publishing/translations"/>
    <n v="1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94875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5000"/>
    <n v="100"/>
    <x v="2"/>
    <x v="2"/>
    <s v="AUD"/>
    <n v="1451637531"/>
    <n v="1449045531"/>
    <b v="0"/>
    <n v="1"/>
    <b v="0"/>
    <s v="publishing/translations"/>
    <n v="2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0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3000"/>
    <n v="45"/>
    <x v="2"/>
    <x v="3"/>
    <s v="EUR"/>
    <n v="1459584417"/>
    <n v="1456996017"/>
    <b v="0"/>
    <n v="3"/>
    <b v="0"/>
    <s v="publishing/translations"/>
    <n v="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3000"/>
    <n v="403"/>
    <x v="2"/>
    <x v="0"/>
    <s v="USD"/>
    <n v="1419017488"/>
    <n v="1416339088"/>
    <b v="0"/>
    <n v="5"/>
    <b v="0"/>
    <s v="publishing/translations"/>
    <n v="13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1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500"/>
    <n v="600"/>
    <x v="2"/>
    <x v="8"/>
    <s v="DKK"/>
    <n v="1461765300"/>
    <n v="1459198499"/>
    <b v="0"/>
    <n v="8"/>
    <b v="0"/>
    <s v="publishing/translations"/>
    <n v="120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5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2000"/>
    <n v="2020"/>
    <x v="2"/>
    <x v="1"/>
    <s v="GBP"/>
    <n v="1441995769"/>
    <n v="1436811769"/>
    <b v="0"/>
    <n v="3"/>
    <b v="0"/>
    <s v="publishing/translations"/>
    <n v="10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00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0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1000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100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1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9600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5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3000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95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93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300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"/>
    <n v="1575"/>
    <x v="1"/>
    <x v="0"/>
    <s v="USD"/>
    <n v="1409924340"/>
    <n v="1405181320"/>
    <b v="0"/>
    <n v="7"/>
    <b v="0"/>
    <s v="publishing/translations"/>
    <n v="105"/>
    <n v="225"/>
    <x v="3"/>
    <s v="translations"/>
  </r>
  <r>
    <n v="1456"/>
    <s v="Sometimes you don't need love (Canceled)"/>
    <s v="English Version of my auto-published novel"/>
    <n v="6500"/>
    <n v="145"/>
    <x v="1"/>
    <x v="13"/>
    <s v="EUR"/>
    <n v="1483459365"/>
    <n v="1480867365"/>
    <b v="0"/>
    <n v="3"/>
    <b v="0"/>
    <s v="publishing/translations"/>
    <n v="2"/>
    <n v="48.33"/>
    <x v="3"/>
    <s v="translations"/>
  </r>
  <r>
    <n v="1457"/>
    <s v="Hey! I&quot;m not invisable, I am Just Old (Canceled)"/>
    <s v="Age is more than just a number, I hope your younger than you feel."/>
    <n v="9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9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9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9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30000"/>
    <n v="1877"/>
    <x v="0"/>
    <x v="0"/>
    <s v="USD"/>
    <n v="1356724263"/>
    <n v="1354909863"/>
    <b v="1"/>
    <n v="81"/>
    <b v="1"/>
    <s v="publishing/radio &amp; podcasts"/>
    <n v="6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22000"/>
    <n v="105"/>
    <x v="2"/>
    <x v="5"/>
    <s v="CAD"/>
    <n v="1383430145"/>
    <n v="1380838145"/>
    <b v="0"/>
    <n v="6"/>
    <b v="0"/>
    <s v="publishing/fiction"/>
    <n v="0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15000"/>
    <n v="50"/>
    <x v="2"/>
    <x v="0"/>
    <s v="USD"/>
    <n v="1469162275"/>
    <n v="1467002275"/>
    <b v="0"/>
    <n v="2"/>
    <b v="0"/>
    <s v="publishing/fiction"/>
    <n v="0"/>
    <n v="25"/>
    <x v="3"/>
    <s v="fiction"/>
  </r>
  <r>
    <n v="1484"/>
    <s v="a book called filtered down thru the stars"/>
    <s v="The mussings of an old wizard"/>
    <n v="8888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5000"/>
    <n v="150"/>
    <x v="2"/>
    <x v="0"/>
    <s v="USD"/>
    <n v="1434827173"/>
    <n v="1430939173"/>
    <b v="0"/>
    <n v="3"/>
    <b v="0"/>
    <s v="publishing/fiction"/>
    <n v="3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888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875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4200"/>
    <n v="895"/>
    <x v="2"/>
    <x v="0"/>
    <s v="USD"/>
    <n v="1380720474"/>
    <n v="1378214874"/>
    <b v="0"/>
    <n v="19"/>
    <b v="0"/>
    <s v="publishing/fiction"/>
    <n v="21"/>
    <n v="47.11"/>
    <x v="3"/>
    <s v="fiction"/>
  </r>
  <r>
    <n v="1491"/>
    <s v="Tales of guns, gold and a beagle in the Old West"/>
    <s v="What do you get when you take outlaws, guns, gold and and old beagle in the old west? Adventure!"/>
    <n v="5000"/>
    <n v="100"/>
    <x v="2"/>
    <x v="0"/>
    <s v="USD"/>
    <n v="1424014680"/>
    <n v="1418922443"/>
    <b v="0"/>
    <n v="1"/>
    <b v="0"/>
    <s v="publishing/fiction"/>
    <n v="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48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80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8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80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3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5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3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7500"/>
    <n v="20"/>
    <x v="2"/>
    <x v="5"/>
    <s v="CAD"/>
    <n v="1435708500"/>
    <n v="1434412500"/>
    <b v="0"/>
    <n v="1"/>
    <b v="0"/>
    <s v="photography/nature"/>
    <n v="0"/>
    <n v="20"/>
    <x v="8"/>
    <s v="nature"/>
  </r>
  <r>
    <n v="1543"/>
    <s v="Sunrises in the MidWest"/>
    <s v="I plan to take pictures of the sunrise in the MidWest every day in 2015 and compile them in a slide show for distribution."/>
    <n v="600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8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125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800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2500"/>
    <n v="60"/>
    <x v="2"/>
    <x v="0"/>
    <s v="USD"/>
    <n v="1447020620"/>
    <n v="1444425020"/>
    <b v="0"/>
    <n v="1"/>
    <b v="0"/>
    <s v="photography/nature"/>
    <n v="2"/>
    <n v="60"/>
    <x v="8"/>
    <s v="nature"/>
  </r>
  <r>
    <n v="1549"/>
    <s v="2016 Calendar:  Wonders of Nature"/>
    <s v="A 2016 calendar collection of landscape and wildlife photographs from award winning photographer, Steve Marler."/>
    <n v="1600"/>
    <n v="170"/>
    <x v="2"/>
    <x v="0"/>
    <s v="USD"/>
    <n v="1446524159"/>
    <n v="1443928559"/>
    <b v="0"/>
    <n v="6"/>
    <b v="0"/>
    <s v="photography/nature"/>
    <n v="11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80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8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8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800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5000"/>
    <n v="100"/>
    <x v="2"/>
    <x v="0"/>
    <s v="USD"/>
    <n v="1411227633"/>
    <n v="1408549233"/>
    <b v="0"/>
    <n v="1"/>
    <b v="0"/>
    <s v="photography/nature"/>
    <n v="2"/>
    <n v="100"/>
    <x v="8"/>
    <s v="nature"/>
  </r>
  <r>
    <n v="1558"/>
    <s v="Lucy Wood's Calendar - English Countryside 2016"/>
    <s v="A large 2016 wall-calendar (A3 when open) featuring 12 stunning photographs by Lucy Wood."/>
    <n v="8000"/>
    <n v="35"/>
    <x v="2"/>
    <x v="1"/>
    <s v="GBP"/>
    <n v="1440763920"/>
    <n v="1435656759"/>
    <b v="0"/>
    <n v="3"/>
    <b v="0"/>
    <s v="photography/nature"/>
    <n v="0"/>
    <n v="11.67"/>
    <x v="8"/>
    <s v="nature"/>
  </r>
  <r>
    <n v="1559"/>
    <s v="North Cascades Bigfoot Photo Expedition"/>
    <s v="The goal of this project is to provide scientific evidence of bigfoot in the North Cascades."/>
    <n v="1492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3000"/>
    <n v="94"/>
    <x v="2"/>
    <x v="0"/>
    <s v="USD"/>
    <n v="1415842193"/>
    <n v="1414110593"/>
    <b v="0"/>
    <n v="4"/>
    <b v="0"/>
    <s v="photography/nature"/>
    <n v="3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75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42000"/>
    <n v="85"/>
    <x v="1"/>
    <x v="1"/>
    <s v="GBP"/>
    <n v="1394815751"/>
    <n v="1389635351"/>
    <b v="0"/>
    <n v="2"/>
    <b v="0"/>
    <s v="publishing/art books"/>
    <n v="0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505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75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118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15000"/>
    <n v="125"/>
    <x v="1"/>
    <x v="1"/>
    <s v="GBP"/>
    <n v="1456703940"/>
    <n v="1454546859"/>
    <b v="0"/>
    <n v="3"/>
    <b v="0"/>
    <s v="publishing/art books"/>
    <n v="1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5000"/>
    <n v="223"/>
    <x v="1"/>
    <x v="5"/>
    <s v="CAD"/>
    <n v="1491019140"/>
    <n v="1487548802"/>
    <b v="0"/>
    <n v="3"/>
    <b v="0"/>
    <s v="publishing/art books"/>
    <n v="4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10000"/>
    <n v="650"/>
    <x v="1"/>
    <x v="0"/>
    <s v="USD"/>
    <n v="1435698368"/>
    <n v="1431810368"/>
    <b v="0"/>
    <n v="10"/>
    <b v="0"/>
    <s v="publishing/art books"/>
    <n v="7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2700"/>
    <n v="55"/>
    <x v="1"/>
    <x v="0"/>
    <s v="USD"/>
    <n v="1343161248"/>
    <n v="1337977248"/>
    <b v="0"/>
    <n v="2"/>
    <b v="0"/>
    <s v="publishing/art books"/>
    <n v="0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500"/>
    <n v="205"/>
    <x v="1"/>
    <x v="0"/>
    <s v="USD"/>
    <n v="1283392800"/>
    <n v="1281317691"/>
    <b v="0"/>
    <n v="4"/>
    <b v="0"/>
    <s v="publishing/art books"/>
    <n v="4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750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5000"/>
    <n v="5"/>
    <x v="2"/>
    <x v="1"/>
    <s v="GBP"/>
    <n v="1450521990"/>
    <n v="1447757190"/>
    <b v="0"/>
    <n v="1"/>
    <b v="0"/>
    <s v="photography/places"/>
    <n v="0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1750"/>
    <n v="15"/>
    <x v="2"/>
    <x v="1"/>
    <s v="GBP"/>
    <n v="1411681391"/>
    <n v="1409089391"/>
    <b v="0"/>
    <n v="1"/>
    <b v="0"/>
    <s v="photography/places"/>
    <n v="1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7175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70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120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7000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70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18000"/>
    <n v="1020"/>
    <x v="2"/>
    <x v="13"/>
    <s v="EUR"/>
    <n v="1443040464"/>
    <n v="1440448464"/>
    <b v="0"/>
    <n v="2"/>
    <b v="0"/>
    <s v="photography/places"/>
    <n v="6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7000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18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200"/>
    <n v="205"/>
    <x v="2"/>
    <x v="0"/>
    <s v="USD"/>
    <n v="1463329260"/>
    <n v="1458147982"/>
    <b v="0"/>
    <n v="10"/>
    <b v="0"/>
    <s v="photography/places"/>
    <n v="103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5000"/>
    <n v="280"/>
    <x v="2"/>
    <x v="0"/>
    <s v="USD"/>
    <n v="1403122380"/>
    <n v="1400634728"/>
    <b v="0"/>
    <n v="7"/>
    <b v="0"/>
    <s v="photography/places"/>
    <n v="2"/>
    <n v="40"/>
    <x v="8"/>
    <s v="places"/>
  </r>
  <r>
    <n v="1596"/>
    <s v="The Town We Live In"/>
    <s v="London is beautiful. I want to create a book of stunning images from in and around our great city"/>
    <n v="50000"/>
    <n v="75"/>
    <x v="2"/>
    <x v="1"/>
    <s v="GBP"/>
    <n v="1418469569"/>
    <n v="1414577969"/>
    <b v="0"/>
    <n v="3"/>
    <b v="0"/>
    <s v="photography/places"/>
    <n v="0"/>
    <n v="25"/>
    <x v="8"/>
    <s v="places"/>
  </r>
  <r>
    <n v="1597"/>
    <s v="Vacation Days in Big Bear"/>
    <s v="We're starting up a new an improved way to do vacation rental management, but we need some funding to kick start it!"/>
    <n v="7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90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70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1000"/>
    <n v="1001"/>
    <x v="0"/>
    <x v="0"/>
    <s v="USD"/>
    <n v="1370390432"/>
    <n v="1368576032"/>
    <b v="0"/>
    <n v="27"/>
    <b v="1"/>
    <s v="music/rock"/>
    <n v="100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12000"/>
    <n v="550"/>
    <x v="0"/>
    <x v="0"/>
    <s v="USD"/>
    <n v="1357160384"/>
    <n v="1354568384"/>
    <b v="0"/>
    <n v="11"/>
    <b v="1"/>
    <s v="music/rock"/>
    <n v="5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5000"/>
    <n v="10210"/>
    <x v="0"/>
    <x v="0"/>
    <s v="USD"/>
    <n v="1383332400"/>
    <n v="1380470188"/>
    <b v="0"/>
    <n v="158"/>
    <b v="1"/>
    <s v="music/rock"/>
    <n v="204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2000"/>
    <n v="2000"/>
    <x v="0"/>
    <x v="0"/>
    <s v="USD"/>
    <n v="1410755286"/>
    <n v="1408940886"/>
    <b v="0"/>
    <n v="23"/>
    <b v="1"/>
    <s v="music/rock"/>
    <n v="100"/>
    <n v="86.96"/>
    <x v="4"/>
    <s v="rock"/>
  </r>
  <r>
    <n v="1620"/>
    <s v="Kickstart my music career with 300 CDs"/>
    <s v="Kickstarting my music career with 300 hard copy CDs of my first release."/>
    <n v="1100"/>
    <n v="1130"/>
    <x v="0"/>
    <x v="0"/>
    <s v="USD"/>
    <n v="1361606940"/>
    <n v="1361002140"/>
    <b v="0"/>
    <n v="17"/>
    <b v="1"/>
    <s v="music/rock"/>
    <n v="10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0"/>
    <n v="1050"/>
    <x v="0"/>
    <x v="0"/>
    <s v="USD"/>
    <n v="1362086700"/>
    <n v="1358180968"/>
    <b v="0"/>
    <n v="27"/>
    <b v="1"/>
    <s v="music/rock"/>
    <n v="11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3000000"/>
    <n v="1800"/>
    <x v="0"/>
    <x v="0"/>
    <s v="USD"/>
    <n v="1330789165"/>
    <n v="1328197165"/>
    <b v="0"/>
    <n v="19"/>
    <b v="1"/>
    <s v="music/rock"/>
    <n v="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1000"/>
    <n v="1003"/>
    <x v="0"/>
    <x v="13"/>
    <s v="EUR"/>
    <n v="1462053540"/>
    <n v="1459355950"/>
    <b v="0"/>
    <n v="36"/>
    <b v="1"/>
    <s v="music/pop"/>
    <n v="100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30000"/>
    <n v="1026"/>
    <x v="0"/>
    <x v="0"/>
    <s v="USD"/>
    <n v="1278302400"/>
    <n v="1273961999"/>
    <b v="0"/>
    <n v="23"/>
    <b v="1"/>
    <s v="music/pop"/>
    <n v="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750"/>
    <n v="1776"/>
    <x v="0"/>
    <x v="0"/>
    <s v="USD"/>
    <n v="1391718671"/>
    <n v="1390509071"/>
    <b v="0"/>
    <n v="49"/>
    <b v="1"/>
    <s v="music/pop"/>
    <n v="101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1500"/>
    <n v="3500"/>
    <x v="0"/>
    <x v="0"/>
    <s v="USD"/>
    <n v="1311298745"/>
    <n v="1309311545"/>
    <b v="0"/>
    <n v="56"/>
    <b v="1"/>
    <s v="music/pop"/>
    <n v="233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7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429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675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65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0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7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85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65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6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65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30000"/>
    <n v="85"/>
    <x v="2"/>
    <x v="0"/>
    <s v="USD"/>
    <n v="1409513940"/>
    <n v="1405949514"/>
    <b v="0"/>
    <n v="4"/>
    <b v="0"/>
    <s v="music/faith"/>
    <n v="0"/>
    <n v="21.25"/>
    <x v="4"/>
    <s v="faith"/>
  </r>
  <r>
    <n v="1710"/>
    <s v="Producing a live album of our upcoming Europe tour"/>
    <s v="We want to create a gospel live album which has never been produced before."/>
    <n v="372625"/>
    <n v="34"/>
    <x v="2"/>
    <x v="12"/>
    <s v="EUR"/>
    <n v="1453122000"/>
    <n v="1449151888"/>
    <b v="0"/>
    <n v="1"/>
    <b v="0"/>
    <s v="music/faith"/>
    <n v="0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"/>
    <n v="1050"/>
    <x v="2"/>
    <x v="0"/>
    <s v="USD"/>
    <n v="1409585434"/>
    <n v="1406907034"/>
    <b v="0"/>
    <n v="2"/>
    <b v="0"/>
    <s v="music/faith"/>
    <n v="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6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12000"/>
    <n v="50"/>
    <x v="2"/>
    <x v="0"/>
    <s v="USD"/>
    <n v="1412536412"/>
    <n v="1409944412"/>
    <b v="0"/>
    <n v="1"/>
    <b v="0"/>
    <s v="music/faith"/>
    <n v="0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5000"/>
    <n v="150"/>
    <x v="2"/>
    <x v="0"/>
    <s v="USD"/>
    <n v="1481295099"/>
    <n v="1477835499"/>
    <b v="0"/>
    <n v="3"/>
    <b v="0"/>
    <s v="music/faith"/>
    <n v="3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7500"/>
    <n v="35"/>
    <x v="2"/>
    <x v="0"/>
    <s v="USD"/>
    <n v="1410958191"/>
    <n v="1408366191"/>
    <b v="0"/>
    <n v="3"/>
    <b v="0"/>
    <s v="music/faith"/>
    <n v="0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6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750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6000"/>
    <n v="650"/>
    <x v="2"/>
    <x v="0"/>
    <s v="USD"/>
    <n v="1435730400"/>
    <n v="1430855315"/>
    <b v="0"/>
    <n v="3"/>
    <b v="0"/>
    <s v="music/faith"/>
    <n v="11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75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6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6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6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6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6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70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0"/>
    <n v="110"/>
    <x v="2"/>
    <x v="0"/>
    <s v="USD"/>
    <n v="1470598345"/>
    <n v="1468006345"/>
    <b v="0"/>
    <n v="2"/>
    <b v="0"/>
    <s v="music/faith"/>
    <n v="1"/>
    <n v="55"/>
    <x v="4"/>
    <s v="faith"/>
  </r>
  <r>
    <n v="1736"/>
    <s v="In His Presence"/>
    <s v="A unique meditative album reflecting on the life of Christ, inviting Him into your presence"/>
    <n v="25000"/>
    <n v="22"/>
    <x v="2"/>
    <x v="0"/>
    <s v="USD"/>
    <n v="1447018833"/>
    <n v="1444423233"/>
    <b v="0"/>
    <n v="1"/>
    <b v="0"/>
    <s v="music/faith"/>
    <n v="0"/>
    <n v="22"/>
    <x v="4"/>
    <s v="faith"/>
  </r>
  <r>
    <n v="1737"/>
    <s v="Healing"/>
    <s v="An instrumental project in which all songs are incorporated around the healing power of our God. Used for times of prayer &amp; devotion"/>
    <n v="2200"/>
    <n v="850"/>
    <x v="2"/>
    <x v="0"/>
    <s v="USD"/>
    <n v="1437432392"/>
    <n v="1434840392"/>
    <b v="0"/>
    <n v="15"/>
    <b v="0"/>
    <s v="music/faith"/>
    <n v="39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63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6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150"/>
    <n v="1330"/>
    <x v="0"/>
    <x v="1"/>
    <s v="GBP"/>
    <n v="1433948671"/>
    <n v="1430060671"/>
    <b v="0"/>
    <n v="52"/>
    <b v="1"/>
    <s v="photography/photobooks"/>
    <n v="116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5000"/>
    <n v="6025"/>
    <x v="0"/>
    <x v="0"/>
    <s v="USD"/>
    <n v="1472270340"/>
    <n v="1470348775"/>
    <b v="0"/>
    <n v="67"/>
    <b v="1"/>
    <s v="photography/photobooks"/>
    <n v="121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4000"/>
    <n v="30"/>
    <x v="0"/>
    <x v="0"/>
    <s v="USD"/>
    <n v="1444071361"/>
    <n v="1441479361"/>
    <b v="0"/>
    <n v="4"/>
    <b v="1"/>
    <s v="photography/photobooks"/>
    <n v="1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000"/>
    <n v="885"/>
    <x v="0"/>
    <x v="0"/>
    <s v="USD"/>
    <n v="1457739245"/>
    <n v="1455147245"/>
    <b v="0"/>
    <n v="25"/>
    <b v="1"/>
    <s v="photography/photobooks"/>
    <n v="1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60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2900"/>
    <n v="895"/>
    <x v="2"/>
    <x v="1"/>
    <s v="GBP"/>
    <n v="1414107040"/>
    <n v="1411515040"/>
    <b v="1"/>
    <n v="25"/>
    <b v="0"/>
    <s v="photography/photobooks"/>
    <n v="3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1500"/>
    <n v="1877"/>
    <x v="2"/>
    <x v="0"/>
    <s v="USD"/>
    <n v="1421691298"/>
    <n v="1417803298"/>
    <b v="1"/>
    <n v="19"/>
    <b v="0"/>
    <s v="photography/photobooks"/>
    <n v="125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60000"/>
    <n v="335"/>
    <x v="2"/>
    <x v="1"/>
    <s v="GBP"/>
    <n v="1414623471"/>
    <n v="1411513071"/>
    <b v="1"/>
    <n v="4"/>
    <b v="0"/>
    <s v="photography/photobooks"/>
    <n v="1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5000"/>
    <n v="651"/>
    <x v="2"/>
    <x v="9"/>
    <s v="EUR"/>
    <n v="1424421253"/>
    <n v="1421829253"/>
    <b v="1"/>
    <n v="10"/>
    <b v="0"/>
    <s v="photography/photobooks"/>
    <n v="13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5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5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10500"/>
    <n v="1697"/>
    <x v="2"/>
    <x v="12"/>
    <s v="EUR"/>
    <n v="1435442340"/>
    <n v="1433416830"/>
    <b v="1"/>
    <n v="18"/>
    <b v="0"/>
    <s v="photography/photobooks"/>
    <n v="16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2000"/>
    <n v="553"/>
    <x v="2"/>
    <x v="0"/>
    <s v="USD"/>
    <n v="1411868313"/>
    <n v="1409276313"/>
    <b v="1"/>
    <n v="8"/>
    <b v="0"/>
    <s v="photography/photobooks"/>
    <n v="28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2000"/>
    <n v="380"/>
    <x v="2"/>
    <x v="5"/>
    <s v="CAD"/>
    <n v="1425246439"/>
    <n v="1422222439"/>
    <b v="1"/>
    <n v="9"/>
    <b v="0"/>
    <s v="photography/photobooks"/>
    <n v="19"/>
    <n v="42.22"/>
    <x v="8"/>
    <s v="photobooks"/>
  </r>
  <r>
    <n v="1810"/>
    <s v="Film Speed"/>
    <s v="Film Speed is a series of Zines focusing on architecture shot completely on 35 and 120mm film."/>
    <n v="1500"/>
    <n v="15"/>
    <x v="2"/>
    <x v="0"/>
    <s v="USD"/>
    <n v="1408657826"/>
    <n v="1407621026"/>
    <b v="0"/>
    <n v="2"/>
    <b v="0"/>
    <s v="photography/photobooks"/>
    <n v="1"/>
    <n v="7.5"/>
    <x v="8"/>
    <s v="photobooks"/>
  </r>
  <r>
    <n v="1811"/>
    <s v="The Year of Sunsets"/>
    <s v="A collection of 365 color photographs of sunsets in 2014, beautifully presented in a hardcover book."/>
    <n v="3000"/>
    <n v="40"/>
    <x v="2"/>
    <x v="0"/>
    <s v="USD"/>
    <n v="1414123200"/>
    <n v="1408962270"/>
    <b v="0"/>
    <n v="26"/>
    <b v="0"/>
    <s v="photography/photobooks"/>
    <n v="1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5999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55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55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5000"/>
    <n v="25"/>
    <x v="2"/>
    <x v="0"/>
    <s v="USD"/>
    <n v="1406743396"/>
    <n v="1404151396"/>
    <b v="0"/>
    <n v="4"/>
    <b v="0"/>
    <s v="photography/photobooks"/>
    <n v="0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2500"/>
    <n v="300"/>
    <x v="0"/>
    <x v="5"/>
    <s v="CAD"/>
    <n v="1391194860"/>
    <n v="1388084862"/>
    <b v="0"/>
    <n v="11"/>
    <b v="1"/>
    <s v="music/rock"/>
    <n v="12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500"/>
    <n v="500"/>
    <x v="0"/>
    <x v="0"/>
    <s v="USD"/>
    <n v="1299243427"/>
    <n v="1296651427"/>
    <b v="0"/>
    <n v="20"/>
    <b v="1"/>
    <s v="music/rock"/>
    <n v="100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00"/>
    <n v="2053"/>
    <x v="0"/>
    <x v="0"/>
    <s v="USD"/>
    <n v="1475342382"/>
    <n v="1472750382"/>
    <b v="0"/>
    <n v="45"/>
    <b v="1"/>
    <s v="music/rock"/>
    <n v="2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7500"/>
    <n v="980"/>
    <x v="0"/>
    <x v="0"/>
    <s v="USD"/>
    <n v="1367902740"/>
    <n v="1366251510"/>
    <b v="0"/>
    <n v="13"/>
    <b v="1"/>
    <s v="music/rock"/>
    <n v="13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0"/>
    <n v="1000"/>
    <x v="0"/>
    <x v="0"/>
    <s v="USD"/>
    <n v="1466139300"/>
    <n v="1464854398"/>
    <b v="0"/>
    <n v="19"/>
    <b v="1"/>
    <s v="music/rock"/>
    <n v="1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2500"/>
    <n v="301"/>
    <x v="0"/>
    <x v="0"/>
    <s v="USD"/>
    <n v="1350505059"/>
    <n v="1347913059"/>
    <b v="0"/>
    <n v="8"/>
    <b v="1"/>
    <s v="music/rock"/>
    <n v="12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1000"/>
    <n v="1001"/>
    <x v="0"/>
    <x v="0"/>
    <s v="USD"/>
    <n v="1391706084"/>
    <n v="1389891684"/>
    <b v="0"/>
    <n v="19"/>
    <b v="1"/>
    <s v="music/rock"/>
    <n v="100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55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000"/>
    <n v="1455"/>
    <x v="2"/>
    <x v="0"/>
    <s v="USD"/>
    <n v="1488958200"/>
    <n v="1484912974"/>
    <b v="0"/>
    <n v="16"/>
    <b v="0"/>
    <s v="games/mobile games"/>
    <n v="146"/>
    <n v="90.94"/>
    <x v="6"/>
    <s v="mobile games"/>
  </r>
  <r>
    <n v="1863"/>
    <s v="Project: 20M813"/>
    <s v="This is an Android game where you take control of the zombies and try to eat your way to world domination!"/>
    <n v="50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2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10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5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50000"/>
    <n v="1217"/>
    <x v="2"/>
    <x v="0"/>
    <s v="USD"/>
    <n v="1450166340"/>
    <n v="1448044925"/>
    <b v="0"/>
    <n v="17"/>
    <b v="0"/>
    <s v="games/mobile games"/>
    <n v="2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55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5000"/>
    <n v="212"/>
    <x v="2"/>
    <x v="0"/>
    <s v="USD"/>
    <n v="1435633602"/>
    <n v="1433041602"/>
    <b v="0"/>
    <n v="13"/>
    <b v="0"/>
    <s v="games/mobile games"/>
    <n v="4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15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5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5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550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550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55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750"/>
    <n v="6"/>
    <x v="2"/>
    <x v="3"/>
    <s v="EUR"/>
    <n v="1457966129"/>
    <n v="1455377729"/>
    <b v="0"/>
    <n v="2"/>
    <b v="0"/>
    <s v="games/mobile games"/>
    <n v="1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50"/>
    <n v="1351"/>
    <x v="0"/>
    <x v="0"/>
    <s v="USD"/>
    <n v="1354017600"/>
    <n v="1350967535"/>
    <b v="0"/>
    <n v="26"/>
    <b v="1"/>
    <s v="music/indie rock"/>
    <n v="2702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30000"/>
    <n v="1225"/>
    <x v="0"/>
    <x v="0"/>
    <s v="USD"/>
    <n v="1415832338"/>
    <n v="1413236738"/>
    <b v="0"/>
    <n v="29"/>
    <b v="1"/>
    <s v="music/indie rock"/>
    <n v="4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9000"/>
    <n v="1145"/>
    <x v="0"/>
    <x v="0"/>
    <s v="USD"/>
    <n v="1329082983"/>
    <n v="1326404583"/>
    <b v="0"/>
    <n v="20"/>
    <b v="1"/>
    <s v="music/indie rock"/>
    <n v="6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5000"/>
    <n v="9228"/>
    <x v="0"/>
    <x v="0"/>
    <s v="USD"/>
    <n v="1445363722"/>
    <n v="1442771722"/>
    <b v="0"/>
    <n v="47"/>
    <b v="1"/>
    <s v="music/indie rock"/>
    <n v="185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1000"/>
    <n v="1200"/>
    <x v="0"/>
    <x v="0"/>
    <s v="USD"/>
    <n v="1427319366"/>
    <n v="1424730966"/>
    <b v="0"/>
    <n v="42"/>
    <b v="1"/>
    <s v="music/indie rock"/>
    <n v="120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10000"/>
    <n v="50"/>
    <x v="2"/>
    <x v="0"/>
    <s v="USD"/>
    <n v="1451752021"/>
    <n v="1447864021"/>
    <b v="0"/>
    <n v="2"/>
    <b v="0"/>
    <s v="technology/gadgets"/>
    <n v="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1000"/>
    <n v="42"/>
    <x v="2"/>
    <x v="0"/>
    <s v="USD"/>
    <n v="1410127994"/>
    <n v="1407535994"/>
    <b v="0"/>
    <n v="4"/>
    <b v="0"/>
    <s v="technology/gadgets"/>
    <n v="4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10000"/>
    <n v="85"/>
    <x v="2"/>
    <x v="0"/>
    <s v="USD"/>
    <n v="1400853925"/>
    <n v="1399557925"/>
    <b v="0"/>
    <n v="4"/>
    <b v="0"/>
    <s v="technology/gadgets"/>
    <n v="1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50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2000"/>
    <n v="60"/>
    <x v="2"/>
    <x v="0"/>
    <s v="USD"/>
    <n v="1414814340"/>
    <n v="1413519073"/>
    <b v="0"/>
    <n v="2"/>
    <b v="0"/>
    <s v="technology/gadgets"/>
    <n v="3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2995"/>
    <n v="8"/>
    <x v="2"/>
    <x v="0"/>
    <s v="USD"/>
    <n v="1409620222"/>
    <n v="1407892222"/>
    <b v="0"/>
    <n v="4"/>
    <b v="0"/>
    <s v="technology/gadgets"/>
    <n v="0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5000"/>
    <n v="260"/>
    <x v="2"/>
    <x v="0"/>
    <s v="USD"/>
    <n v="1407869851"/>
    <n v="1404845851"/>
    <b v="0"/>
    <n v="9"/>
    <b v="0"/>
    <s v="technology/gadgets"/>
    <n v="5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300"/>
    <n v="301"/>
    <x v="0"/>
    <x v="0"/>
    <s v="USD"/>
    <n v="1317099540"/>
    <n v="1313612532"/>
    <b v="0"/>
    <n v="13"/>
    <b v="1"/>
    <s v="music/indie rock"/>
    <n v="100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21000"/>
    <n v="1655"/>
    <x v="0"/>
    <x v="0"/>
    <s v="USD"/>
    <n v="1381449600"/>
    <n v="1379540288"/>
    <b v="0"/>
    <n v="52"/>
    <b v="1"/>
    <s v="music/indie rock"/>
    <n v="8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1300"/>
    <n v="620"/>
    <x v="0"/>
    <x v="0"/>
    <s v="USD"/>
    <n v="1331182740"/>
    <n v="1329856839"/>
    <b v="0"/>
    <n v="11"/>
    <b v="1"/>
    <s v="music/indie rock"/>
    <n v="48"/>
    <n v="56.36"/>
    <x v="4"/>
    <s v="indie rock"/>
  </r>
  <r>
    <n v="1928"/>
    <s v="Jollyheads Circus Debut Album &quot;The Kaleidoscope Dawn&quot;"/>
    <s v="Help us master and release our debut album &quot;The Kaleidoscope Dawn&quot;"/>
    <n v="25000"/>
    <n v="2630"/>
    <x v="0"/>
    <x v="0"/>
    <s v="USD"/>
    <n v="1367940794"/>
    <n v="1365348794"/>
    <b v="0"/>
    <n v="34"/>
    <b v="1"/>
    <s v="music/indie rock"/>
    <n v="11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52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5000"/>
    <n v="51"/>
    <x v="2"/>
    <x v="1"/>
    <s v="GBP"/>
    <n v="1470178800"/>
    <n v="1467650771"/>
    <b v="0"/>
    <n v="4"/>
    <b v="0"/>
    <s v="photography/people"/>
    <n v="1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6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85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8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250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5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50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50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50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850"/>
    <n v="850"/>
    <x v="0"/>
    <x v="0"/>
    <s v="USD"/>
    <n v="1338830395"/>
    <n v="1336238395"/>
    <b v="0"/>
    <n v="25"/>
    <b v="1"/>
    <s v="music/indie rock"/>
    <n v="100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600"/>
    <n v="300"/>
    <x v="0"/>
    <x v="0"/>
    <s v="USD"/>
    <n v="1366064193"/>
    <n v="1364854593"/>
    <b v="0"/>
    <n v="11"/>
    <b v="1"/>
    <s v="music/indie rock"/>
    <n v="5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3000"/>
    <n v="3385"/>
    <x v="0"/>
    <x v="0"/>
    <s v="USD"/>
    <n v="1298167001"/>
    <n v="1295575001"/>
    <b v="0"/>
    <n v="36"/>
    <b v="1"/>
    <s v="music/indie rock"/>
    <n v="113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25000"/>
    <n v="310"/>
    <x v="2"/>
    <x v="14"/>
    <s v="MXN"/>
    <n v="1483773169"/>
    <n v="1481181169"/>
    <b v="0"/>
    <n v="3"/>
    <b v="0"/>
    <s v="games/video games"/>
    <n v="1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7000"/>
    <n v="50"/>
    <x v="2"/>
    <x v="0"/>
    <s v="USD"/>
    <n v="1268636340"/>
    <n v="1263982307"/>
    <b v="0"/>
    <n v="5"/>
    <b v="0"/>
    <s v="games/video games"/>
    <n v="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5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7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6000"/>
    <n v="85"/>
    <x v="2"/>
    <x v="0"/>
    <s v="USD"/>
    <n v="1408154663"/>
    <n v="1405130663"/>
    <b v="0"/>
    <n v="4"/>
    <b v="0"/>
    <s v="games/video games"/>
    <n v="1"/>
    <n v="21.25"/>
    <x v="6"/>
    <s v="video games"/>
  </r>
  <r>
    <n v="2131"/>
    <s v="Scout's Honor"/>
    <s v="From frightened girl to empowered woman, Scout's Honor is a tale about facing your fears and overcoming odds."/>
    <n v="6000"/>
    <n v="25"/>
    <x v="2"/>
    <x v="0"/>
    <s v="USD"/>
    <n v="1436677091"/>
    <n v="1434085091"/>
    <b v="0"/>
    <n v="3"/>
    <b v="0"/>
    <s v="games/video games"/>
    <n v="0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20000"/>
    <n v="16"/>
    <x v="2"/>
    <x v="0"/>
    <s v="USD"/>
    <n v="1303628340"/>
    <n v="1300328399"/>
    <b v="0"/>
    <n v="3"/>
    <b v="0"/>
    <s v="games/video games"/>
    <n v="0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300000"/>
    <n v="128"/>
    <x v="2"/>
    <x v="1"/>
    <s v="GBP"/>
    <n v="1383959939"/>
    <n v="1381364339"/>
    <b v="0"/>
    <n v="12"/>
    <b v="0"/>
    <s v="games/video games"/>
    <n v="0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2500"/>
    <n v="560"/>
    <x v="2"/>
    <x v="0"/>
    <s v="USD"/>
    <n v="1357934424"/>
    <n v="1355342424"/>
    <b v="0"/>
    <n v="11"/>
    <b v="0"/>
    <s v="games/video games"/>
    <n v="22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600"/>
    <n v="601"/>
    <x v="2"/>
    <x v="12"/>
    <s v="EUR"/>
    <n v="1451494210"/>
    <n v="1449075010"/>
    <b v="0"/>
    <n v="12"/>
    <b v="0"/>
    <s v="games/video games"/>
    <n v="100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6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8950"/>
    <n v="2"/>
    <x v="2"/>
    <x v="1"/>
    <s v="GBP"/>
    <n v="1427992582"/>
    <n v="1425404182"/>
    <b v="0"/>
    <n v="2"/>
    <b v="0"/>
    <s v="games/video games"/>
    <n v="0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5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5500"/>
    <n v="50"/>
    <x v="2"/>
    <x v="0"/>
    <s v="USD"/>
    <n v="1394909909"/>
    <n v="1392321509"/>
    <b v="0"/>
    <n v="4"/>
    <b v="0"/>
    <s v="games/video games"/>
    <n v="1"/>
    <n v="12.5"/>
    <x v="6"/>
    <s v="video games"/>
  </r>
  <r>
    <n v="2153"/>
    <s v="It's The GOD Complex"/>
    <s v="Crowdfunding the Gamers Way. An online game with real world consequences.Do you dare to play? Can you turn the world around?"/>
    <n v="5000"/>
    <n v="34"/>
    <x v="2"/>
    <x v="0"/>
    <s v="USD"/>
    <n v="1420876740"/>
    <n v="1417470718"/>
    <b v="0"/>
    <n v="4"/>
    <b v="0"/>
    <s v="games/video games"/>
    <n v="1"/>
    <n v="8.5"/>
    <x v="6"/>
    <s v="video games"/>
  </r>
  <r>
    <n v="2154"/>
    <s v="Demigods - Rise of the Children - Part 1 (Design)"/>
    <s v="A Real Time Strategy game based on Greek mythology in a fictional world."/>
    <n v="14000"/>
    <n v="2"/>
    <x v="2"/>
    <x v="0"/>
    <s v="USD"/>
    <n v="1390921827"/>
    <n v="1389193827"/>
    <b v="0"/>
    <n v="2"/>
    <b v="0"/>
    <s v="games/video games"/>
    <n v="0"/>
    <n v="1"/>
    <x v="6"/>
    <s v="video games"/>
  </r>
  <r>
    <n v="2155"/>
    <s v="VoxelMaze"/>
    <s v="A Level Editor, Turned up to eleven. Infinite creativity in one package, solo or with up to 16 of your friends."/>
    <n v="500"/>
    <n v="115"/>
    <x v="2"/>
    <x v="1"/>
    <s v="GBP"/>
    <n v="1459443385"/>
    <n v="1456854985"/>
    <b v="0"/>
    <n v="5"/>
    <b v="0"/>
    <s v="games/video games"/>
    <n v="23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25000"/>
    <n v="26"/>
    <x v="2"/>
    <x v="0"/>
    <s v="USD"/>
    <n v="1310837574"/>
    <n v="1308245574"/>
    <b v="0"/>
    <n v="2"/>
    <b v="0"/>
    <s v="games/video games"/>
    <n v="0"/>
    <n v="13"/>
    <x v="6"/>
    <s v="video games"/>
  </r>
  <r>
    <n v="2160"/>
    <s v="Army vs Aliens - Currently in Alpha"/>
    <s v="An awesome side-scroller tower defense game.  Think &quot;Plants vs Zombies&quot; but from a side-on perspective."/>
    <n v="2700"/>
    <n v="85"/>
    <x v="2"/>
    <x v="0"/>
    <s v="USD"/>
    <n v="1337447105"/>
    <n v="1334855105"/>
    <b v="0"/>
    <n v="16"/>
    <b v="0"/>
    <s v="games/video games"/>
    <n v="3"/>
    <n v="5.31"/>
    <x v="6"/>
    <s v="video games"/>
  </r>
  <r>
    <n v="2161"/>
    <s v="CallMeGhost DEBUT ALBUM preorder!"/>
    <s v="We're trying to fund hard copies of our debut album!"/>
    <n v="37000"/>
    <n v="463"/>
    <x v="0"/>
    <x v="0"/>
    <s v="USD"/>
    <n v="1443040059"/>
    <n v="1440448059"/>
    <b v="0"/>
    <n v="13"/>
    <b v="1"/>
    <s v="music/rock"/>
    <n v="1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50000"/>
    <n v="3466"/>
    <x v="0"/>
    <x v="6"/>
    <s v="EUR"/>
    <n v="1460127635"/>
    <n v="1457539235"/>
    <b v="0"/>
    <n v="117"/>
    <b v="1"/>
    <s v="music/rock"/>
    <n v="7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450"/>
    <n v="180"/>
    <x v="0"/>
    <x v="0"/>
    <s v="USD"/>
    <n v="1347672937"/>
    <n v="1346463337"/>
    <b v="0"/>
    <n v="8"/>
    <b v="1"/>
    <s v="music/rock"/>
    <n v="4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000"/>
    <n v="153"/>
    <x v="0"/>
    <x v="0"/>
    <s v="USD"/>
    <n v="1488473351"/>
    <n v="1488214151"/>
    <b v="0"/>
    <n v="7"/>
    <b v="1"/>
    <s v="music/rock"/>
    <n v="15"/>
    <n v="21.86"/>
    <x v="4"/>
    <s v="rock"/>
  </r>
  <r>
    <n v="2170"/>
    <s v="STETSON'S NEW EP"/>
    <s v="We are a hard rock band from Northern California trying to raise $350 for our next EP. Be a part of our journey!"/>
    <n v="500"/>
    <n v="633"/>
    <x v="0"/>
    <x v="0"/>
    <s v="USD"/>
    <n v="1440266422"/>
    <n v="1436810422"/>
    <b v="0"/>
    <n v="19"/>
    <b v="1"/>
    <s v="music/rock"/>
    <n v="127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570"/>
    <n v="1614"/>
    <x v="0"/>
    <x v="0"/>
    <s v="USD"/>
    <n v="1428725192"/>
    <n v="1426133192"/>
    <b v="0"/>
    <n v="21"/>
    <b v="1"/>
    <s v="music/rock"/>
    <n v="103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000"/>
    <n v="1130"/>
    <x v="0"/>
    <x v="0"/>
    <s v="USD"/>
    <n v="1334556624"/>
    <n v="1333001424"/>
    <b v="0"/>
    <n v="34"/>
    <b v="1"/>
    <s v="music/electronic music"/>
    <n v="11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000"/>
    <n v="10"/>
    <x v="0"/>
    <x v="0"/>
    <s v="USD"/>
    <n v="1431719379"/>
    <n v="1429127379"/>
    <b v="0"/>
    <n v="1"/>
    <b v="1"/>
    <s v="music/electronic music"/>
    <n v="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5000"/>
    <n v="5509"/>
    <x v="0"/>
    <x v="5"/>
    <s v="CAD"/>
    <n v="1489320642"/>
    <n v="1487164242"/>
    <b v="0"/>
    <n v="147"/>
    <b v="1"/>
    <s v="games/tabletop games"/>
    <n v="11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800"/>
    <n v="1001"/>
    <x v="0"/>
    <x v="0"/>
    <s v="USD"/>
    <n v="1340733600"/>
    <n v="1339098689"/>
    <b v="0"/>
    <n v="25"/>
    <b v="1"/>
    <s v="music/rock"/>
    <n v="125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1750"/>
    <n v="85"/>
    <x v="3"/>
    <x v="0"/>
    <s v="USD"/>
    <n v="1491769769"/>
    <n v="1489181369"/>
    <b v="0"/>
    <n v="4"/>
    <b v="0"/>
    <s v="food/small batch"/>
    <n v="5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45000"/>
    <n v="120"/>
    <x v="3"/>
    <x v="0"/>
    <s v="USD"/>
    <n v="1490033247"/>
    <n v="1489428447"/>
    <b v="0"/>
    <n v="4"/>
    <b v="0"/>
    <s v="food/small batch"/>
    <n v="0"/>
    <n v="30"/>
    <x v="7"/>
    <s v="small batch"/>
  </r>
  <r>
    <n v="2324"/>
    <s v="Pies not Lies"/>
    <s v="A city centre shop selling great locally made food with room to chat and learn about eachother."/>
    <n v="1500"/>
    <n v="1555"/>
    <x v="3"/>
    <x v="1"/>
    <s v="GBP"/>
    <n v="1490559285"/>
    <n v="1487970885"/>
    <b v="0"/>
    <n v="61"/>
    <b v="0"/>
    <s v="food/small batch"/>
    <n v="104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89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0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500"/>
    <n v="300"/>
    <x v="1"/>
    <x v="0"/>
    <s v="USD"/>
    <n v="1452282420"/>
    <n v="1447962505"/>
    <b v="0"/>
    <n v="1"/>
    <b v="0"/>
    <s v="technology/web"/>
    <n v="60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5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5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500"/>
    <n v="15"/>
    <x v="1"/>
    <x v="0"/>
    <s v="USD"/>
    <n v="1472135676"/>
    <n v="1469543676"/>
    <b v="0"/>
    <n v="1"/>
    <b v="0"/>
    <s v="technology/web"/>
    <n v="1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4190"/>
    <n v="270"/>
    <x v="1"/>
    <x v="0"/>
    <s v="USD"/>
    <n v="1456006938"/>
    <n v="1450822938"/>
    <b v="0"/>
    <n v="5"/>
    <b v="0"/>
    <s v="technology/web"/>
    <n v="6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50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50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5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5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5000"/>
    <n v="25"/>
    <x v="1"/>
    <x v="0"/>
    <s v="USD"/>
    <n v="1420910460"/>
    <n v="1415726460"/>
    <b v="0"/>
    <n v="1"/>
    <b v="0"/>
    <s v="technology/web"/>
    <n v="1"/>
    <n v="25"/>
    <x v="2"/>
    <s v="web"/>
  </r>
  <r>
    <n v="2355"/>
    <s v="PriceItUpPlease (Canceled)"/>
    <s v="PriceItUpPlease will be an easy to use website that estimates the amount of your startup costs for that great idea you have!"/>
    <n v="10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5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5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50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12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50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2000"/>
    <n v="120"/>
    <x v="1"/>
    <x v="0"/>
    <s v="USD"/>
    <n v="1418315470"/>
    <n v="1415723470"/>
    <b v="0"/>
    <n v="2"/>
    <b v="0"/>
    <s v="technology/web"/>
    <n v="6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5000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5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50"/>
    <n v="2630"/>
    <x v="1"/>
    <x v="1"/>
    <s v="GBP"/>
    <n v="1445431533"/>
    <n v="1442839533"/>
    <b v="0"/>
    <n v="27"/>
    <b v="0"/>
    <s v="technology/web"/>
    <n v="103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"/>
    <n v="100"/>
    <x v="1"/>
    <x v="0"/>
    <s v="USD"/>
    <n v="1429028365"/>
    <n v="1425143965"/>
    <b v="0"/>
    <n v="2"/>
    <b v="0"/>
    <s v="technology/web"/>
    <n v="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10000"/>
    <n v="82"/>
    <x v="1"/>
    <x v="0"/>
    <s v="USD"/>
    <n v="1418877141"/>
    <n v="1416285141"/>
    <b v="0"/>
    <n v="4"/>
    <b v="0"/>
    <s v="technology/web"/>
    <n v="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5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150"/>
    <n v="180"/>
    <x v="1"/>
    <x v="2"/>
    <s v="AUD"/>
    <n v="1429839571"/>
    <n v="1427247571"/>
    <b v="0"/>
    <n v="6"/>
    <b v="0"/>
    <s v="technology/web"/>
    <n v="120"/>
    <n v="30"/>
    <x v="2"/>
    <s v="web"/>
  </r>
  <r>
    <n v="2373"/>
    <s v="Cykelauktion.com (Canceled)"/>
    <s v="We want to create a safe marketplace for buying and selling bicycles."/>
    <n v="5000"/>
    <n v="50"/>
    <x v="1"/>
    <x v="11"/>
    <s v="SEK"/>
    <n v="1440863624"/>
    <n v="1438271624"/>
    <b v="0"/>
    <n v="1"/>
    <b v="0"/>
    <s v="technology/web"/>
    <n v="1"/>
    <n v="50"/>
    <x v="2"/>
    <s v="web"/>
  </r>
  <r>
    <n v="2374"/>
    <s v="Alcohol On Call (Canceled)"/>
    <s v="Next time you want a beer, put down your keys and pick up your phone. We prevent drunk driving by delivering alcohol to you at home."/>
    <n v="44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5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50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495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45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8000"/>
    <n v="55"/>
    <x v="1"/>
    <x v="0"/>
    <s v="USD"/>
    <n v="1443726142"/>
    <n v="1441134142"/>
    <b v="0"/>
    <n v="3"/>
    <b v="0"/>
    <s v="technology/web"/>
    <n v="1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20000"/>
    <n v="75"/>
    <x v="1"/>
    <x v="0"/>
    <s v="USD"/>
    <n v="1438662603"/>
    <n v="1436502603"/>
    <b v="0"/>
    <n v="2"/>
    <b v="0"/>
    <s v="technology/web"/>
    <n v="0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400"/>
    <n v="435"/>
    <x v="1"/>
    <x v="4"/>
    <s v="NZD"/>
    <n v="1424568107"/>
    <n v="1421976107"/>
    <b v="0"/>
    <n v="3"/>
    <b v="0"/>
    <s v="technology/web"/>
    <n v="109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4336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000"/>
    <n v="1026"/>
    <x v="1"/>
    <x v="0"/>
    <s v="USD"/>
    <n v="1469199740"/>
    <n v="1465311740"/>
    <b v="0"/>
    <n v="3"/>
    <b v="0"/>
    <s v="technology/web"/>
    <n v="10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400"/>
    <n v="463"/>
    <x v="1"/>
    <x v="0"/>
    <s v="USD"/>
    <n v="1421350140"/>
    <n v="1418761759"/>
    <b v="0"/>
    <n v="8"/>
    <b v="0"/>
    <s v="technology/web"/>
    <n v="116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3750"/>
    <n v="30"/>
    <x v="1"/>
    <x v="6"/>
    <s v="EUR"/>
    <n v="1437861540"/>
    <n v="1435160452"/>
    <b v="0"/>
    <n v="1"/>
    <b v="0"/>
    <s v="technology/web"/>
    <n v="1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42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5000"/>
    <n v="25"/>
    <x v="1"/>
    <x v="0"/>
    <s v="USD"/>
    <n v="1427825044"/>
    <n v="1425236644"/>
    <b v="0"/>
    <n v="1"/>
    <b v="0"/>
    <s v="technology/web"/>
    <n v="1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0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5000"/>
    <n v="50"/>
    <x v="1"/>
    <x v="0"/>
    <s v="USD"/>
    <n v="1439048017"/>
    <n v="1436456017"/>
    <b v="0"/>
    <n v="1"/>
    <b v="0"/>
    <s v="technology/web"/>
    <n v="1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175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4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35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4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4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8500"/>
    <n v="202"/>
    <x v="2"/>
    <x v="1"/>
    <s v="GBP"/>
    <n v="1459368658"/>
    <n v="1454188258"/>
    <b v="0"/>
    <n v="12"/>
    <b v="0"/>
    <s v="food/food trucks"/>
    <n v="2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4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3500"/>
    <n v="30"/>
    <x v="2"/>
    <x v="0"/>
    <s v="USD"/>
    <n v="1415247757"/>
    <n v="1412652157"/>
    <b v="0"/>
    <n v="2"/>
    <b v="0"/>
    <s v="food/food trucks"/>
    <n v="1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5600"/>
    <n v="460"/>
    <x v="2"/>
    <x v="0"/>
    <s v="USD"/>
    <n v="1439931675"/>
    <n v="1437339675"/>
    <b v="0"/>
    <n v="6"/>
    <b v="0"/>
    <s v="food/food trucks"/>
    <n v="8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4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10000"/>
    <n v="151"/>
    <x v="2"/>
    <x v="0"/>
    <s v="USD"/>
    <n v="1440524082"/>
    <n v="1437932082"/>
    <b v="0"/>
    <n v="3"/>
    <b v="0"/>
    <s v="food/food trucks"/>
    <n v="2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4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45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350"/>
    <n v="460"/>
    <x v="2"/>
    <x v="0"/>
    <s v="USD"/>
    <n v="1440215940"/>
    <n v="1436805660"/>
    <b v="0"/>
    <n v="13"/>
    <b v="0"/>
    <s v="food/food trucks"/>
    <n v="131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245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3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4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3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4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5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500"/>
    <n v="8"/>
    <x v="2"/>
    <x v="0"/>
    <s v="USD"/>
    <n v="1420044890"/>
    <n v="1417452890"/>
    <b v="0"/>
    <n v="1"/>
    <b v="0"/>
    <s v="food/food trucks"/>
    <n v="2"/>
    <n v="8"/>
    <x v="7"/>
    <s v="food trucks"/>
  </r>
  <r>
    <n v="2424"/>
    <s v="Lily and Memphs"/>
    <s v="Great and creative food from the heart in the form of a sweet food truck!"/>
    <n v="300"/>
    <n v="310"/>
    <x v="2"/>
    <x v="0"/>
    <s v="USD"/>
    <n v="1414445108"/>
    <n v="1411853108"/>
    <b v="0"/>
    <n v="9"/>
    <b v="0"/>
    <s v="food/food trucks"/>
    <n v="103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50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35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45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2000"/>
    <n v="2005"/>
    <x v="2"/>
    <x v="10"/>
    <s v="NOK"/>
    <n v="1486313040"/>
    <n v="1483131966"/>
    <b v="0"/>
    <n v="4"/>
    <b v="0"/>
    <s v="food/food trucks"/>
    <n v="100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5000"/>
    <n v="21"/>
    <x v="2"/>
    <x v="0"/>
    <s v="USD"/>
    <n v="1455246504"/>
    <n v="1452654504"/>
    <b v="0"/>
    <n v="2"/>
    <b v="0"/>
    <s v="food/food trucks"/>
    <n v="0"/>
    <n v="10.5"/>
    <x v="7"/>
    <s v="food trucks"/>
  </r>
  <r>
    <n v="2431"/>
    <s v="Murphy's good eatin'"/>
    <s v="Go to Colorado and run a food truck with homemade food of all kinds."/>
    <n v="1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5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35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5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2750"/>
    <n v="45"/>
    <x v="2"/>
    <x v="5"/>
    <s v="CAD"/>
    <n v="1454078770"/>
    <n v="1448894770"/>
    <b v="0"/>
    <n v="2"/>
    <b v="0"/>
    <s v="food/food trucks"/>
    <n v="2"/>
    <n v="22.5"/>
    <x v="7"/>
    <s v="food trucks"/>
  </r>
  <r>
    <n v="2437"/>
    <s v="Cuppa Gumbos"/>
    <s v="Homemade Gumbo, Stews and Curry to be served hot and fresh everyday at any festival or concert we can attend."/>
    <n v="35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5000"/>
    <n v="50"/>
    <x v="2"/>
    <x v="0"/>
    <s v="USD"/>
    <n v="1449529062"/>
    <n v="1444341462"/>
    <b v="0"/>
    <n v="1"/>
    <b v="0"/>
    <s v="food/food trucks"/>
    <n v="1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33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35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100"/>
    <n v="3258"/>
    <x v="0"/>
    <x v="0"/>
    <s v="USD"/>
    <n v="1464199591"/>
    <n v="1461607591"/>
    <b v="0"/>
    <n v="61"/>
    <b v="1"/>
    <s v="food/small batch"/>
    <n v="105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1250"/>
    <n v="430"/>
    <x v="0"/>
    <x v="0"/>
    <s v="USD"/>
    <n v="1472621760"/>
    <n v="1472110513"/>
    <b v="0"/>
    <n v="9"/>
    <b v="1"/>
    <s v="food/small batch"/>
    <n v="34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3000"/>
    <n v="801"/>
    <x v="0"/>
    <x v="0"/>
    <s v="USD"/>
    <n v="1451430000"/>
    <n v="1448914500"/>
    <b v="0"/>
    <n v="15"/>
    <b v="1"/>
    <s v="food/small batch"/>
    <n v="27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2500"/>
    <n v="5509"/>
    <x v="0"/>
    <x v="0"/>
    <s v="USD"/>
    <n v="1465498800"/>
    <n v="1462481718"/>
    <b v="0"/>
    <n v="80"/>
    <b v="1"/>
    <s v="food/small batch"/>
    <n v="22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1500"/>
    <n v="2222"/>
    <x v="0"/>
    <x v="5"/>
    <s v="CAD"/>
    <n v="1443641340"/>
    <n v="1441143397"/>
    <b v="0"/>
    <n v="43"/>
    <b v="1"/>
    <s v="music/indie rock"/>
    <n v="148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4000"/>
    <n v="1185"/>
    <x v="0"/>
    <x v="0"/>
    <s v="USD"/>
    <n v="1336669200"/>
    <n v="1335473931"/>
    <b v="0"/>
    <n v="43"/>
    <b v="1"/>
    <s v="music/indie rock"/>
    <n v="30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800"/>
    <n v="1001"/>
    <x v="0"/>
    <x v="0"/>
    <s v="USD"/>
    <n v="1312224383"/>
    <n v="1308336383"/>
    <b v="0"/>
    <n v="25"/>
    <b v="1"/>
    <s v="music/indie rock"/>
    <n v="125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999"/>
    <n v="2065"/>
    <x v="0"/>
    <x v="0"/>
    <s v="USD"/>
    <n v="1318463879"/>
    <n v="1315439879"/>
    <b v="0"/>
    <n v="41"/>
    <b v="1"/>
    <s v="music/indie rock"/>
    <n v="207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1000"/>
    <n v="750"/>
    <x v="0"/>
    <x v="0"/>
    <s v="USD"/>
    <n v="1339840740"/>
    <n v="1335397188"/>
    <b v="0"/>
    <n v="27"/>
    <b v="1"/>
    <s v="music/indie rock"/>
    <n v="7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3274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2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32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50"/>
    <n v="30"/>
    <x v="2"/>
    <x v="1"/>
    <s v="GBP"/>
    <n v="1443906000"/>
    <n v="1441955269"/>
    <b v="0"/>
    <n v="2"/>
    <b v="0"/>
    <s v="food/restaurants"/>
    <n v="5"/>
    <n v="15"/>
    <x v="7"/>
    <s v="restaurants"/>
  </r>
  <r>
    <n v="2507"/>
    <s v="Help Cafe Talavera get a New Kitchen!"/>
    <s v="Unique dishes for a unique city!."/>
    <n v="300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3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1000"/>
    <n v="1000"/>
    <x v="2"/>
    <x v="1"/>
    <s v="GBP"/>
    <n v="1429554349"/>
    <n v="1424719549"/>
    <b v="0"/>
    <n v="28"/>
    <b v="0"/>
    <s v="food/restaurants"/>
    <n v="100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10000"/>
    <n v="75"/>
    <x v="2"/>
    <x v="0"/>
    <s v="USD"/>
    <n v="1431647772"/>
    <n v="1426463772"/>
    <b v="0"/>
    <n v="2"/>
    <b v="0"/>
    <s v="food/restaurants"/>
    <n v="1"/>
    <n v="37.5"/>
    <x v="7"/>
    <s v="restaurants"/>
  </r>
  <r>
    <n v="2511"/>
    <s v="loluli's"/>
    <s v="Fresh Fast Food. A bbq ramen bar thats healthy, tasty and made to order right in front of your eyes....... From flame to bowl"/>
    <n v="3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300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3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7534"/>
    <n v="210"/>
    <x v="2"/>
    <x v="0"/>
    <s v="USD"/>
    <n v="1408526477"/>
    <n v="1407057677"/>
    <b v="0"/>
    <n v="4"/>
    <b v="0"/>
    <s v="food/restaurants"/>
    <n v="3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3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3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4000"/>
    <n v="65"/>
    <x v="2"/>
    <x v="0"/>
    <s v="USD"/>
    <n v="1405741404"/>
    <n v="1403149404"/>
    <b v="0"/>
    <n v="4"/>
    <b v="0"/>
    <s v="food/restaurants"/>
    <n v="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3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500"/>
    <n v="4518"/>
    <x v="0"/>
    <x v="0"/>
    <s v="USD"/>
    <n v="1418014740"/>
    <n v="1415585474"/>
    <b v="0"/>
    <n v="33"/>
    <b v="1"/>
    <s v="music/classical music"/>
    <n v="100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000"/>
    <n v="4518"/>
    <x v="0"/>
    <x v="0"/>
    <s v="USD"/>
    <n v="1439611140"/>
    <n v="1437668354"/>
    <b v="0"/>
    <n v="61"/>
    <b v="1"/>
    <s v="music/classical music"/>
    <n v="113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0"/>
    <n v="2100"/>
    <x v="0"/>
    <x v="0"/>
    <s v="USD"/>
    <n v="1262325600"/>
    <n v="1257871712"/>
    <b v="0"/>
    <n v="14"/>
    <b v="1"/>
    <s v="music/classical music"/>
    <n v="11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11200"/>
    <n v="29"/>
    <x v="0"/>
    <x v="0"/>
    <s v="USD"/>
    <n v="1375151566"/>
    <n v="1373337166"/>
    <b v="0"/>
    <n v="4"/>
    <b v="1"/>
    <s v="music/classical music"/>
    <n v="0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8000000"/>
    <n v="1100"/>
    <x v="0"/>
    <x v="0"/>
    <s v="USD"/>
    <n v="1312212855"/>
    <n v="1307028855"/>
    <b v="0"/>
    <n v="11"/>
    <b v="1"/>
    <s v="music/classical music"/>
    <n v="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000"/>
    <n v="1614"/>
    <x v="0"/>
    <x v="1"/>
    <s v="GBP"/>
    <n v="1370019600"/>
    <n v="1366999870"/>
    <b v="0"/>
    <n v="37"/>
    <b v="1"/>
    <s v="music/classical music"/>
    <n v="161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3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3250"/>
    <n v="75"/>
    <x v="1"/>
    <x v="12"/>
    <s v="EUR"/>
    <n v="1476189339"/>
    <n v="1471005339"/>
    <b v="0"/>
    <n v="3"/>
    <b v="0"/>
    <s v="food/food trucks"/>
    <n v="2"/>
    <n v="25"/>
    <x v="7"/>
    <s v="food trucks"/>
  </r>
  <r>
    <n v="2563"/>
    <s v="Phoenix Pearl Boba Tea Truck (Canceled)"/>
    <s v="Michigan based bubble tea and specialty ice cream food truck"/>
    <n v="3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3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2500"/>
    <n v="100"/>
    <x v="1"/>
    <x v="0"/>
    <s v="USD"/>
    <n v="1462827000"/>
    <n v="1457710589"/>
    <b v="0"/>
    <n v="1"/>
    <b v="0"/>
    <s v="food/food trucks"/>
    <n v="4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20"/>
    <n v="120"/>
    <x v="1"/>
    <x v="0"/>
    <s v="USD"/>
    <n v="1429823138"/>
    <n v="1427231138"/>
    <b v="0"/>
    <n v="2"/>
    <b v="0"/>
    <s v="food/food trucks"/>
    <n v="29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45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5000"/>
    <n v="145"/>
    <x v="1"/>
    <x v="0"/>
    <s v="USD"/>
    <n v="1442457112"/>
    <n v="1439865112"/>
    <b v="0"/>
    <n v="2"/>
    <b v="0"/>
    <s v="food/food trucks"/>
    <n v="3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5000"/>
    <n v="250"/>
    <x v="1"/>
    <x v="2"/>
    <s v="AUD"/>
    <n v="1463645521"/>
    <n v="1458461521"/>
    <b v="0"/>
    <n v="4"/>
    <b v="0"/>
    <s v="food/food trucks"/>
    <n v="5"/>
    <n v="62.5"/>
    <x v="7"/>
    <s v="food trucks"/>
  </r>
  <r>
    <n v="2572"/>
    <s v="A Dream of Naughty Nachos (Canceled)"/>
    <s v="Mesquite smoked brisket nachos, food truck style, with homemade salsa to make your taste buds dance."/>
    <n v="3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3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3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3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3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3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3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1600"/>
    <n v="51"/>
    <x v="1"/>
    <x v="0"/>
    <s v="USD"/>
    <n v="1431745200"/>
    <n v="1429170603"/>
    <b v="0"/>
    <n v="2"/>
    <b v="0"/>
    <s v="food/food trucks"/>
    <n v="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35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3000"/>
    <n v="5"/>
    <x v="2"/>
    <x v="0"/>
    <s v="USD"/>
    <n v="1426526880"/>
    <n v="1421346480"/>
    <b v="0"/>
    <n v="5"/>
    <b v="0"/>
    <s v="food/food trucks"/>
    <n v="0"/>
    <n v="1"/>
    <x v="7"/>
    <s v="food trucks"/>
  </r>
  <r>
    <n v="2584"/>
    <s v="Culinary Arts Food Truck Style"/>
    <s v="Bringing quality food to the masses using local premium ingredients, but at a food truck price!"/>
    <n v="3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500"/>
    <n v="50"/>
    <x v="2"/>
    <x v="0"/>
    <s v="USD"/>
    <n v="1404601632"/>
    <n v="1402009632"/>
    <b v="0"/>
    <n v="1"/>
    <b v="0"/>
    <s v="food/food trucks"/>
    <n v="1"/>
    <n v="50"/>
    <x v="7"/>
    <s v="food trucks"/>
  </r>
  <r>
    <n v="2586"/>
    <s v="Inspire Healthy Eating"/>
    <s v="I would like to bring fresh salad and food to the streets of London at a reasonable price."/>
    <n v="21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25000"/>
    <n v="1217"/>
    <x v="2"/>
    <x v="0"/>
    <s v="USD"/>
    <n v="1451491953"/>
    <n v="1448899953"/>
    <b v="0"/>
    <n v="6"/>
    <b v="0"/>
    <s v="food/food trucks"/>
    <n v="5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2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29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25000"/>
    <n v="26"/>
    <x v="2"/>
    <x v="0"/>
    <s v="USD"/>
    <n v="1457901924"/>
    <n v="1452721524"/>
    <b v="0"/>
    <n v="2"/>
    <b v="0"/>
    <s v="food/food trucks"/>
    <n v="0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"/>
    <n v="50"/>
    <x v="2"/>
    <x v="0"/>
    <s v="USD"/>
    <n v="1412536421"/>
    <n v="1409944421"/>
    <b v="0"/>
    <n v="1"/>
    <b v="0"/>
    <s v="food/food trucks"/>
    <n v="2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2888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33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2500"/>
    <n v="3466"/>
    <x v="2"/>
    <x v="0"/>
    <s v="USD"/>
    <n v="1458938200"/>
    <n v="1453757800"/>
    <b v="0"/>
    <n v="30"/>
    <b v="0"/>
    <s v="food/food trucks"/>
    <n v="139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500"/>
    <n v="1776"/>
    <x v="0"/>
    <x v="0"/>
    <s v="USD"/>
    <n v="1387835654"/>
    <n v="1386626054"/>
    <b v="1"/>
    <n v="50"/>
    <b v="1"/>
    <s v="technology/space exploration"/>
    <n v="118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12000"/>
    <n v="2800"/>
    <x v="0"/>
    <x v="0"/>
    <s v="USD"/>
    <n v="1433343869"/>
    <n v="1430751869"/>
    <b v="0"/>
    <n v="50"/>
    <b v="1"/>
    <s v="technology/space exploration"/>
    <n v="23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3000"/>
    <n v="926"/>
    <x v="0"/>
    <x v="0"/>
    <s v="USD"/>
    <n v="1417389067"/>
    <n v="1415661067"/>
    <b v="0"/>
    <n v="21"/>
    <b v="1"/>
    <s v="technology/space exploration"/>
    <n v="31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000"/>
    <n v="15"/>
    <x v="2"/>
    <x v="0"/>
    <s v="USD"/>
    <n v="1410811740"/>
    <n v="1409341863"/>
    <b v="0"/>
    <n v="1"/>
    <b v="0"/>
    <s v="technology/space exploration"/>
    <n v="2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25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"/>
    <n v="2053"/>
    <x v="1"/>
    <x v="0"/>
    <s v="USD"/>
    <n v="1489172435"/>
    <n v="1486580435"/>
    <b v="1"/>
    <n v="52"/>
    <b v="0"/>
    <s v="technology/space exploration"/>
    <n v="205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"/>
    <n v="2100"/>
    <x v="1"/>
    <x v="2"/>
    <s v="AUD"/>
    <n v="1415481203"/>
    <n v="1412885603"/>
    <b v="1"/>
    <n v="23"/>
    <b v="0"/>
    <s v="technology/space exploration"/>
    <n v="105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8000"/>
    <n v="36"/>
    <x v="1"/>
    <x v="5"/>
    <s v="CAD"/>
    <n v="1439533019"/>
    <n v="1436941019"/>
    <b v="0"/>
    <n v="3"/>
    <b v="0"/>
    <s v="technology/space exploration"/>
    <n v="0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25"/>
    <n v="106"/>
    <x v="1"/>
    <x v="0"/>
    <s v="USD"/>
    <n v="1457543360"/>
    <n v="1454951360"/>
    <b v="0"/>
    <n v="6"/>
    <b v="0"/>
    <s v="technology/space exploration"/>
    <n v="424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"/>
    <n v="885"/>
    <x v="1"/>
    <x v="2"/>
    <s v="AUD"/>
    <n v="1418183325"/>
    <n v="1415591325"/>
    <b v="0"/>
    <n v="11"/>
    <b v="0"/>
    <s v="technology/space exploration"/>
    <n v="885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500"/>
    <n v="51"/>
    <x v="1"/>
    <x v="0"/>
    <s v="USD"/>
    <n v="1429622726"/>
    <n v="1424442326"/>
    <b v="0"/>
    <n v="6"/>
    <b v="0"/>
    <s v="technology/space exploration"/>
    <n v="3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650"/>
    <n v="1660"/>
    <x v="0"/>
    <x v="0"/>
    <s v="USD"/>
    <n v="1455142416"/>
    <n v="1452550416"/>
    <b v="0"/>
    <n v="18"/>
    <b v="1"/>
    <s v="technology/makerspaces"/>
    <n v="10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750"/>
    <n v="1001"/>
    <x v="0"/>
    <x v="0"/>
    <s v="USD"/>
    <n v="1452387096"/>
    <n v="1447203096"/>
    <b v="0"/>
    <n v="11"/>
    <b v="1"/>
    <s v="technology/makerspaces"/>
    <n v="133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1100"/>
    <n v="1100"/>
    <x v="2"/>
    <x v="3"/>
    <s v="EUR"/>
    <n v="1443121765"/>
    <n v="1440529765"/>
    <b v="0"/>
    <n v="2"/>
    <b v="0"/>
    <s v="technology/makerspaces"/>
    <n v="10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3000"/>
    <n v="132"/>
    <x v="2"/>
    <x v="0"/>
    <s v="USD"/>
    <n v="1425081694"/>
    <n v="1422489694"/>
    <b v="0"/>
    <n v="3"/>
    <b v="0"/>
    <s v="technology/makerspaces"/>
    <n v="4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5000"/>
    <n v="36"/>
    <x v="2"/>
    <x v="0"/>
    <s v="USD"/>
    <n v="1425233240"/>
    <n v="1422641240"/>
    <b v="0"/>
    <n v="3"/>
    <b v="0"/>
    <s v="food/food trucks"/>
    <n v="1"/>
    <n v="12"/>
    <x v="7"/>
    <s v="food trucks"/>
  </r>
  <r>
    <n v="2684"/>
    <s v="Ain't No Thang..."/>
    <s v="Not all wings are created equal. We believe ours take flight above the rest. Come judge for yourself. To us it Ain't No Thang..."/>
    <n v="4400"/>
    <n v="800"/>
    <x v="2"/>
    <x v="0"/>
    <s v="USD"/>
    <n v="1407621425"/>
    <n v="1404165425"/>
    <b v="0"/>
    <n v="4"/>
    <b v="0"/>
    <s v="food/food trucks"/>
    <n v="18"/>
    <n v="200"/>
    <x v="7"/>
    <s v="food trucks"/>
  </r>
  <r>
    <n v="2685"/>
    <s v="Nana's Home Cooking on Wheels"/>
    <s v="Home cooked meals made by Nana. Indiana's famous tenderloin sandwiches, Nana's homemade cole slaw and so much more."/>
    <n v="3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25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25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5000"/>
    <n v="35"/>
    <x v="2"/>
    <x v="5"/>
    <s v="CAD"/>
    <n v="1431278557"/>
    <n v="1427390557"/>
    <b v="0"/>
    <n v="2"/>
    <b v="0"/>
    <s v="food/food trucks"/>
    <n v="1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40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3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60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500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2500"/>
    <n v="70"/>
    <x v="2"/>
    <x v="0"/>
    <s v="USD"/>
    <n v="1411073972"/>
    <n v="1408481972"/>
    <b v="0"/>
    <n v="4"/>
    <b v="0"/>
    <s v="food/food trucks"/>
    <n v="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1500"/>
    <n v="1570"/>
    <x v="3"/>
    <x v="17"/>
    <s v="EUR"/>
    <n v="1491586534"/>
    <n v="1488911734"/>
    <b v="0"/>
    <n v="46"/>
    <b v="0"/>
    <s v="theater/spaces"/>
    <n v="105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0000"/>
    <n v="1145"/>
    <x v="3"/>
    <x v="0"/>
    <s v="USD"/>
    <n v="1491421314"/>
    <n v="1487709714"/>
    <b v="0"/>
    <n v="7"/>
    <b v="0"/>
    <s v="theater/spaces"/>
    <n v="11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4000"/>
    <n v="35"/>
    <x v="2"/>
    <x v="0"/>
    <s v="USD"/>
    <n v="1413770820"/>
    <n v="1412005602"/>
    <b v="0"/>
    <n v="4"/>
    <b v="0"/>
    <s v="publishing/children's books"/>
    <n v="1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2500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600"/>
    <n v="801"/>
    <x v="2"/>
    <x v="0"/>
    <s v="USD"/>
    <n v="1409337911"/>
    <n v="1406745911"/>
    <b v="0"/>
    <n v="19"/>
    <b v="0"/>
    <s v="publishing/children's books"/>
    <n v="134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6000"/>
    <n v="110"/>
    <x v="2"/>
    <x v="0"/>
    <s v="USD"/>
    <n v="1428171037"/>
    <n v="1425582637"/>
    <b v="0"/>
    <n v="2"/>
    <b v="0"/>
    <s v="publishing/children's books"/>
    <n v="2"/>
    <n v="55"/>
    <x v="3"/>
    <s v="children's books"/>
  </r>
  <r>
    <n v="2750"/>
    <s v="My Child, My Blessing"/>
    <s v="This is a journal where parents daily write something positive about their child.  Places for pictures, too."/>
    <n v="2500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2500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50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650"/>
    <n v="380"/>
    <x v="2"/>
    <x v="0"/>
    <s v="USD"/>
    <n v="1346017023"/>
    <n v="1343425023"/>
    <b v="0"/>
    <n v="8"/>
    <b v="0"/>
    <s v="publishing/children's books"/>
    <n v="58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25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800"/>
    <n v="260"/>
    <x v="2"/>
    <x v="17"/>
    <s v="EUR"/>
    <n v="1428519527"/>
    <n v="1425927527"/>
    <b v="0"/>
    <n v="15"/>
    <b v="0"/>
    <s v="publishing/children's books"/>
    <n v="33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3000"/>
    <n v="10"/>
    <x v="2"/>
    <x v="0"/>
    <s v="USD"/>
    <n v="1470498332"/>
    <n v="1469202332"/>
    <b v="0"/>
    <n v="2"/>
    <b v="0"/>
    <s v="publishing/children's books"/>
    <n v="0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0"/>
    <n v="105"/>
    <x v="2"/>
    <x v="2"/>
    <s v="AUD"/>
    <n v="1468658866"/>
    <n v="1464943666"/>
    <b v="0"/>
    <n v="2"/>
    <b v="0"/>
    <s v="publishing/children's books"/>
    <n v="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25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25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50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5000"/>
    <n v="90"/>
    <x v="2"/>
    <x v="0"/>
    <s v="USD"/>
    <n v="1369403684"/>
    <n v="1365515684"/>
    <b v="0"/>
    <n v="3"/>
    <b v="0"/>
    <s v="publishing/children's books"/>
    <n v="2"/>
    <n v="30"/>
    <x v="3"/>
    <s v="children's books"/>
  </r>
  <r>
    <n v="2764"/>
    <s v="A Growing Adventure"/>
    <s v="My Budding Bears are four teddy bears living in an enchanted garden sharing friendship, tea parties and delightful adventures."/>
    <n v="2200"/>
    <n v="45"/>
    <x v="2"/>
    <x v="0"/>
    <s v="USD"/>
    <n v="1338404400"/>
    <n v="1335855631"/>
    <b v="0"/>
    <n v="4"/>
    <b v="0"/>
    <s v="publishing/children's books"/>
    <n v="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24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2500"/>
    <n v="100"/>
    <x v="2"/>
    <x v="0"/>
    <s v="USD"/>
    <n v="1313078518"/>
    <n v="1310486518"/>
    <b v="0"/>
    <n v="4"/>
    <b v="0"/>
    <s v="publishing/children's books"/>
    <n v="4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25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220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22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300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2000"/>
    <n v="150"/>
    <x v="2"/>
    <x v="0"/>
    <s v="USD"/>
    <n v="1323994754"/>
    <n v="1321402754"/>
    <b v="0"/>
    <n v="2"/>
    <b v="0"/>
    <s v="publishing/children's books"/>
    <n v="8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1500"/>
    <n v="1655"/>
    <x v="2"/>
    <x v="0"/>
    <s v="USD"/>
    <n v="1434092876"/>
    <n v="1431414476"/>
    <b v="0"/>
    <n v="36"/>
    <b v="0"/>
    <s v="publishing/children's books"/>
    <n v="110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2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900"/>
    <n v="1200"/>
    <x v="0"/>
    <x v="0"/>
    <s v="USD"/>
    <n v="1424149140"/>
    <n v="1421964718"/>
    <b v="0"/>
    <n v="18"/>
    <b v="1"/>
    <s v="theater/plays"/>
    <n v="133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5000"/>
    <n v="7140"/>
    <x v="0"/>
    <x v="0"/>
    <s v="USD"/>
    <n v="1414608843"/>
    <n v="1412794443"/>
    <b v="0"/>
    <n v="108"/>
    <b v="1"/>
    <s v="theater/plays"/>
    <n v="143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3000"/>
    <n v="75"/>
    <x v="0"/>
    <x v="1"/>
    <s v="GBP"/>
    <n v="1457031600"/>
    <n v="1455640559"/>
    <b v="0"/>
    <n v="3"/>
    <b v="1"/>
    <s v="theater/plays"/>
    <n v="3"/>
    <n v="25"/>
    <x v="1"/>
    <s v="plays"/>
  </r>
  <r>
    <n v="2795"/>
    <s v="Good Men Wanted at ANT Fest"/>
    <s v="A new play about five bad bitches who fought in the Civil War disguised as men, premiering at Ars Nova's ANT Fest."/>
    <n v="2000"/>
    <n v="730"/>
    <x v="0"/>
    <x v="0"/>
    <s v="USD"/>
    <n v="1402095600"/>
    <n v="1400675841"/>
    <b v="0"/>
    <n v="20"/>
    <b v="1"/>
    <s v="theater/plays"/>
    <n v="37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2800"/>
    <n v="3055"/>
    <x v="0"/>
    <x v="1"/>
    <s v="GBP"/>
    <n v="1438875107"/>
    <n v="1436283107"/>
    <b v="0"/>
    <n v="90"/>
    <b v="1"/>
    <s v="theater/plays"/>
    <n v="109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2500"/>
    <n v="440"/>
    <x v="0"/>
    <x v="1"/>
    <s v="GBP"/>
    <n v="1440245273"/>
    <n v="1438085273"/>
    <b v="0"/>
    <n v="18"/>
    <b v="1"/>
    <s v="theater/plays"/>
    <n v="18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750"/>
    <n v="780"/>
    <x v="0"/>
    <x v="1"/>
    <s v="GBP"/>
    <n v="1425136462"/>
    <n v="1421680462"/>
    <b v="0"/>
    <n v="33"/>
    <b v="1"/>
    <s v="theater/plays"/>
    <n v="104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5000"/>
    <n v="6000"/>
    <x v="0"/>
    <x v="0"/>
    <s v="USD"/>
    <n v="1427469892"/>
    <n v="1424881492"/>
    <b v="0"/>
    <n v="94"/>
    <b v="1"/>
    <s v="theater/plays"/>
    <n v="12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750"/>
    <n v="850"/>
    <x v="0"/>
    <x v="5"/>
    <s v="CAD"/>
    <n v="1449701284"/>
    <n v="1446241684"/>
    <b v="0"/>
    <n v="21"/>
    <b v="1"/>
    <s v="theater/plays"/>
    <n v="113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2500"/>
    <n v="10"/>
    <x v="2"/>
    <x v="1"/>
    <s v="GBP"/>
    <n v="1450032297"/>
    <n v="1444844697"/>
    <b v="0"/>
    <n v="1"/>
    <b v="0"/>
    <s v="theater/plays"/>
    <n v="0"/>
    <n v="10"/>
    <x v="1"/>
    <s v="plays"/>
  </r>
  <r>
    <n v="2842"/>
    <s v="HIDDEN: The FCO Plays"/>
    <s v="A play performed at the FCO Global Summit on the Preventing Sexual Violence Initiative, hosted by William Hague and Angelina Jolie"/>
    <n v="20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20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00"/>
    <n v="30"/>
    <x v="2"/>
    <x v="15"/>
    <s v="EUR"/>
    <n v="1483535180"/>
    <n v="1480943180"/>
    <b v="0"/>
    <n v="1"/>
    <b v="0"/>
    <s v="theater/plays"/>
    <n v="6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2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500"/>
    <n v="70"/>
    <x v="2"/>
    <x v="0"/>
    <s v="USD"/>
    <n v="1432913659"/>
    <n v="1430321659"/>
    <b v="0"/>
    <n v="3"/>
    <b v="0"/>
    <s v="theater/plays"/>
    <n v="14"/>
    <n v="23.33"/>
    <x v="1"/>
    <s v="plays"/>
  </r>
  <r>
    <n v="2849"/>
    <s v="100, Acre Wood"/>
    <s v="NonSens!cal tackles the struggles of four people with mental health issues/disorders inspired by A.A Milne's Winnie the Pooh"/>
    <n v="2000"/>
    <n v="5"/>
    <x v="2"/>
    <x v="1"/>
    <s v="GBP"/>
    <n v="1461406600"/>
    <n v="1458814600"/>
    <b v="0"/>
    <n v="1"/>
    <b v="0"/>
    <s v="theater/plays"/>
    <n v="0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20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20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300"/>
    <n v="300"/>
    <x v="2"/>
    <x v="0"/>
    <s v="USD"/>
    <n v="1454110440"/>
    <n v="1451607071"/>
    <b v="0"/>
    <n v="5"/>
    <b v="0"/>
    <s v="theater/plays"/>
    <n v="10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2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700"/>
    <n v="80"/>
    <x v="2"/>
    <x v="2"/>
    <s v="AUD"/>
    <n v="1443103848"/>
    <n v="1441894248"/>
    <b v="0"/>
    <n v="3"/>
    <b v="0"/>
    <s v="theater/plays"/>
    <n v="11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4500"/>
    <n v="55"/>
    <x v="2"/>
    <x v="0"/>
    <s v="USD"/>
    <n v="1403636229"/>
    <n v="1401044229"/>
    <b v="0"/>
    <n v="3"/>
    <b v="0"/>
    <s v="theater/plays"/>
    <n v="1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3000"/>
    <n v="20"/>
    <x v="2"/>
    <x v="0"/>
    <s v="USD"/>
    <n v="1410279123"/>
    <n v="1405095123"/>
    <b v="0"/>
    <n v="1"/>
    <b v="0"/>
    <s v="theater/plays"/>
    <n v="1"/>
    <n v="20"/>
    <x v="1"/>
    <s v="plays"/>
  </r>
  <r>
    <n v="2864"/>
    <s v="'Haunting Julia' by Alan Ayckbourn"/>
    <s v="Accessible, original theatre for all!"/>
    <n v="2750"/>
    <n v="40"/>
    <x v="2"/>
    <x v="1"/>
    <s v="GBP"/>
    <n v="1437139080"/>
    <n v="1434552207"/>
    <b v="0"/>
    <n v="3"/>
    <b v="0"/>
    <s v="theater/plays"/>
    <n v="1"/>
    <n v="13.33"/>
    <x v="1"/>
    <s v="plays"/>
  </r>
  <r>
    <n v="2865"/>
    <s v="FRINGE 2015 by YER Productions"/>
    <s v="Prepare to be Swept Away. Three short plays from three master playwrights; LANDFALL, SNIPER and DANGERS of TOBACCO!"/>
    <n v="2000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2000"/>
    <n v="45"/>
    <x v="2"/>
    <x v="0"/>
    <s v="USD"/>
    <n v="1476482400"/>
    <n v="1473893721"/>
    <b v="0"/>
    <n v="2"/>
    <b v="0"/>
    <s v="theater/plays"/>
    <n v="2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5000"/>
    <n v="177"/>
    <x v="2"/>
    <x v="0"/>
    <s v="USD"/>
    <n v="1468937681"/>
    <n v="1466345681"/>
    <b v="0"/>
    <n v="5"/>
    <b v="0"/>
    <s v="theater/plays"/>
    <n v="4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600"/>
    <n v="750"/>
    <x v="2"/>
    <x v="0"/>
    <s v="USD"/>
    <n v="1400301165"/>
    <n v="1397709165"/>
    <b v="0"/>
    <n v="9"/>
    <b v="0"/>
    <s v="theater/plays"/>
    <n v="12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2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2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5000"/>
    <n v="650"/>
    <x v="2"/>
    <x v="0"/>
    <s v="USD"/>
    <n v="1480525200"/>
    <n v="1477781724"/>
    <b v="0"/>
    <n v="6"/>
    <b v="0"/>
    <s v="theater/plays"/>
    <n v="13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3500"/>
    <n v="29"/>
    <x v="2"/>
    <x v="0"/>
    <s v="USD"/>
    <n v="1453310661"/>
    <n v="1450718661"/>
    <b v="0"/>
    <n v="1"/>
    <b v="0"/>
    <s v="theater/plays"/>
    <n v="1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2500"/>
    <n v="2800"/>
    <x v="2"/>
    <x v="0"/>
    <s v="USD"/>
    <n v="1440090300"/>
    <n v="1436305452"/>
    <b v="0"/>
    <n v="29"/>
    <b v="0"/>
    <s v="theater/plays"/>
    <n v="112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1999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500"/>
    <n v="130"/>
    <x v="2"/>
    <x v="0"/>
    <s v="USD"/>
    <n v="1426294201"/>
    <n v="1423705801"/>
    <b v="0"/>
    <n v="5"/>
    <b v="0"/>
    <s v="theater/plays"/>
    <n v="26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250"/>
    <n v="10"/>
    <x v="2"/>
    <x v="0"/>
    <s v="USD"/>
    <n v="1442635140"/>
    <n v="1442243484"/>
    <b v="0"/>
    <n v="1"/>
    <b v="0"/>
    <s v="theater/plays"/>
    <n v="0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175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3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00"/>
    <n v="500"/>
    <x v="2"/>
    <x v="0"/>
    <s v="USD"/>
    <n v="1409000400"/>
    <n v="1408381704"/>
    <b v="0"/>
    <n v="17"/>
    <b v="0"/>
    <s v="theater/plays"/>
    <n v="100"/>
    <n v="29.41"/>
    <x v="1"/>
    <s v="plays"/>
  </r>
  <r>
    <n v="2893"/>
    <s v="REDISCOVERING KIA THE PLAY"/>
    <s v="Fundraising for REDISCOVERING KIA THE PLAY"/>
    <n v="325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168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1250"/>
    <n v="23"/>
    <x v="2"/>
    <x v="0"/>
    <s v="USD"/>
    <n v="1403470800"/>
    <n v="1403356792"/>
    <b v="0"/>
    <n v="4"/>
    <b v="0"/>
    <s v="theater/plays"/>
    <n v="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4800"/>
    <n v="550"/>
    <x v="2"/>
    <x v="0"/>
    <s v="USD"/>
    <n v="1444577345"/>
    <n v="1441985458"/>
    <b v="0"/>
    <n v="3"/>
    <b v="0"/>
    <s v="theater/plays"/>
    <n v="11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5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50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3000"/>
    <n v="25"/>
    <x v="2"/>
    <x v="0"/>
    <s v="USD"/>
    <n v="1440412396"/>
    <n v="1437820396"/>
    <b v="0"/>
    <n v="1"/>
    <b v="0"/>
    <s v="theater/plays"/>
    <n v="1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930"/>
    <n v="75"/>
    <x v="2"/>
    <x v="1"/>
    <s v="GBP"/>
    <n v="1415534400"/>
    <n v="1414538031"/>
    <b v="0"/>
    <n v="4"/>
    <b v="0"/>
    <s v="theater/plays"/>
    <n v="4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0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2500"/>
    <n v="20"/>
    <x v="2"/>
    <x v="0"/>
    <s v="USD"/>
    <n v="1416944760"/>
    <n v="1413527001"/>
    <b v="0"/>
    <n v="1"/>
    <b v="0"/>
    <s v="theater/plays"/>
    <n v="1"/>
    <n v="20"/>
    <x v="1"/>
    <s v="plays"/>
  </r>
  <r>
    <n v="2910"/>
    <s v="Strive"/>
    <s v="Free drama, dance and singing workshops for disadvantaged young people to inspire, create and help them follow their dreams."/>
    <n v="3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5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3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20000"/>
    <n v="795"/>
    <x v="0"/>
    <x v="5"/>
    <s v="CAD"/>
    <n v="1410761280"/>
    <n v="1408604363"/>
    <b v="0"/>
    <n v="9"/>
    <b v="1"/>
    <s v="theater/musical"/>
    <n v="4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000"/>
    <n v="3258"/>
    <x v="0"/>
    <x v="2"/>
    <s v="AUD"/>
    <n v="1424516400"/>
    <n v="1421812637"/>
    <b v="0"/>
    <n v="38"/>
    <b v="1"/>
    <s v="theater/musical"/>
    <n v="109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6500"/>
    <n v="2700"/>
    <x v="0"/>
    <x v="5"/>
    <s v="CAD"/>
    <n v="1402845364"/>
    <n v="1400253364"/>
    <b v="0"/>
    <n v="37"/>
    <b v="1"/>
    <s v="theater/musical"/>
    <n v="42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2000"/>
    <n v="2000"/>
    <x v="0"/>
    <x v="1"/>
    <s v="GBP"/>
    <n v="1405249113"/>
    <n v="1402657113"/>
    <b v="0"/>
    <n v="55"/>
    <b v="1"/>
    <s v="theater/musical"/>
    <n v="100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000"/>
    <n v="2681"/>
    <x v="0"/>
    <x v="0"/>
    <s v="USD"/>
    <n v="1421606018"/>
    <n v="1418150018"/>
    <b v="0"/>
    <n v="33"/>
    <b v="1"/>
    <s v="theater/musical"/>
    <n v="134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88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15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2000"/>
    <n v="100"/>
    <x v="2"/>
    <x v="0"/>
    <s v="USD"/>
    <n v="1433714198"/>
    <n v="1431122198"/>
    <b v="0"/>
    <n v="1"/>
    <b v="0"/>
    <s v="theater/spaces"/>
    <n v="5"/>
    <n v="100"/>
    <x v="1"/>
    <s v="spaces"/>
  </r>
  <r>
    <n v="2945"/>
    <s v="A Midsummer Night's Pub"/>
    <s v="Where people that enjoy theater, or just something new can go to have fun and experience varying types of theater in Albuquerque."/>
    <n v="15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8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1000"/>
    <n v="24"/>
    <x v="2"/>
    <x v="0"/>
    <s v="USD"/>
    <n v="1433259293"/>
    <n v="1428075293"/>
    <b v="0"/>
    <n v="9"/>
    <b v="0"/>
    <s v="theater/spaces"/>
    <n v="2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3000"/>
    <n v="25"/>
    <x v="2"/>
    <x v="0"/>
    <s v="USD"/>
    <n v="1447965917"/>
    <n v="1445370317"/>
    <b v="0"/>
    <n v="2"/>
    <b v="0"/>
    <s v="theater/spaces"/>
    <n v="1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15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250"/>
    <n v="605"/>
    <x v="1"/>
    <x v="0"/>
    <s v="USD"/>
    <n v="1444330821"/>
    <n v="1441738821"/>
    <b v="0"/>
    <n v="3"/>
    <b v="0"/>
    <s v="theater/spaces"/>
    <n v="242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50"/>
    <n v="715"/>
    <x v="1"/>
    <x v="0"/>
    <s v="USD"/>
    <n v="1434476849"/>
    <n v="1431884849"/>
    <b v="0"/>
    <n v="11"/>
    <b v="0"/>
    <s v="theater/spaces"/>
    <n v="57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750"/>
    <n v="280"/>
    <x v="1"/>
    <x v="0"/>
    <s v="USD"/>
    <n v="1427498172"/>
    <n v="1422317772"/>
    <b v="0"/>
    <n v="3"/>
    <b v="0"/>
    <s v="theater/spaces"/>
    <n v="37"/>
    <n v="93.33"/>
    <x v="1"/>
    <s v="spaces"/>
  </r>
  <r>
    <n v="2958"/>
    <s v="Uprising Theater (Canceled)"/>
    <s v="Chicago Based Theater Company and Venue Dedicated to Social Justice and Mainstreaming the Palestinian Narrative"/>
    <n v="15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5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15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250"/>
    <n v="120"/>
    <x v="0"/>
    <x v="1"/>
    <s v="GBP"/>
    <n v="1457870400"/>
    <n v="1456421530"/>
    <b v="0"/>
    <n v="14"/>
    <b v="1"/>
    <s v="theater/plays"/>
    <n v="48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80"/>
    <n v="1003"/>
    <x v="0"/>
    <x v="0"/>
    <s v="USD"/>
    <n v="1455998867"/>
    <n v="1453406867"/>
    <b v="0"/>
    <n v="22"/>
    <b v="1"/>
    <s v="theater/spaces"/>
    <n v="1254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4000"/>
    <n v="4000"/>
    <x v="0"/>
    <x v="0"/>
    <s v="USD"/>
    <n v="1434241255"/>
    <n v="1431649255"/>
    <b v="0"/>
    <n v="54"/>
    <b v="1"/>
    <s v="theater/spaces"/>
    <n v="100"/>
    <n v="74.069999999999993"/>
    <x v="1"/>
    <s v="spaces"/>
  </r>
  <r>
    <n v="3050"/>
    <s v="The Black Pearl Consuite at CoreCon VIII: On Ancient Seas"/>
    <s v="Help fund The Black Pearl Consuite at CoreCon VIII: On Ancient Seas!"/>
    <n v="500"/>
    <n v="636"/>
    <x v="0"/>
    <x v="0"/>
    <s v="USD"/>
    <n v="1462420960"/>
    <n v="1459828960"/>
    <b v="0"/>
    <n v="9"/>
    <b v="1"/>
    <s v="theater/spaces"/>
    <n v="127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1500"/>
    <n v="75"/>
    <x v="2"/>
    <x v="0"/>
    <s v="USD"/>
    <n v="1432828740"/>
    <n v="1430237094"/>
    <b v="0"/>
    <n v="2"/>
    <b v="0"/>
    <s v="theater/spaces"/>
    <n v="5"/>
    <n v="37.5"/>
    <x v="1"/>
    <s v="spaces"/>
  </r>
  <r>
    <n v="3053"/>
    <s v="Showroom"/>
    <s v="Showroom is a multi-disciplinary space providing unorthodox concerts, events &amp; a platform creatives can express their creative vision"/>
    <n v="2500"/>
    <n v="40"/>
    <x v="2"/>
    <x v="0"/>
    <s v="USD"/>
    <n v="1412222340"/>
    <n v="1407781013"/>
    <b v="0"/>
    <n v="3"/>
    <b v="0"/>
    <s v="theater/spaces"/>
    <n v="2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15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5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15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15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0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5000"/>
    <n v="335"/>
    <x v="2"/>
    <x v="0"/>
    <s v="USD"/>
    <n v="1443422134"/>
    <n v="1440830134"/>
    <b v="0"/>
    <n v="6"/>
    <b v="0"/>
    <s v="theater/spaces"/>
    <n v="7"/>
    <n v="55.83"/>
    <x v="1"/>
    <s v="spaces"/>
  </r>
  <r>
    <n v="3061"/>
    <s v="Help Save Parkway Cinemas!"/>
    <s v="Save a historic Local theater."/>
    <n v="15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5000"/>
    <n v="587"/>
    <x v="2"/>
    <x v="0"/>
    <s v="USD"/>
    <n v="1477174138"/>
    <n v="1474150138"/>
    <b v="0"/>
    <n v="23"/>
    <b v="0"/>
    <s v="theater/spaces"/>
    <n v="12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000"/>
    <n v="10"/>
    <x v="2"/>
    <x v="0"/>
    <s v="USD"/>
    <n v="1406683172"/>
    <n v="1404523172"/>
    <b v="0"/>
    <n v="2"/>
    <b v="0"/>
    <s v="theater/spaces"/>
    <n v="1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1000"/>
    <n v="200"/>
    <x v="2"/>
    <x v="4"/>
    <s v="NZD"/>
    <n v="1441837879"/>
    <n v="1439245879"/>
    <b v="0"/>
    <n v="1"/>
    <b v="0"/>
    <s v="theater/spaces"/>
    <n v="20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12000"/>
    <n v="175"/>
    <x v="2"/>
    <x v="0"/>
    <s v="USD"/>
    <n v="1445013352"/>
    <n v="1442421352"/>
    <b v="0"/>
    <n v="2"/>
    <b v="0"/>
    <s v="theater/spaces"/>
    <n v="1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800"/>
    <n v="141"/>
    <x v="2"/>
    <x v="0"/>
    <s v="USD"/>
    <n v="1418587234"/>
    <n v="1415995234"/>
    <b v="0"/>
    <n v="7"/>
    <b v="0"/>
    <s v="theater/spaces"/>
    <n v="18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5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3000"/>
    <n v="22"/>
    <x v="2"/>
    <x v="6"/>
    <s v="EUR"/>
    <n v="1457617359"/>
    <n v="1455025359"/>
    <b v="0"/>
    <n v="3"/>
    <b v="0"/>
    <s v="theater/spaces"/>
    <n v="1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200"/>
    <n v="1506"/>
    <x v="2"/>
    <x v="0"/>
    <s v="USD"/>
    <n v="1444405123"/>
    <n v="1439221123"/>
    <b v="0"/>
    <n v="50"/>
    <b v="0"/>
    <s v="theater/spaces"/>
    <n v="12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5000"/>
    <n v="105"/>
    <x v="2"/>
    <x v="5"/>
    <s v="CAD"/>
    <n v="1488495478"/>
    <n v="1485903478"/>
    <b v="0"/>
    <n v="2"/>
    <b v="0"/>
    <s v="theater/spaces"/>
    <n v="2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15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300"/>
    <n v="376"/>
    <x v="2"/>
    <x v="0"/>
    <s v="USD"/>
    <n v="1419644444"/>
    <n v="1414456844"/>
    <b v="0"/>
    <n v="7"/>
    <b v="0"/>
    <s v="theater/spaces"/>
    <n v="125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15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10000"/>
    <n v="56"/>
    <x v="2"/>
    <x v="0"/>
    <s v="USD"/>
    <n v="1409547600"/>
    <n v="1406986278"/>
    <b v="0"/>
    <n v="3"/>
    <b v="0"/>
    <s v="theater/spaces"/>
    <n v="1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500"/>
    <n v="610"/>
    <x v="2"/>
    <x v="0"/>
    <s v="USD"/>
    <n v="1443561159"/>
    <n v="1440969159"/>
    <b v="0"/>
    <n v="9"/>
    <b v="0"/>
    <s v="theater/spaces"/>
    <n v="12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1500"/>
    <n v="50"/>
    <x v="2"/>
    <x v="13"/>
    <s v="EUR"/>
    <n v="1439827559"/>
    <n v="1434643559"/>
    <b v="0"/>
    <n v="3"/>
    <b v="0"/>
    <s v="theater/spaces"/>
    <n v="3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3000"/>
    <n v="125"/>
    <x v="2"/>
    <x v="0"/>
    <s v="USD"/>
    <n v="1482294990"/>
    <n v="1477107390"/>
    <b v="0"/>
    <n v="2"/>
    <b v="0"/>
    <s v="theater/spaces"/>
    <n v="4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15000"/>
    <n v="126"/>
    <x v="2"/>
    <x v="0"/>
    <s v="USD"/>
    <n v="1420724460"/>
    <n v="1418046247"/>
    <b v="0"/>
    <n v="3"/>
    <b v="0"/>
    <s v="theater/spaces"/>
    <n v="1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2750"/>
    <n v="25"/>
    <x v="2"/>
    <x v="0"/>
    <s v="USD"/>
    <n v="1442775956"/>
    <n v="1437591956"/>
    <b v="0"/>
    <n v="1"/>
    <b v="0"/>
    <s v="theater/spaces"/>
    <n v="1"/>
    <n v="25"/>
    <x v="1"/>
    <s v="spaces"/>
  </r>
  <r>
    <n v="3095"/>
    <s v="The Old Howard Theatre Company"/>
    <s v="We are a small theatre company looking to provide world class theatre to the working class in the Greater New York area."/>
    <n v="1500"/>
    <n v="50"/>
    <x v="2"/>
    <x v="0"/>
    <s v="USD"/>
    <n v="1470011780"/>
    <n v="1464827780"/>
    <b v="0"/>
    <n v="1"/>
    <b v="0"/>
    <s v="theater/spaces"/>
    <n v="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1500"/>
    <n v="795"/>
    <x v="2"/>
    <x v="0"/>
    <s v="USD"/>
    <n v="1432151326"/>
    <n v="1429559326"/>
    <b v="0"/>
    <n v="14"/>
    <b v="0"/>
    <s v="theater/spaces"/>
    <n v="53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300"/>
    <n v="300"/>
    <x v="2"/>
    <x v="6"/>
    <s v="EUR"/>
    <n v="1437033360"/>
    <n v="1434445937"/>
    <b v="0"/>
    <n v="12"/>
    <b v="0"/>
    <s v="theater/spaces"/>
    <n v="100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50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1100"/>
    <n v="1185"/>
    <x v="2"/>
    <x v="2"/>
    <s v="AUD"/>
    <n v="1422928800"/>
    <n v="1420235311"/>
    <b v="0"/>
    <n v="5"/>
    <b v="0"/>
    <s v="theater/spaces"/>
    <n v="108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2000"/>
    <n v="41"/>
    <x v="2"/>
    <x v="1"/>
    <s v="GBP"/>
    <n v="1442440800"/>
    <n v="1440497876"/>
    <b v="0"/>
    <n v="4"/>
    <b v="0"/>
    <s v="theater/spaces"/>
    <n v="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2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1500"/>
    <n v="10"/>
    <x v="2"/>
    <x v="0"/>
    <s v="USD"/>
    <n v="1487465119"/>
    <n v="1484009119"/>
    <b v="0"/>
    <n v="1"/>
    <b v="0"/>
    <s v="theater/spaces"/>
    <n v="1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5000"/>
    <n v="4635"/>
    <x v="2"/>
    <x v="0"/>
    <s v="USD"/>
    <n v="1429291982"/>
    <n v="1426699982"/>
    <b v="0"/>
    <n v="37"/>
    <b v="0"/>
    <s v="theater/spaces"/>
    <n v="31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15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300"/>
    <n v="300"/>
    <x v="2"/>
    <x v="11"/>
    <s v="SEK"/>
    <n v="1465123427"/>
    <n v="1462531427"/>
    <b v="0"/>
    <n v="1"/>
    <b v="0"/>
    <s v="theater/spaces"/>
    <n v="100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25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1400"/>
    <n v="1550"/>
    <x v="2"/>
    <x v="11"/>
    <s v="SEK"/>
    <n v="1467473723"/>
    <n v="1465832123"/>
    <b v="0"/>
    <n v="2"/>
    <b v="0"/>
    <s v="theater/spaces"/>
    <n v="11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000"/>
    <n v="128"/>
    <x v="2"/>
    <x v="9"/>
    <s v="EUR"/>
    <n v="1462484196"/>
    <n v="1457303796"/>
    <b v="0"/>
    <n v="10"/>
    <b v="0"/>
    <s v="theater/spaces"/>
    <n v="1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000"/>
    <n v="116"/>
    <x v="1"/>
    <x v="0"/>
    <s v="USD"/>
    <n v="1478733732"/>
    <n v="1478298132"/>
    <b v="0"/>
    <n v="2"/>
    <b v="0"/>
    <s v="theater/spaces"/>
    <n v="12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3600"/>
    <n v="26"/>
    <x v="1"/>
    <x v="0"/>
    <s v="USD"/>
    <n v="1422902601"/>
    <n v="1417718601"/>
    <b v="0"/>
    <n v="4"/>
    <b v="0"/>
    <s v="theater/spaces"/>
    <n v="1"/>
    <n v="6.5"/>
    <x v="1"/>
    <s v="spaces"/>
  </r>
  <r>
    <n v="3125"/>
    <s v="N/A (Canceled)"/>
    <s v="N/A"/>
    <n v="14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1000"/>
    <n v="1040"/>
    <x v="1"/>
    <x v="0"/>
    <s v="USD"/>
    <n v="1459121162"/>
    <n v="1456532762"/>
    <b v="0"/>
    <n v="17"/>
    <b v="0"/>
    <s v="theater/spaces"/>
    <n v="10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2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50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300"/>
    <n v="375"/>
    <x v="3"/>
    <x v="0"/>
    <s v="USD"/>
    <n v="1492145940"/>
    <n v="1489504916"/>
    <b v="0"/>
    <n v="4"/>
    <b v="0"/>
    <s v="theater/plays"/>
    <n v="12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1250"/>
    <n v="10"/>
    <x v="3"/>
    <x v="0"/>
    <s v="USD"/>
    <n v="1492759460"/>
    <n v="1487579060"/>
    <b v="0"/>
    <n v="1"/>
    <b v="0"/>
    <s v="theater/plays"/>
    <n v="1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1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2500"/>
    <n v="2700"/>
    <x v="3"/>
    <x v="14"/>
    <s v="MXN"/>
    <n v="1490416380"/>
    <n v="1487485760"/>
    <b v="0"/>
    <n v="6"/>
    <b v="0"/>
    <s v="theater/plays"/>
    <n v="108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1400"/>
    <n v="45"/>
    <x v="3"/>
    <x v="1"/>
    <s v="GBP"/>
    <n v="1489922339"/>
    <n v="1487333939"/>
    <b v="0"/>
    <n v="3"/>
    <b v="0"/>
    <s v="theater/plays"/>
    <n v="3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12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12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3500"/>
    <n v="4040"/>
    <x v="0"/>
    <x v="0"/>
    <s v="USD"/>
    <n v="1405746000"/>
    <n v="1404932105"/>
    <b v="1"/>
    <n v="41"/>
    <b v="1"/>
    <s v="theater/plays"/>
    <n v="115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3000"/>
    <n v="3105"/>
    <x v="0"/>
    <x v="0"/>
    <s v="USD"/>
    <n v="1402696800"/>
    <n v="1399948353"/>
    <b v="1"/>
    <n v="61"/>
    <b v="1"/>
    <s v="theater/plays"/>
    <n v="10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33000"/>
    <n v="2300"/>
    <x v="0"/>
    <x v="0"/>
    <s v="USD"/>
    <n v="1329240668"/>
    <n v="1326648668"/>
    <b v="1"/>
    <n v="29"/>
    <b v="1"/>
    <s v="theater/plays"/>
    <n v="7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250"/>
    <n v="545"/>
    <x v="0"/>
    <x v="1"/>
    <s v="GBP"/>
    <n v="1402848000"/>
    <n v="1400570787"/>
    <b v="1"/>
    <n v="15"/>
    <b v="1"/>
    <s v="theater/plays"/>
    <n v="218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400"/>
    <n v="130"/>
    <x v="2"/>
    <x v="1"/>
    <s v="GBP"/>
    <n v="1433930302"/>
    <n v="1432115902"/>
    <b v="0"/>
    <n v="9"/>
    <b v="0"/>
    <s v="theater/musical"/>
    <n v="33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12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3000"/>
    <n v="587"/>
    <x v="2"/>
    <x v="1"/>
    <s v="GBP"/>
    <n v="1424474056"/>
    <n v="1420586056"/>
    <b v="0"/>
    <n v="24"/>
    <b v="0"/>
    <s v="theater/musical"/>
    <n v="20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2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1800"/>
    <n v="1800"/>
    <x v="2"/>
    <x v="0"/>
    <s v="USD"/>
    <n v="1438437600"/>
    <n v="1433254875"/>
    <b v="0"/>
    <n v="6"/>
    <b v="0"/>
    <s v="theater/musical"/>
    <n v="100"/>
    <n v="300"/>
    <x v="1"/>
    <s v="musical"/>
  </r>
  <r>
    <n v="3197"/>
    <s v="Mirror, mirror on the wall"/>
    <s v="This years most important stage project for young artists in our region. www.ungespor.no"/>
    <n v="1000"/>
    <n v="1145"/>
    <x v="2"/>
    <x v="10"/>
    <s v="NOK"/>
    <n v="1423050618"/>
    <n v="1420458618"/>
    <b v="0"/>
    <n v="4"/>
    <b v="0"/>
    <s v="theater/musical"/>
    <n v="11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5000"/>
    <n v="110"/>
    <x v="2"/>
    <x v="8"/>
    <s v="DKK"/>
    <n v="1424081477"/>
    <n v="1420798277"/>
    <b v="0"/>
    <n v="3"/>
    <b v="0"/>
    <s v="theater/musical"/>
    <n v="2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2500"/>
    <n v="2608"/>
    <x v="2"/>
    <x v="0"/>
    <s v="USD"/>
    <n v="1410037200"/>
    <n v="1407435418"/>
    <b v="0"/>
    <n v="53"/>
    <b v="0"/>
    <s v="theater/musical"/>
    <n v="104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25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5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5000"/>
    <n v="250"/>
    <x v="2"/>
    <x v="0"/>
    <s v="USD"/>
    <n v="1443224622"/>
    <n v="1440632622"/>
    <b v="0"/>
    <n v="6"/>
    <b v="0"/>
    <s v="theater/musical"/>
    <n v="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12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115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2500"/>
    <n v="2550"/>
    <x v="2"/>
    <x v="0"/>
    <s v="USD"/>
    <n v="1429767607"/>
    <n v="1424587207"/>
    <b v="0"/>
    <n v="36"/>
    <b v="0"/>
    <s v="theater/musical"/>
    <n v="102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50"/>
    <n v="1250"/>
    <x v="0"/>
    <x v="1"/>
    <s v="GBP"/>
    <n v="1446213612"/>
    <n v="1443621612"/>
    <b v="1"/>
    <n v="21"/>
    <b v="1"/>
    <s v="theater/plays"/>
    <n v="100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500"/>
    <n v="1500"/>
    <x v="0"/>
    <x v="1"/>
    <s v="GBP"/>
    <n v="1484687436"/>
    <n v="1482095436"/>
    <b v="0"/>
    <n v="30"/>
    <b v="1"/>
    <s v="theater/plays"/>
    <n v="100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500"/>
    <n v="525"/>
    <x v="0"/>
    <x v="1"/>
    <s v="GBP"/>
    <n v="1412706375"/>
    <n v="1410114375"/>
    <b v="1"/>
    <n v="18"/>
    <b v="1"/>
    <s v="theater/plays"/>
    <n v="10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500"/>
    <n v="2560"/>
    <x v="0"/>
    <x v="0"/>
    <s v="USD"/>
    <n v="1472074928"/>
    <n v="1470692528"/>
    <b v="1"/>
    <n v="42"/>
    <b v="1"/>
    <s v="theater/plays"/>
    <n v="102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1500"/>
    <n v="1686"/>
    <x v="0"/>
    <x v="1"/>
    <s v="GBP"/>
    <n v="1431115500"/>
    <n v="1428733511"/>
    <b v="0"/>
    <n v="58"/>
    <b v="1"/>
    <s v="theater/plays"/>
    <n v="112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2500"/>
    <n v="450"/>
    <x v="0"/>
    <x v="1"/>
    <s v="GBP"/>
    <n v="1428256277"/>
    <n v="1425235877"/>
    <b v="0"/>
    <n v="15"/>
    <b v="1"/>
    <s v="theater/plays"/>
    <n v="18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4000"/>
    <n v="5226"/>
    <x v="0"/>
    <x v="0"/>
    <s v="USD"/>
    <n v="1444149886"/>
    <n v="1441125886"/>
    <b v="0"/>
    <n v="65"/>
    <b v="1"/>
    <s v="theater/plays"/>
    <n v="131"/>
    <n v="80.400000000000006"/>
    <x v="1"/>
    <s v="plays"/>
  </r>
  <r>
    <n v="3332"/>
    <s v="Cortez"/>
    <s v="Two marine biologists are at odds during an important expedition. When a stranded shark refuses to die, things get weird."/>
    <n v="2500"/>
    <n v="6000"/>
    <x v="0"/>
    <x v="0"/>
    <s v="USD"/>
    <n v="1405802330"/>
    <n v="1403210330"/>
    <b v="0"/>
    <n v="83"/>
    <b v="1"/>
    <s v="theater/plays"/>
    <n v="24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1000"/>
    <n v="250"/>
    <x v="0"/>
    <x v="1"/>
    <s v="GBP"/>
    <n v="1459845246"/>
    <n v="1457429646"/>
    <b v="0"/>
    <n v="9"/>
    <b v="1"/>
    <s v="theater/plays"/>
    <n v="25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000"/>
    <n v="3350"/>
    <x v="0"/>
    <x v="1"/>
    <s v="GBP"/>
    <n v="1465750800"/>
    <n v="1463771421"/>
    <b v="0"/>
    <n v="28"/>
    <b v="1"/>
    <s v="theater/plays"/>
    <n v="112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850"/>
    <n v="1200"/>
    <x v="0"/>
    <x v="1"/>
    <s v="GBP"/>
    <n v="1460553480"/>
    <n v="1458770384"/>
    <b v="0"/>
    <n v="23"/>
    <b v="1"/>
    <s v="theater/plays"/>
    <n v="14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2413"/>
    <n v="650"/>
    <x v="0"/>
    <x v="0"/>
    <s v="USD"/>
    <n v="1429317420"/>
    <n v="1424226768"/>
    <b v="0"/>
    <n v="13"/>
    <b v="1"/>
    <s v="theater/plays"/>
    <n v="27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2200"/>
    <n v="2210"/>
    <x v="0"/>
    <x v="1"/>
    <s v="GBP"/>
    <n v="1462879020"/>
    <n v="1461941527"/>
    <b v="0"/>
    <n v="15"/>
    <b v="1"/>
    <s v="theater/plays"/>
    <n v="100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200"/>
    <n v="1565"/>
    <x v="0"/>
    <x v="0"/>
    <s v="USD"/>
    <n v="1401595140"/>
    <n v="1399286589"/>
    <b v="0"/>
    <n v="28"/>
    <b v="1"/>
    <s v="theater/plays"/>
    <n v="130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2500"/>
    <n v="3105"/>
    <x v="0"/>
    <x v="0"/>
    <s v="USD"/>
    <n v="1480579140"/>
    <n v="1478030325"/>
    <b v="0"/>
    <n v="44"/>
    <b v="1"/>
    <s v="theater/plays"/>
    <n v="12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224"/>
    <n v="350"/>
    <x v="0"/>
    <x v="0"/>
    <s v="USD"/>
    <n v="1429912341"/>
    <n v="1427320341"/>
    <b v="0"/>
    <n v="10"/>
    <b v="1"/>
    <s v="theater/plays"/>
    <n v="16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6000"/>
    <n v="195"/>
    <x v="0"/>
    <x v="1"/>
    <s v="GBP"/>
    <n v="1478046661"/>
    <n v="1476837061"/>
    <b v="0"/>
    <n v="12"/>
    <b v="1"/>
    <s v="theater/plays"/>
    <n v="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1000"/>
    <n v="250"/>
    <x v="0"/>
    <x v="0"/>
    <s v="USD"/>
    <n v="1433016672"/>
    <n v="1430424672"/>
    <b v="0"/>
    <n v="8"/>
    <b v="1"/>
    <s v="theater/plays"/>
    <n v="25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650"/>
    <n v="1082"/>
    <x v="0"/>
    <x v="1"/>
    <s v="GBP"/>
    <n v="1423138800"/>
    <n v="1421092725"/>
    <b v="0"/>
    <n v="25"/>
    <b v="1"/>
    <s v="theater/plays"/>
    <n v="166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2000"/>
    <n v="385"/>
    <x v="0"/>
    <x v="1"/>
    <s v="GBP"/>
    <n v="1471130956"/>
    <n v="1465946956"/>
    <b v="0"/>
    <n v="14"/>
    <b v="1"/>
    <s v="theater/plays"/>
    <n v="19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2100"/>
    <n v="2140"/>
    <x v="0"/>
    <x v="0"/>
    <s v="USD"/>
    <n v="1436562000"/>
    <n v="1434440227"/>
    <b v="0"/>
    <n v="13"/>
    <b v="1"/>
    <s v="theater/plays"/>
    <n v="102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500"/>
    <n v="1660"/>
    <x v="0"/>
    <x v="0"/>
    <s v="USD"/>
    <n v="1454431080"/>
    <n v="1451839080"/>
    <b v="0"/>
    <n v="30"/>
    <b v="1"/>
    <s v="theater/plays"/>
    <n v="11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3500"/>
    <n v="400"/>
    <x v="0"/>
    <x v="0"/>
    <s v="USD"/>
    <n v="1480140000"/>
    <n v="1479186575"/>
    <b v="0"/>
    <n v="13"/>
    <b v="1"/>
    <s v="theater/plays"/>
    <n v="11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800"/>
    <n v="1686"/>
    <x v="0"/>
    <x v="0"/>
    <s v="USD"/>
    <n v="1464904800"/>
    <n v="1463852904"/>
    <b v="0"/>
    <n v="49"/>
    <b v="1"/>
    <s v="theater/plays"/>
    <n v="211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3750"/>
    <n v="4000"/>
    <x v="0"/>
    <x v="1"/>
    <s v="GBP"/>
    <n v="1404471600"/>
    <n v="1401910634"/>
    <b v="0"/>
    <n v="13"/>
    <b v="1"/>
    <s v="theater/plays"/>
    <n v="107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400"/>
    <n v="1570"/>
    <x v="0"/>
    <x v="12"/>
    <s v="EUR"/>
    <n v="1435255659"/>
    <n v="1432663659"/>
    <b v="0"/>
    <n v="29"/>
    <b v="1"/>
    <s v="theater/plays"/>
    <n v="393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000"/>
    <n v="251"/>
    <x v="0"/>
    <x v="0"/>
    <s v="USD"/>
    <n v="1428780159"/>
    <n v="1426188159"/>
    <b v="0"/>
    <n v="8"/>
    <b v="1"/>
    <s v="theater/plays"/>
    <n v="13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1500"/>
    <n v="2140"/>
    <x v="0"/>
    <x v="0"/>
    <s v="USD"/>
    <n v="1457139600"/>
    <n v="1455230214"/>
    <b v="0"/>
    <n v="13"/>
    <b v="1"/>
    <s v="theater/plays"/>
    <n v="143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1750"/>
    <n v="2210"/>
    <x v="0"/>
    <x v="1"/>
    <s v="GBP"/>
    <n v="1408289724"/>
    <n v="1403105724"/>
    <b v="0"/>
    <n v="20"/>
    <b v="1"/>
    <s v="theater/plays"/>
    <n v="12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000"/>
    <n v="2560"/>
    <x v="0"/>
    <x v="0"/>
    <s v="USD"/>
    <n v="1438799760"/>
    <n v="1437236378"/>
    <b v="0"/>
    <n v="54"/>
    <b v="1"/>
    <s v="theater/plays"/>
    <n v="128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2000"/>
    <n v="100"/>
    <x v="0"/>
    <x v="0"/>
    <s v="USD"/>
    <n v="1480947054"/>
    <n v="1475759454"/>
    <b v="0"/>
    <n v="5"/>
    <b v="1"/>
    <s v="theater/plays"/>
    <n v="5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1000"/>
    <n v="1025"/>
    <x v="0"/>
    <x v="0"/>
    <s v="USD"/>
    <n v="1425185940"/>
    <n v="1421900022"/>
    <b v="0"/>
    <n v="27"/>
    <b v="1"/>
    <s v="theater/plays"/>
    <n v="103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000"/>
    <n v="4050"/>
    <x v="0"/>
    <x v="0"/>
    <s v="USD"/>
    <n v="1419181890"/>
    <n v="1416589890"/>
    <b v="0"/>
    <n v="23"/>
    <b v="1"/>
    <s v="theater/plays"/>
    <n v="135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350"/>
    <n v="633"/>
    <x v="0"/>
    <x v="1"/>
    <s v="GBP"/>
    <n v="1467054000"/>
    <n v="1463144254"/>
    <b v="0"/>
    <n v="28"/>
    <b v="1"/>
    <s v="theater/plays"/>
    <n v="181"/>
    <n v="22.61"/>
    <x v="1"/>
    <s v="plays"/>
  </r>
  <r>
    <n v="3588"/>
    <s v="MENTAL Play short-tour 2015!"/>
    <s v="Touring the fast-paced, playful and poignant story of three twenty-somethings in a mental-health support group."/>
    <n v="2000"/>
    <n v="201"/>
    <x v="0"/>
    <x v="1"/>
    <s v="GBP"/>
    <n v="1430348400"/>
    <n v="1428436410"/>
    <b v="0"/>
    <n v="11"/>
    <b v="1"/>
    <s v="theater/plays"/>
    <n v="10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1200"/>
    <n v="1225"/>
    <x v="0"/>
    <x v="0"/>
    <s v="USD"/>
    <n v="1422075540"/>
    <n v="1419979544"/>
    <b v="0"/>
    <n v="18"/>
    <b v="1"/>
    <s v="theater/plays"/>
    <n v="102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2000"/>
    <n v="2015"/>
    <x v="0"/>
    <x v="0"/>
    <s v="USD"/>
    <n v="1472952982"/>
    <n v="1470792982"/>
    <b v="0"/>
    <n v="36"/>
    <b v="1"/>
    <s v="theater/plays"/>
    <n v="101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000"/>
    <n v="1185"/>
    <x v="0"/>
    <x v="5"/>
    <s v="CAD"/>
    <n v="1409072982"/>
    <n v="1407258582"/>
    <b v="0"/>
    <n v="15"/>
    <b v="1"/>
    <s v="theater/plays"/>
    <n v="119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1500"/>
    <n v="1010"/>
    <x v="0"/>
    <x v="0"/>
    <s v="USD"/>
    <n v="1440892800"/>
    <n v="1438715077"/>
    <b v="0"/>
    <n v="17"/>
    <b v="1"/>
    <s v="theater/plays"/>
    <n v="67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1500"/>
    <n v="3385"/>
    <x v="0"/>
    <x v="0"/>
    <s v="USD"/>
    <n v="1461913140"/>
    <n v="1461370956"/>
    <b v="0"/>
    <n v="69"/>
    <b v="1"/>
    <s v="theater/plays"/>
    <n v="226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300"/>
    <n v="460"/>
    <x v="0"/>
    <x v="1"/>
    <s v="GBP"/>
    <n v="1455390126"/>
    <n v="1452798126"/>
    <b v="0"/>
    <n v="15"/>
    <b v="1"/>
    <s v="theater/plays"/>
    <n v="153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00"/>
    <n v="1250"/>
    <x v="0"/>
    <x v="0"/>
    <s v="USD"/>
    <n v="1403964574"/>
    <n v="1401372574"/>
    <b v="0"/>
    <n v="20"/>
    <b v="1"/>
    <s v="theater/plays"/>
    <n v="104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1500"/>
    <n v="2000"/>
    <x v="0"/>
    <x v="0"/>
    <s v="USD"/>
    <n v="1463803140"/>
    <n v="1459446487"/>
    <b v="0"/>
    <n v="29"/>
    <b v="1"/>
    <s v="theater/plays"/>
    <n v="133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11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250"/>
    <n v="2"/>
    <x v="2"/>
    <x v="0"/>
    <s v="USD"/>
    <n v="1462467600"/>
    <n v="1457403364"/>
    <b v="0"/>
    <n v="2"/>
    <b v="0"/>
    <s v="theater/musical"/>
    <n v="1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25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1200"/>
    <n v="100"/>
    <x v="2"/>
    <x v="1"/>
    <s v="GBP"/>
    <n v="1416781749"/>
    <n v="1415053749"/>
    <b v="0"/>
    <n v="1"/>
    <b v="0"/>
    <s v="theater/musical"/>
    <n v="8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1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839"/>
    <n v="926"/>
    <x v="2"/>
    <x v="0"/>
    <s v="USD"/>
    <n v="1420130935"/>
    <n v="1417538935"/>
    <b v="0"/>
    <n v="14"/>
    <b v="0"/>
    <s v="theater/musical"/>
    <n v="110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11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1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2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25"/>
    <n v="30"/>
    <x v="2"/>
    <x v="1"/>
    <s v="GBP"/>
    <n v="1475258327"/>
    <n v="1471370327"/>
    <b v="0"/>
    <n v="2"/>
    <b v="0"/>
    <s v="theater/musical"/>
    <n v="120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600"/>
    <n v="780"/>
    <x v="0"/>
    <x v="5"/>
    <s v="CAD"/>
    <n v="1402938394"/>
    <n v="1400691994"/>
    <b v="0"/>
    <n v="8"/>
    <b v="1"/>
    <s v="theater/plays"/>
    <n v="130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300"/>
    <n v="1510"/>
    <x v="0"/>
    <x v="0"/>
    <s v="USD"/>
    <n v="1404273540"/>
    <n v="1400272580"/>
    <b v="0"/>
    <n v="20"/>
    <b v="1"/>
    <s v="theater/plays"/>
    <n v="11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400"/>
    <n v="875"/>
    <x v="0"/>
    <x v="0"/>
    <s v="USD"/>
    <n v="1466056689"/>
    <n v="1464847089"/>
    <b v="0"/>
    <n v="19"/>
    <b v="1"/>
    <s v="theater/plays"/>
    <n v="21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700"/>
    <n v="1200"/>
    <x v="0"/>
    <x v="0"/>
    <s v="USD"/>
    <n v="1406185200"/>
    <n v="1404337382"/>
    <b v="0"/>
    <n v="38"/>
    <b v="1"/>
    <s v="theater/plays"/>
    <n v="171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900"/>
    <n v="1035"/>
    <x v="0"/>
    <x v="0"/>
    <s v="USD"/>
    <n v="1437676380"/>
    <n v="1435670452"/>
    <b v="0"/>
    <n v="28"/>
    <b v="1"/>
    <s v="theater/plays"/>
    <n v="115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5000"/>
    <n v="3530"/>
    <x v="0"/>
    <x v="0"/>
    <s v="USD"/>
    <n v="1405915140"/>
    <n v="1404140667"/>
    <b v="0"/>
    <n v="40"/>
    <b v="1"/>
    <s v="theater/plays"/>
    <n v="7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0"/>
    <n v="70"/>
    <x v="0"/>
    <x v="1"/>
    <s v="GBP"/>
    <n v="1463353200"/>
    <n v="1462285182"/>
    <b v="0"/>
    <n v="3"/>
    <b v="1"/>
    <s v="theater/plays"/>
    <n v="14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7000"/>
    <n v="4176"/>
    <x v="0"/>
    <x v="0"/>
    <s v="USD"/>
    <n v="1402901940"/>
    <n v="1399998418"/>
    <b v="0"/>
    <n v="67"/>
    <b v="1"/>
    <s v="theater/plays"/>
    <n v="60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400"/>
    <n v="430"/>
    <x v="0"/>
    <x v="1"/>
    <s v="GBP"/>
    <n v="1448922600"/>
    <n v="1446352529"/>
    <b v="0"/>
    <n v="14"/>
    <b v="1"/>
    <s v="theater/plays"/>
    <n v="108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1600"/>
    <n v="2015"/>
    <x v="0"/>
    <x v="0"/>
    <s v="USD"/>
    <n v="1476939300"/>
    <n v="1474273294"/>
    <b v="0"/>
    <n v="33"/>
    <b v="1"/>
    <s v="theater/plays"/>
    <n v="126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600"/>
    <n v="620"/>
    <x v="2"/>
    <x v="0"/>
    <s v="USD"/>
    <n v="1420860180"/>
    <n v="1418234646"/>
    <b v="0"/>
    <n v="12"/>
    <b v="0"/>
    <s v="theater/plays"/>
    <n v="103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0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2000"/>
    <n v="20"/>
    <x v="2"/>
    <x v="1"/>
    <s v="GBP"/>
    <n v="1432831089"/>
    <n v="1430239089"/>
    <b v="0"/>
    <n v="2"/>
    <b v="0"/>
    <s v="theater/plays"/>
    <n v="1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0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1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1000"/>
    <n v="100"/>
    <x v="2"/>
    <x v="0"/>
    <s v="USD"/>
    <n v="1409980144"/>
    <n v="1407388144"/>
    <b v="0"/>
    <n v="4"/>
    <b v="0"/>
    <s v="theater/plays"/>
    <n v="10"/>
    <n v="25"/>
    <x v="1"/>
    <s v="plays"/>
  </r>
  <r>
    <n v="3743"/>
    <s v="Down the Mississippi"/>
    <s v="I'm taking the Adventures of Huckleberry Finn puppet show down the Mississippi River!"/>
    <n v="10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0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0"/>
    <n v="10"/>
    <x v="2"/>
    <x v="0"/>
    <s v="USD"/>
    <n v="1407689102"/>
    <n v="1405097102"/>
    <b v="0"/>
    <n v="1"/>
    <b v="0"/>
    <s v="theater/plays"/>
    <n v="1"/>
    <n v="10"/>
    <x v="1"/>
    <s v="plays"/>
  </r>
  <r>
    <n v="3746"/>
    <s v="Stage Play Production - &quot;I Love You to Death&quot;"/>
    <s v="Generational curses CAN be broken...right?"/>
    <n v="1200"/>
    <n v="202"/>
    <x v="2"/>
    <x v="0"/>
    <s v="USD"/>
    <n v="1475918439"/>
    <n v="1473326439"/>
    <b v="0"/>
    <n v="1"/>
    <b v="0"/>
    <s v="theater/plays"/>
    <n v="17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300"/>
    <n v="525"/>
    <x v="0"/>
    <x v="0"/>
    <s v="USD"/>
    <n v="1461902340"/>
    <n v="1459220588"/>
    <b v="0"/>
    <n v="7"/>
    <b v="1"/>
    <s v="theater/musical"/>
    <n v="17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600"/>
    <n v="1535"/>
    <x v="0"/>
    <x v="0"/>
    <s v="USD"/>
    <n v="1400475600"/>
    <n v="1397819938"/>
    <b v="0"/>
    <n v="26"/>
    <b v="1"/>
    <s v="theater/musical"/>
    <n v="256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450"/>
    <n v="1500"/>
    <x v="0"/>
    <x v="0"/>
    <s v="USD"/>
    <n v="1464482160"/>
    <n v="1462824832"/>
    <b v="0"/>
    <n v="27"/>
    <b v="1"/>
    <s v="theater/musical"/>
    <n v="103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000"/>
    <n v="1100"/>
    <x v="0"/>
    <x v="0"/>
    <s v="USD"/>
    <n v="1460730079"/>
    <n v="1458138079"/>
    <b v="0"/>
    <n v="15"/>
    <b v="1"/>
    <s v="theater/musical"/>
    <n v="11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1500"/>
    <n v="2000"/>
    <x v="0"/>
    <x v="1"/>
    <s v="GBP"/>
    <n v="1434234010"/>
    <n v="1431642010"/>
    <b v="0"/>
    <n v="20"/>
    <b v="1"/>
    <s v="theater/musical"/>
    <n v="133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3500"/>
    <n v="5410"/>
    <x v="0"/>
    <x v="0"/>
    <s v="USD"/>
    <n v="1479175680"/>
    <n v="1476317247"/>
    <b v="0"/>
    <n v="57"/>
    <b v="1"/>
    <s v="theater/musical"/>
    <n v="155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350"/>
    <n v="500"/>
    <x v="2"/>
    <x v="0"/>
    <s v="USD"/>
    <n v="1450887480"/>
    <n v="1448469719"/>
    <b v="0"/>
    <n v="1"/>
    <b v="0"/>
    <s v="theater/musical"/>
    <n v="143"/>
    <n v="500"/>
    <x v="1"/>
    <s v="musical"/>
  </r>
  <r>
    <n v="3789"/>
    <s v="Austen a New Musical Play"/>
    <s v="This fabulous new play explores the little known love life of England's most famous romantic novelist, Jane Austen."/>
    <n v="199"/>
    <n v="116"/>
    <x v="2"/>
    <x v="1"/>
    <s v="GBP"/>
    <n v="1434395418"/>
    <n v="1431630618"/>
    <b v="0"/>
    <n v="4"/>
    <b v="0"/>
    <s v="theater/musical"/>
    <n v="58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0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2000"/>
    <n v="35"/>
    <x v="2"/>
    <x v="0"/>
    <s v="USD"/>
    <n v="1436957022"/>
    <n v="1434365022"/>
    <b v="0"/>
    <n v="2"/>
    <b v="0"/>
    <s v="theater/musical"/>
    <n v="2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3000"/>
    <n v="4176"/>
    <x v="2"/>
    <x v="0"/>
    <s v="USD"/>
    <n v="1418769129"/>
    <n v="1416954729"/>
    <b v="0"/>
    <n v="24"/>
    <b v="0"/>
    <s v="theater/musical"/>
    <n v="139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1000"/>
    <n v="50"/>
    <x v="2"/>
    <x v="1"/>
    <s v="GBP"/>
    <n v="1433685354"/>
    <n v="1431093354"/>
    <b v="0"/>
    <n v="1"/>
    <b v="0"/>
    <s v="theater/musical"/>
    <n v="5"/>
    <n v="50"/>
    <x v="1"/>
    <s v="musical"/>
  </r>
  <r>
    <n v="3795"/>
    <s v="Duodeca"/>
    <s v="Poppin Productions are currently entering the development stage of their very first production -  &quot;Duodeca&quot;."/>
    <n v="800"/>
    <n v="10"/>
    <x v="2"/>
    <x v="1"/>
    <s v="GBP"/>
    <n v="1440801000"/>
    <n v="1437042490"/>
    <b v="0"/>
    <n v="2"/>
    <b v="0"/>
    <s v="theater/musical"/>
    <n v="1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1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900"/>
    <n v="1025"/>
    <x v="2"/>
    <x v="0"/>
    <s v="USD"/>
    <n v="1407691248"/>
    <n v="1405099248"/>
    <b v="0"/>
    <n v="5"/>
    <b v="0"/>
    <s v="theater/musical"/>
    <n v="11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7777"/>
    <n v="881"/>
    <x v="2"/>
    <x v="0"/>
    <s v="USD"/>
    <n v="1420952340"/>
    <n v="1418146883"/>
    <b v="0"/>
    <n v="16"/>
    <b v="0"/>
    <s v="theater/musical"/>
    <n v="11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1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1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5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1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33"/>
    <n v="430"/>
    <x v="0"/>
    <x v="1"/>
    <s v="GBP"/>
    <n v="1436110717"/>
    <n v="1433518717"/>
    <b v="0"/>
    <n v="20"/>
    <b v="1"/>
    <s v="theater/plays"/>
    <n v="129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1200"/>
    <n v="715"/>
    <x v="0"/>
    <x v="1"/>
    <s v="GBP"/>
    <n v="1430993394"/>
    <n v="1428401394"/>
    <b v="0"/>
    <n v="26"/>
    <b v="1"/>
    <s v="theater/plays"/>
    <n v="60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600"/>
    <n v="225"/>
    <x v="0"/>
    <x v="0"/>
    <s v="USD"/>
    <n v="1464371211"/>
    <n v="1463161611"/>
    <b v="0"/>
    <n v="3"/>
    <b v="1"/>
    <s v="theater/plays"/>
    <n v="38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1000"/>
    <n v="320"/>
    <x v="0"/>
    <x v="1"/>
    <s v="GBP"/>
    <n v="1461278208"/>
    <n v="1459463808"/>
    <b v="0"/>
    <n v="8"/>
    <b v="1"/>
    <s v="theater/plays"/>
    <n v="32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750"/>
    <n v="65"/>
    <x v="0"/>
    <x v="1"/>
    <s v="GBP"/>
    <n v="1459180229"/>
    <n v="1457023829"/>
    <b v="0"/>
    <n v="3"/>
    <b v="1"/>
    <s v="theater/plays"/>
    <n v="9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3500"/>
    <n v="1697"/>
    <x v="2"/>
    <x v="0"/>
    <s v="USD"/>
    <n v="1437283391"/>
    <n v="1433395391"/>
    <b v="1"/>
    <n v="9"/>
    <b v="0"/>
    <s v="theater/plays"/>
    <n v="48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500"/>
    <n v="20"/>
    <x v="2"/>
    <x v="0"/>
    <s v="USD"/>
    <n v="1427427276"/>
    <n v="1425270876"/>
    <b v="0"/>
    <n v="2"/>
    <b v="0"/>
    <s v="theater/plays"/>
    <n v="4"/>
    <n v="10"/>
    <x v="1"/>
    <s v="plays"/>
  </r>
  <r>
    <n v="3853"/>
    <s v="The Original Laughter Therapist"/>
    <s v="A dose of One-woman &quot;Dramedy&quot; to cure those daily blues is just what the doctor ordered!"/>
    <n v="2000"/>
    <n v="26"/>
    <x v="2"/>
    <x v="0"/>
    <s v="USD"/>
    <n v="1409602178"/>
    <n v="1406578178"/>
    <b v="0"/>
    <n v="2"/>
    <b v="0"/>
    <s v="theater/plays"/>
    <n v="1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2000"/>
    <n v="25"/>
    <x v="2"/>
    <x v="0"/>
    <s v="USD"/>
    <n v="1427408271"/>
    <n v="1424819871"/>
    <b v="0"/>
    <n v="1"/>
    <b v="0"/>
    <s v="theater/plays"/>
    <n v="1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101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"/>
    <n v="260"/>
    <x v="2"/>
    <x v="0"/>
    <s v="USD"/>
    <n v="1406913120"/>
    <n v="1404927690"/>
    <b v="0"/>
    <n v="4"/>
    <b v="0"/>
    <s v="theater/plays"/>
    <n v="5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750"/>
    <n v="10"/>
    <x v="2"/>
    <x v="1"/>
    <s v="GBP"/>
    <n v="1432328400"/>
    <n v="1430734844"/>
    <b v="0"/>
    <n v="1"/>
    <b v="0"/>
    <s v="theater/plays"/>
    <n v="1"/>
    <n v="10"/>
    <x v="1"/>
    <s v="plays"/>
  </r>
  <r>
    <n v="3859"/>
    <s v="What Dreams Were Made Of"/>
    <s v="This is a play that will have each and everyone that sees it thinking about the dreams they had growing up. It's a dramady"/>
    <n v="10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600"/>
    <n v="100"/>
    <x v="2"/>
    <x v="0"/>
    <s v="USD"/>
    <n v="1415828820"/>
    <n v="1412258977"/>
    <b v="0"/>
    <n v="1"/>
    <b v="0"/>
    <s v="theater/plays"/>
    <n v="17"/>
    <n v="100"/>
    <x v="1"/>
    <s v="plays"/>
  </r>
  <r>
    <n v="3862"/>
    <s v="The Container Play"/>
    <s v="The hit immersive theatre experience of England comes to Corpus Christi!"/>
    <n v="10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1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1000"/>
    <n v="60"/>
    <x v="2"/>
    <x v="0"/>
    <s v="USD"/>
    <n v="1447799054"/>
    <n v="1445203454"/>
    <b v="0"/>
    <n v="3"/>
    <b v="0"/>
    <s v="theater/plays"/>
    <n v="6"/>
    <n v="20"/>
    <x v="1"/>
    <s v="plays"/>
  </r>
  <r>
    <n v="3865"/>
    <s v="Fellatia's-Fantastic-Fun-Time-Show"/>
    <s v="Sissy Entertainment delivers a delicious cabaret that blends comedic monologue, song, and traditional sketch comedy."/>
    <n v="500"/>
    <n v="650"/>
    <x v="2"/>
    <x v="5"/>
    <s v="CAD"/>
    <n v="1409376600"/>
    <n v="1405957098"/>
    <b v="0"/>
    <n v="14"/>
    <b v="0"/>
    <s v="theater/plays"/>
    <n v="130"/>
    <n v="46.43"/>
    <x v="1"/>
    <s v="plays"/>
  </r>
  <r>
    <n v="3866"/>
    <s v="a feminine ending, brought to you by the East End Theatre Co"/>
    <s v="A funny, moving, witty piece about a girl, her oboe, and her dreams."/>
    <n v="5000"/>
    <n v="11"/>
    <x v="2"/>
    <x v="0"/>
    <s v="USD"/>
    <n v="1458703740"/>
    <n v="1454453021"/>
    <b v="0"/>
    <n v="2"/>
    <b v="0"/>
    <s v="theater/plays"/>
    <n v="0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50"/>
    <n v="251"/>
    <x v="2"/>
    <x v="0"/>
    <s v="USD"/>
    <n v="1466278339"/>
    <n v="1463686339"/>
    <b v="0"/>
    <n v="5"/>
    <b v="0"/>
    <s v="theater/plays"/>
    <n v="100"/>
    <n v="50.2"/>
    <x v="1"/>
    <s v="plays"/>
  </r>
  <r>
    <n v="3868"/>
    <s v="1000 words (Canceled)"/>
    <s v="New collection of music by Scott Evan Davis!"/>
    <n v="650"/>
    <n v="10"/>
    <x v="1"/>
    <x v="1"/>
    <s v="GBP"/>
    <n v="1410191405"/>
    <n v="1408031405"/>
    <b v="0"/>
    <n v="1"/>
    <b v="0"/>
    <s v="theater/musical"/>
    <n v="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200"/>
    <n v="1500"/>
    <x v="1"/>
    <x v="0"/>
    <s v="USD"/>
    <n v="1404360478"/>
    <n v="1401768478"/>
    <b v="0"/>
    <n v="10"/>
    <b v="0"/>
    <s v="theater/musical"/>
    <n v="12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10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100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1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600"/>
    <n v="10"/>
    <x v="1"/>
    <x v="0"/>
    <s v="USD"/>
    <n v="1435636740"/>
    <n v="1433014746"/>
    <b v="0"/>
    <n v="1"/>
    <b v="0"/>
    <s v="theater/musical"/>
    <n v="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9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900"/>
    <n v="980"/>
    <x v="1"/>
    <x v="1"/>
    <s v="GBP"/>
    <n v="1406761200"/>
    <n v="1403724820"/>
    <b v="0"/>
    <n v="17"/>
    <b v="0"/>
    <s v="theater/musical"/>
    <n v="109"/>
    <n v="57.65"/>
    <x v="1"/>
    <s v="musical"/>
  </r>
  <r>
    <n v="3881"/>
    <s v="My Real Mother's Name is... (Canceled)"/>
    <s v="A musical journey coming to the Blue Venue at the 2017 Orlando Fringe Festival!"/>
    <n v="1200"/>
    <n v="25"/>
    <x v="1"/>
    <x v="0"/>
    <s v="USD"/>
    <n v="1487550399"/>
    <n v="1484958399"/>
    <b v="0"/>
    <n v="1"/>
    <b v="0"/>
    <s v="theater/musical"/>
    <n v="2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85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75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75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7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7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750"/>
    <n v="35"/>
    <x v="1"/>
    <x v="0"/>
    <s v="USD"/>
    <n v="1430517600"/>
    <n v="1426538129"/>
    <b v="0"/>
    <n v="2"/>
    <b v="0"/>
    <s v="theater/musical"/>
    <n v="5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250"/>
    <n v="260"/>
    <x v="2"/>
    <x v="0"/>
    <s v="USD"/>
    <n v="1427086740"/>
    <n v="1424488244"/>
    <b v="0"/>
    <n v="7"/>
    <b v="0"/>
    <s v="theater/plays"/>
    <n v="104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678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500"/>
    <n v="520"/>
    <x v="2"/>
    <x v="0"/>
    <s v="USD"/>
    <n v="1481000340"/>
    <n v="1478386812"/>
    <b v="0"/>
    <n v="11"/>
    <b v="0"/>
    <s v="theater/plays"/>
    <n v="104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850"/>
    <n v="170"/>
    <x v="2"/>
    <x v="0"/>
    <s v="USD"/>
    <n v="1402979778"/>
    <n v="1401770178"/>
    <b v="0"/>
    <n v="4"/>
    <b v="0"/>
    <s v="theater/plays"/>
    <n v="20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400"/>
    <n v="440"/>
    <x v="2"/>
    <x v="4"/>
    <s v="NZD"/>
    <n v="1420750683"/>
    <n v="1418158683"/>
    <b v="0"/>
    <n v="10"/>
    <b v="0"/>
    <s v="theater/plays"/>
    <n v="110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550"/>
    <n v="814"/>
    <x v="2"/>
    <x v="1"/>
    <s v="GBP"/>
    <n v="1439827200"/>
    <n v="1436355270"/>
    <b v="0"/>
    <n v="16"/>
    <b v="0"/>
    <s v="theater/plays"/>
    <n v="148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2500"/>
    <n v="125"/>
    <x v="2"/>
    <x v="0"/>
    <s v="USD"/>
    <n v="1407868561"/>
    <n v="1406140561"/>
    <b v="0"/>
    <n v="2"/>
    <b v="0"/>
    <s v="theater/plays"/>
    <n v="5"/>
    <n v="62.5"/>
    <x v="1"/>
    <s v="plays"/>
  </r>
  <r>
    <n v="3900"/>
    <s v="HUB Theatre Group presents John Logan's RED"/>
    <s v="HUB Theatre Group collaborates with local artists to present John Logan's RED to the community."/>
    <n v="60000"/>
    <n v="135"/>
    <x v="2"/>
    <x v="0"/>
    <s v="USD"/>
    <n v="1433988791"/>
    <n v="1431396791"/>
    <b v="0"/>
    <n v="5"/>
    <b v="0"/>
    <s v="theater/plays"/>
    <n v="0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1000"/>
    <n v="25"/>
    <x v="2"/>
    <x v="0"/>
    <s v="USD"/>
    <n v="1450554599"/>
    <n v="1447098599"/>
    <b v="0"/>
    <n v="1"/>
    <b v="0"/>
    <s v="theater/plays"/>
    <n v="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62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25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500"/>
    <n v="1010"/>
    <x v="2"/>
    <x v="1"/>
    <s v="GBP"/>
    <n v="1435325100"/>
    <n v="1432072893"/>
    <b v="0"/>
    <n v="16"/>
    <b v="0"/>
    <s v="theater/plays"/>
    <n v="202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53"/>
    <n v="153"/>
    <x v="2"/>
    <x v="0"/>
    <s v="USD"/>
    <n v="1414354080"/>
    <n v="1411587606"/>
    <b v="0"/>
    <n v="4"/>
    <b v="0"/>
    <s v="theater/plays"/>
    <n v="100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1"/>
    <n v="65"/>
    <x v="2"/>
    <x v="0"/>
    <s v="USD"/>
    <n v="1406603696"/>
    <n v="1405307696"/>
    <b v="0"/>
    <n v="4"/>
    <b v="0"/>
    <s v="theater/plays"/>
    <n v="6500"/>
    <n v="16.25"/>
    <x v="1"/>
    <s v="plays"/>
  </r>
  <r>
    <n v="3909"/>
    <s v="Woman2Woman"/>
    <s v="I am trying to put on a gospel comedy stage play that is full of laughter and life lessons as well that will change your life forever,"/>
    <n v="9500"/>
    <n v="135"/>
    <x v="2"/>
    <x v="0"/>
    <s v="USD"/>
    <n v="1410424642"/>
    <n v="1407832642"/>
    <b v="0"/>
    <n v="4"/>
    <b v="0"/>
    <s v="theater/plays"/>
    <n v="1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"/>
    <n v="1000"/>
    <x v="2"/>
    <x v="0"/>
    <s v="USD"/>
    <n v="1448863449"/>
    <n v="1446267849"/>
    <b v="0"/>
    <n v="7"/>
    <b v="0"/>
    <s v="theater/plays"/>
    <n v="10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000"/>
    <n v="5"/>
    <x v="2"/>
    <x v="1"/>
    <s v="GBP"/>
    <n v="1464824309"/>
    <n v="1462232309"/>
    <b v="0"/>
    <n v="1"/>
    <b v="0"/>
    <s v="theater/plays"/>
    <n v="1"/>
    <n v="5"/>
    <x v="1"/>
    <s v="plays"/>
  </r>
  <r>
    <n v="3916"/>
    <s v="Final exam"/>
    <s v="We're a small group of University students who need a little help making our final exam production the best product possible."/>
    <n v="6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500"/>
    <n v="10"/>
    <x v="2"/>
    <x v="1"/>
    <s v="GBP"/>
    <n v="1410439161"/>
    <n v="1407847161"/>
    <b v="0"/>
    <n v="1"/>
    <b v="0"/>
    <s v="theater/plays"/>
    <n v="2"/>
    <n v="10"/>
    <x v="1"/>
    <s v="plays"/>
  </r>
  <r>
    <n v="3918"/>
    <s v="The Singing Teacher"/>
    <s v="A fantastic new comedy coming to the West End 2014.  An Alan Ayckbourn meets Richard Curtis style comedy. Who knew singing was therapy!"/>
    <n v="70"/>
    <n v="120"/>
    <x v="2"/>
    <x v="1"/>
    <s v="GBP"/>
    <n v="1407168000"/>
    <n v="1406131023"/>
    <b v="0"/>
    <n v="3"/>
    <b v="0"/>
    <s v="theater/plays"/>
    <n v="171"/>
    <n v="40"/>
    <x v="1"/>
    <s v="plays"/>
  </r>
  <r>
    <n v="3919"/>
    <s v="After The Blue"/>
    <s v="Two sisters living in a Cornish seaside town attempt to hide and escape from a life- circle of deceit, abuse, incest and revenge."/>
    <n v="2000"/>
    <n v="90"/>
    <x v="2"/>
    <x v="1"/>
    <s v="GBP"/>
    <n v="1453075200"/>
    <n v="1450628773"/>
    <b v="0"/>
    <n v="3"/>
    <b v="0"/>
    <s v="theater/plays"/>
    <n v="5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6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450"/>
    <n v="15"/>
    <x v="2"/>
    <x v="0"/>
    <s v="USD"/>
    <n v="1406753639"/>
    <n v="1404161639"/>
    <b v="0"/>
    <n v="3"/>
    <b v="0"/>
    <s v="theater/plays"/>
    <n v="3"/>
    <n v="5"/>
    <x v="1"/>
    <s v="plays"/>
  </r>
  <r>
    <n v="3926"/>
    <s v="Caryl Churchill's 'Top Girls' - NSW HSC Text"/>
    <s v="Producing syllabus-relevant theatre targeted to HSC students on the NSW Central Coast"/>
    <n v="150"/>
    <n v="15"/>
    <x v="2"/>
    <x v="2"/>
    <s v="AUD"/>
    <n v="1419645748"/>
    <n v="1417053748"/>
    <b v="0"/>
    <n v="1"/>
    <b v="0"/>
    <s v="theater/plays"/>
    <n v="1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1000"/>
    <n v="25"/>
    <x v="2"/>
    <x v="1"/>
    <s v="GBP"/>
    <n v="1407565504"/>
    <n v="1404973504"/>
    <b v="0"/>
    <n v="2"/>
    <b v="0"/>
    <s v="theater/plays"/>
    <n v="3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4800"/>
    <n v="651"/>
    <x v="2"/>
    <x v="0"/>
    <s v="USD"/>
    <n v="1444971540"/>
    <n v="1442593427"/>
    <b v="0"/>
    <n v="7"/>
    <b v="0"/>
    <s v="theater/plays"/>
    <n v="14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575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55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"/>
    <n v="550"/>
    <x v="2"/>
    <x v="0"/>
    <s v="USD"/>
    <n v="1443704400"/>
    <n v="1439827639"/>
    <b v="0"/>
    <n v="12"/>
    <b v="0"/>
    <s v="theater/plays"/>
    <n v="110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55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1000"/>
    <n v="5"/>
    <x v="2"/>
    <x v="2"/>
    <s v="AUD"/>
    <n v="1412656200"/>
    <n v="1412328979"/>
    <b v="0"/>
    <n v="1"/>
    <b v="0"/>
    <s v="theater/plays"/>
    <n v="1"/>
    <n v="5"/>
    <x v="1"/>
    <s v="plays"/>
  </r>
  <r>
    <n v="3940"/>
    <s v="Attraction"/>
    <s v="A Stage Play that will bring you to the edge of your seat , leave you thinkin and will also have you laughing while enjoyin the talent"/>
    <n v="41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1000"/>
    <n v="50"/>
    <x v="2"/>
    <x v="0"/>
    <s v="USD"/>
    <n v="1416877200"/>
    <n v="1414505137"/>
    <b v="0"/>
    <n v="2"/>
    <b v="0"/>
    <s v="theater/plays"/>
    <n v="5"/>
    <n v="25"/>
    <x v="1"/>
    <s v="plays"/>
  </r>
  <r>
    <n v="3942"/>
    <s v="Epic Proportions"/>
    <s v="In the 30's, two brothers, Benny and Phil, who go to the Arizona desert to be extras in a huge Biblical epic. Riotous comedy!"/>
    <n v="525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16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1000"/>
    <n v="5"/>
    <x v="2"/>
    <x v="0"/>
    <s v="USD"/>
    <n v="1431717268"/>
    <n v="1429125268"/>
    <b v="0"/>
    <n v="1"/>
    <b v="0"/>
    <s v="theater/plays"/>
    <n v="1"/>
    <n v="5"/>
    <x v="1"/>
    <s v="plays"/>
  </r>
  <r>
    <n v="3946"/>
    <s v="DR. Mecurio's Mythical Marvels &amp; Beastiry"/>
    <s v="Dr. Mecurio's is an original work of fantasy designed and written for the stage."/>
    <n v="150"/>
    <n v="195"/>
    <x v="2"/>
    <x v="0"/>
    <s v="USD"/>
    <n v="1425110400"/>
    <n v="1422388822"/>
    <b v="0"/>
    <n v="5"/>
    <b v="0"/>
    <s v="theater/plays"/>
    <n v="130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70"/>
    <n v="101"/>
    <x v="2"/>
    <x v="0"/>
    <s v="USD"/>
    <n v="1475378744"/>
    <n v="1472786744"/>
    <b v="0"/>
    <n v="2"/>
    <b v="0"/>
    <s v="theater/plays"/>
    <n v="144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515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500"/>
    <n v="25"/>
    <x v="2"/>
    <x v="0"/>
    <s v="USD"/>
    <n v="1460140500"/>
    <n v="1457628680"/>
    <b v="0"/>
    <n v="1"/>
    <b v="0"/>
    <s v="theater/plays"/>
    <n v="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1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500"/>
    <n v="25"/>
    <x v="2"/>
    <x v="0"/>
    <s v="USD"/>
    <n v="1445885890"/>
    <n v="1440701890"/>
    <b v="0"/>
    <n v="1"/>
    <b v="0"/>
    <s v="theater/plays"/>
    <n v="5"/>
    <n v="25"/>
    <x v="1"/>
    <s v="plays"/>
  </r>
  <r>
    <n v="3953"/>
    <s v="A Time Pirate's Love"/>
    <s v="Actors and actresses are needed to help me create a stage play. A stage play needs to be adapted from the book I wrote."/>
    <n v="5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5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400"/>
    <n v="425"/>
    <x v="2"/>
    <x v="0"/>
    <s v="USD"/>
    <n v="1448745741"/>
    <n v="1446150141"/>
    <b v="0"/>
    <n v="8"/>
    <b v="0"/>
    <s v="theater/plays"/>
    <n v="106"/>
    <n v="53.13"/>
    <x v="1"/>
    <s v="plays"/>
  </r>
  <r>
    <n v="3956"/>
    <s v="The Woman in Me"/>
    <s v="This saucy stage play chronicles the highs and lows of my life involving gangs, drugs and prison. The story is a transforming ministry."/>
    <n v="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3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1000"/>
    <n v="45"/>
    <x v="2"/>
    <x v="0"/>
    <s v="USD"/>
    <n v="1451852256"/>
    <n v="1449260256"/>
    <b v="0"/>
    <n v="4"/>
    <b v="0"/>
    <s v="theater/plays"/>
    <n v="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3000"/>
    <n v="21"/>
    <x v="2"/>
    <x v="1"/>
    <s v="GBP"/>
    <n v="1399584210"/>
    <n v="1397683410"/>
    <b v="0"/>
    <n v="2"/>
    <b v="0"/>
    <s v="theater/plays"/>
    <n v="1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000"/>
    <n v="45"/>
    <x v="2"/>
    <x v="1"/>
    <s v="GBP"/>
    <n v="1448722494"/>
    <n v="1446562494"/>
    <b v="0"/>
    <n v="3"/>
    <b v="0"/>
    <s v="theater/plays"/>
    <n v="5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5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10000"/>
    <n v="285"/>
    <x v="2"/>
    <x v="0"/>
    <s v="USD"/>
    <n v="1460608780"/>
    <n v="1455428380"/>
    <b v="0"/>
    <n v="4"/>
    <b v="0"/>
    <s v="theater/plays"/>
    <n v="3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600"/>
    <n v="45"/>
    <x v="2"/>
    <x v="0"/>
    <s v="USD"/>
    <n v="1406170740"/>
    <n v="1402506278"/>
    <b v="0"/>
    <n v="2"/>
    <b v="0"/>
    <s v="theater/plays"/>
    <n v="8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350"/>
    <n v="410"/>
    <x v="2"/>
    <x v="0"/>
    <s v="USD"/>
    <n v="1488783507"/>
    <n v="1486191507"/>
    <b v="0"/>
    <n v="10"/>
    <b v="0"/>
    <s v="theater/plays"/>
    <n v="117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2000"/>
    <n v="11"/>
    <x v="2"/>
    <x v="0"/>
    <s v="USD"/>
    <n v="1460925811"/>
    <n v="1458333811"/>
    <b v="0"/>
    <n v="2"/>
    <b v="0"/>
    <s v="theater/plays"/>
    <n v="1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200"/>
    <n v="320"/>
    <x v="2"/>
    <x v="1"/>
    <s v="GBP"/>
    <n v="1464872848"/>
    <n v="1462280848"/>
    <b v="0"/>
    <n v="11"/>
    <b v="0"/>
    <s v="theater/plays"/>
    <n v="160"/>
    <n v="29.09"/>
    <x v="1"/>
    <s v="plays"/>
  </r>
  <r>
    <n v="3975"/>
    <s v="Moon Over Mangroves"/>
    <s v="Four homeless Key West men are to be given a boat, but fates twist until only the moon and mangroves witness their earthly demise."/>
    <n v="500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500"/>
    <n v="620"/>
    <x v="2"/>
    <x v="0"/>
    <s v="USD"/>
    <n v="1406876400"/>
    <n v="1405024561"/>
    <b v="0"/>
    <n v="10"/>
    <b v="0"/>
    <s v="theater/plays"/>
    <n v="124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4000"/>
    <n v="110"/>
    <x v="2"/>
    <x v="1"/>
    <s v="GBP"/>
    <n v="1427659200"/>
    <n v="1425678057"/>
    <b v="0"/>
    <n v="6"/>
    <b v="0"/>
    <s v="theater/plays"/>
    <n v="3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400"/>
    <n v="450"/>
    <x v="2"/>
    <x v="0"/>
    <s v="USD"/>
    <n v="1404570147"/>
    <n v="1401978147"/>
    <b v="0"/>
    <n v="7"/>
    <b v="0"/>
    <s v="theater/plays"/>
    <n v="113"/>
    <n v="64.290000000000006"/>
    <x v="1"/>
    <s v="plays"/>
  </r>
  <r>
    <n v="3981"/>
    <s v="BEIRUT, LADY OF LEBANON"/>
    <s v="A Theatrical Production Celebrating the Lebanese Culture and the Human Spirit in Time of War."/>
    <n v="700"/>
    <n v="1225"/>
    <x v="2"/>
    <x v="0"/>
    <s v="USD"/>
    <n v="1468729149"/>
    <n v="1463545149"/>
    <b v="0"/>
    <n v="7"/>
    <b v="0"/>
    <s v="theater/plays"/>
    <n v="175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500"/>
    <n v="170"/>
    <x v="2"/>
    <x v="1"/>
    <s v="GBP"/>
    <n v="1436297180"/>
    <n v="1431113180"/>
    <b v="0"/>
    <n v="5"/>
    <b v="0"/>
    <s v="theater/plays"/>
    <n v="34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3750"/>
    <n v="95"/>
    <x v="2"/>
    <x v="1"/>
    <s v="GBP"/>
    <n v="1415404800"/>
    <n v="1412809644"/>
    <b v="0"/>
    <n v="10"/>
    <b v="0"/>
    <s v="theater/plays"/>
    <n v="3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5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15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911"/>
    <n v="5"/>
    <x v="2"/>
    <x v="0"/>
    <s v="USD"/>
    <n v="1405761690"/>
    <n v="1403169690"/>
    <b v="0"/>
    <n v="1"/>
    <b v="0"/>
    <s v="theater/plays"/>
    <n v="1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5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600"/>
    <n v="715"/>
    <x v="2"/>
    <x v="0"/>
    <s v="USD"/>
    <n v="1427580426"/>
    <n v="1424992026"/>
    <b v="0"/>
    <n v="12"/>
    <b v="0"/>
    <s v="theater/plays"/>
    <n v="119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200"/>
    <n v="10"/>
    <x v="2"/>
    <x v="0"/>
    <s v="USD"/>
    <n v="1462631358"/>
    <n v="1457450958"/>
    <b v="0"/>
    <n v="1"/>
    <b v="0"/>
    <s v="theater/plays"/>
    <n v="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500"/>
    <n v="23"/>
    <x v="2"/>
    <x v="0"/>
    <s v="USD"/>
    <n v="1411779761"/>
    <n v="1409187761"/>
    <b v="0"/>
    <n v="4"/>
    <b v="0"/>
    <s v="theater/plays"/>
    <n v="5"/>
    <n v="5.75"/>
    <x v="1"/>
    <s v="plays"/>
  </r>
  <r>
    <n v="4003"/>
    <s v="MAMA BA-B: The Stage Play"/>
    <s v="&quot;MAMA'Z BA-B&quot; is the story of Marcus Williams who struggles to find a place for himself as a young black male."/>
    <n v="200"/>
    <n v="201"/>
    <x v="2"/>
    <x v="0"/>
    <s v="USD"/>
    <n v="1424009147"/>
    <n v="1421417147"/>
    <b v="0"/>
    <n v="2"/>
    <b v="0"/>
    <s v="theater/plays"/>
    <n v="101"/>
    <n v="100.5"/>
    <x v="1"/>
    <s v="plays"/>
  </r>
  <r>
    <n v="4004"/>
    <s v="South Florida Tours"/>
    <s v="Help Launch The Queen Into South Florida!"/>
    <n v="8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1500"/>
    <n v="40"/>
    <x v="2"/>
    <x v="0"/>
    <s v="USD"/>
    <n v="1413832985"/>
    <n v="1408648985"/>
    <b v="0"/>
    <n v="2"/>
    <b v="0"/>
    <s v="theater/plays"/>
    <n v="3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100"/>
    <n v="2"/>
    <x v="2"/>
    <x v="0"/>
    <s v="USD"/>
    <n v="1455647587"/>
    <n v="1453487587"/>
    <b v="0"/>
    <n v="1"/>
    <b v="0"/>
    <s v="theater/plays"/>
    <n v="2"/>
    <n v="2"/>
    <x v="1"/>
    <s v="plays"/>
  </r>
  <r>
    <n v="4007"/>
    <s v="POLES APART - A PLAY IN 2 ACTS"/>
    <s v="Is the public ready to hear Matt's story? Is he willing to risk public speaking and the waning reputation among his own race?"/>
    <n v="780"/>
    <n v="5"/>
    <x v="2"/>
    <x v="0"/>
    <s v="USD"/>
    <n v="1409070480"/>
    <n v="1406572381"/>
    <b v="0"/>
    <n v="1"/>
    <b v="0"/>
    <s v="theater/plays"/>
    <n v="1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700"/>
    <n v="60"/>
    <x v="2"/>
    <x v="1"/>
    <s v="GBP"/>
    <n v="1437606507"/>
    <n v="1435014507"/>
    <b v="0"/>
    <n v="4"/>
    <b v="0"/>
    <s v="theater/plays"/>
    <n v="9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50"/>
    <n v="75"/>
    <x v="2"/>
    <x v="1"/>
    <s v="GBP"/>
    <n v="1410281360"/>
    <n v="1406825360"/>
    <b v="0"/>
    <n v="3"/>
    <b v="0"/>
    <s v="theater/plays"/>
    <n v="150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450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1500"/>
    <n v="26"/>
    <x v="2"/>
    <x v="0"/>
    <s v="USD"/>
    <n v="1424070823"/>
    <n v="1421478823"/>
    <b v="0"/>
    <n v="2"/>
    <b v="0"/>
    <s v="theater/plays"/>
    <n v="2"/>
    <n v="13"/>
    <x v="1"/>
    <s v="plays"/>
  </r>
  <r>
    <n v="4014"/>
    <s v="Ministry theater"/>
    <s v="I am trying to put together a ministry theater company for junior / high schoolers that which puts on free shows in the SoCal area."/>
    <n v="4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53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"/>
    <n v="70"/>
    <x v="2"/>
    <x v="1"/>
    <s v="GBP"/>
    <n v="1410987400"/>
    <n v="1408395400"/>
    <b v="0"/>
    <n v="7"/>
    <b v="0"/>
    <s v="theater/plays"/>
    <n v="140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"/>
    <n v="105"/>
    <x v="2"/>
    <x v="0"/>
    <s v="USD"/>
    <n v="1409846874"/>
    <n v="1407254874"/>
    <b v="0"/>
    <n v="2"/>
    <b v="0"/>
    <s v="theater/plays"/>
    <n v="11"/>
    <n v="52.5"/>
    <x v="1"/>
    <s v="plays"/>
  </r>
  <r>
    <n v="4018"/>
    <s v="Time Please Fringe"/>
    <s v="Funding for a production of Time Please at the Brighton Fringe 2017... and beyond."/>
    <n v="200"/>
    <n v="130"/>
    <x v="2"/>
    <x v="1"/>
    <s v="GBP"/>
    <n v="1475877108"/>
    <n v="1473285108"/>
    <b v="0"/>
    <n v="4"/>
    <b v="0"/>
    <s v="theater/plays"/>
    <n v="65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25"/>
    <n v="29"/>
    <x v="2"/>
    <x v="0"/>
    <s v="USD"/>
    <n v="1460737680"/>
    <n v="1455725596"/>
    <b v="0"/>
    <n v="4"/>
    <b v="0"/>
    <s v="theater/plays"/>
    <n v="116"/>
    <n v="7.25"/>
    <x v="1"/>
    <s v="plays"/>
  </r>
  <r>
    <n v="4020"/>
    <s v="Those That Fly"/>
    <s v="Having lived her whole life in the midst of a civil war, 11 year old Leyla dreams of being a pilot so she may fly her family to safety."/>
    <n v="500"/>
    <n v="100"/>
    <x v="2"/>
    <x v="0"/>
    <s v="USD"/>
    <n v="1427168099"/>
    <n v="1424579699"/>
    <b v="0"/>
    <n v="3"/>
    <b v="0"/>
    <s v="theater/plays"/>
    <n v="20"/>
    <n v="33.33"/>
    <x v="1"/>
    <s v="plays"/>
  </r>
  <r>
    <n v="4021"/>
    <s v="Angels in Houston"/>
    <s v="Help a group of actors end bigotry in Houston, TX by supporting a  full production of Angels in America."/>
    <n v="2500"/>
    <n v="125"/>
    <x v="2"/>
    <x v="0"/>
    <s v="USD"/>
    <n v="1414360358"/>
    <n v="1409176358"/>
    <b v="0"/>
    <n v="2"/>
    <b v="0"/>
    <s v="theater/plays"/>
    <n v="5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4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100"/>
    <n v="10"/>
    <x v="2"/>
    <x v="0"/>
    <s v="USD"/>
    <n v="1441037097"/>
    <n v="1438445097"/>
    <b v="0"/>
    <n v="1"/>
    <b v="0"/>
    <s v="theater/plays"/>
    <n v="10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250"/>
    <n v="250"/>
    <x v="2"/>
    <x v="6"/>
    <s v="EUR"/>
    <n v="1437889336"/>
    <n v="1432705336"/>
    <b v="0"/>
    <n v="4"/>
    <b v="0"/>
    <s v="theater/plays"/>
    <n v="100"/>
    <n v="62.5"/>
    <x v="1"/>
    <s v="plays"/>
  </r>
  <r>
    <n v="4026"/>
    <s v="Speak to my Soul: A Montage of Voices"/>
    <s v="This is a play that voices that stories of the black experience in America using spoken word, song and dance."/>
    <n v="4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3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3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200"/>
    <n v="200"/>
    <x v="2"/>
    <x v="0"/>
    <s v="USD"/>
    <n v="1428097450"/>
    <n v="1425509050"/>
    <b v="0"/>
    <n v="2"/>
    <b v="0"/>
    <s v="theater/plays"/>
    <n v="100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250"/>
    <n v="80"/>
    <x v="2"/>
    <x v="0"/>
    <s v="USD"/>
    <n v="1464099900"/>
    <n v="1462585315"/>
    <b v="0"/>
    <n v="2"/>
    <b v="0"/>
    <s v="theater/plays"/>
    <n v="32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125"/>
    <n v="301"/>
    <x v="2"/>
    <x v="0"/>
    <s v="USD"/>
    <n v="1413573010"/>
    <n v="1408389010"/>
    <b v="0"/>
    <n v="4"/>
    <b v="0"/>
    <s v="theater/plays"/>
    <n v="241"/>
    <n v="75.25"/>
    <x v="1"/>
    <s v="plays"/>
  </r>
  <r>
    <n v="4039"/>
    <s v="Defiant Entertainment presents: The Park Bench"/>
    <s v="Help stage an original One Act Play that brings awareness to Alzheimer's in its debut performance."/>
    <n v="300"/>
    <n v="300"/>
    <x v="2"/>
    <x v="0"/>
    <s v="USD"/>
    <n v="1448949540"/>
    <n v="1446048367"/>
    <b v="0"/>
    <n v="5"/>
    <b v="0"/>
    <s v="theater/plays"/>
    <n v="100"/>
    <n v="60"/>
    <x v="1"/>
    <s v="plays"/>
  </r>
  <r>
    <n v="4040"/>
    <s v="The Last Encore Musical"/>
    <s v="This nationally published book, set in the 70â€™s, tells the untold story of singers and a friendly reunion visit turning bad."/>
    <n v="2500"/>
    <n v="2500"/>
    <x v="2"/>
    <x v="0"/>
    <s v="USD"/>
    <n v="1437188400"/>
    <n v="1432100004"/>
    <b v="0"/>
    <n v="2"/>
    <b v="0"/>
    <s v="theater/plays"/>
    <n v="100"/>
    <n v="1250"/>
    <x v="1"/>
    <s v="plays"/>
  </r>
  <r>
    <n v="4041"/>
    <s v="In the Land of Gold"/>
    <s v="A bold, colouful, vibrant play centred around the last remaining monarchy of Africa."/>
    <n v="2000"/>
    <n v="21"/>
    <x v="2"/>
    <x v="1"/>
    <s v="GBP"/>
    <n v="1473160954"/>
    <n v="1467976954"/>
    <b v="0"/>
    <n v="2"/>
    <b v="0"/>
    <s v="theater/plays"/>
    <n v="1"/>
    <n v="10.5"/>
    <x v="1"/>
    <s v="plays"/>
  </r>
  <r>
    <n v="4042"/>
    <s v="Messages"/>
    <s v="Acting group and production for inner city youth, about inner city youth. The problems and stuation that they see everyday."/>
    <n v="2000"/>
    <n v="21"/>
    <x v="2"/>
    <x v="0"/>
    <s v="USD"/>
    <n v="1421781360"/>
    <n v="1419213664"/>
    <b v="0"/>
    <n v="3"/>
    <b v="0"/>
    <s v="theater/plays"/>
    <n v="1"/>
    <n v="7"/>
    <x v="1"/>
    <s v="plays"/>
  </r>
  <r>
    <n v="4043"/>
    <s v="Not making potato salad here!"/>
    <s v="This could be my last play, need to bring my son out to see it before it's over.  Need to fly him here from BC"/>
    <n v="28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100"/>
    <n v="225"/>
    <x v="2"/>
    <x v="0"/>
    <s v="USD"/>
    <n v="1428642000"/>
    <n v="1426050982"/>
    <b v="0"/>
    <n v="4"/>
    <b v="0"/>
    <s v="theater/plays"/>
    <n v="22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250"/>
    <n v="460"/>
    <x v="2"/>
    <x v="0"/>
    <s v="USD"/>
    <n v="1413992210"/>
    <n v="1411400210"/>
    <b v="0"/>
    <n v="12"/>
    <b v="0"/>
    <s v="theater/plays"/>
    <n v="184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1000"/>
    <n v="110"/>
    <x v="2"/>
    <x v="0"/>
    <s v="USD"/>
    <n v="1420938000"/>
    <n v="1418862743"/>
    <b v="0"/>
    <n v="4"/>
    <b v="0"/>
    <s v="theater/plays"/>
    <n v="11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1000"/>
    <n v="16"/>
    <x v="2"/>
    <x v="0"/>
    <s v="USD"/>
    <n v="1436914815"/>
    <n v="1434322815"/>
    <b v="0"/>
    <n v="1"/>
    <b v="0"/>
    <s v="theater/plays"/>
    <n v="2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27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25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750"/>
    <n v="795"/>
    <x v="2"/>
    <x v="0"/>
    <s v="USD"/>
    <n v="1467575940"/>
    <n v="1465856639"/>
    <b v="0"/>
    <n v="9"/>
    <b v="0"/>
    <s v="theater/plays"/>
    <n v="106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1500"/>
    <n v="95"/>
    <x v="2"/>
    <x v="0"/>
    <s v="USD"/>
    <n v="1459483140"/>
    <n v="1458178044"/>
    <b v="0"/>
    <n v="4"/>
    <b v="0"/>
    <s v="theater/plays"/>
    <n v="6"/>
    <n v="23.75"/>
    <x v="1"/>
    <s v="plays"/>
  </r>
  <r>
    <n v="4059"/>
    <s v="The Million Dollar Shot"/>
    <s v="A very Canadian children's play inspired by the tradition of British pantomimes like Aladdin, and the Nutcracker."/>
    <n v="250"/>
    <n v="250"/>
    <x v="2"/>
    <x v="5"/>
    <s v="CAD"/>
    <n v="1410836400"/>
    <n v="1408116152"/>
    <b v="0"/>
    <n v="7"/>
    <b v="0"/>
    <s v="theater/plays"/>
    <n v="100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2000"/>
    <n v="285"/>
    <x v="2"/>
    <x v="5"/>
    <s v="CAD"/>
    <n v="1403539200"/>
    <n v="1400604056"/>
    <b v="0"/>
    <n v="5"/>
    <b v="0"/>
    <s v="theater/plays"/>
    <n v="14"/>
    <n v="57"/>
    <x v="1"/>
    <s v="plays"/>
  </r>
  <r>
    <n v="4061"/>
    <s v="PRODUCE the Stage Play SKYLAR'S SYNDROME by Gavin Kayner"/>
    <s v="SKYLAR'S SYNDROME is a tremendous psychodrama by master playwright Gavin Kayner!"/>
    <n v="250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2500"/>
    <n v="135"/>
    <x v="2"/>
    <x v="1"/>
    <s v="GBP"/>
    <n v="1403886084"/>
    <n v="1401294084"/>
    <b v="0"/>
    <n v="9"/>
    <b v="0"/>
    <s v="theater/plays"/>
    <n v="5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300"/>
    <n v="385"/>
    <x v="2"/>
    <x v="2"/>
    <s v="AUD"/>
    <n v="1430316426"/>
    <n v="1427724426"/>
    <b v="0"/>
    <n v="6"/>
    <b v="0"/>
    <s v="theater/plays"/>
    <n v="128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200"/>
    <n v="25"/>
    <x v="2"/>
    <x v="0"/>
    <s v="USD"/>
    <n v="1463619388"/>
    <n v="1461027388"/>
    <b v="0"/>
    <n v="1"/>
    <b v="0"/>
    <s v="theater/plays"/>
    <n v="1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2500"/>
    <n v="3045"/>
    <x v="2"/>
    <x v="0"/>
    <s v="USD"/>
    <n v="1443408550"/>
    <n v="1439952550"/>
    <b v="0"/>
    <n v="17"/>
    <b v="0"/>
    <s v="theater/plays"/>
    <n v="122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300"/>
    <n v="430"/>
    <x v="2"/>
    <x v="1"/>
    <s v="GBP"/>
    <n v="1425124800"/>
    <n v="1421596356"/>
    <b v="0"/>
    <n v="13"/>
    <b v="0"/>
    <s v="theater/plays"/>
    <n v="143"/>
    <n v="33.08"/>
    <x v="1"/>
    <s v="plays"/>
  </r>
  <r>
    <n v="4070"/>
    <s v="Southern Utah University: V-Day 2015"/>
    <s v="V-Day Southern Utah University 2015 and Second Studio Players presents: The Vagina Monologues"/>
    <n v="400"/>
    <n v="165"/>
    <x v="2"/>
    <x v="0"/>
    <s v="USD"/>
    <n v="1425178800"/>
    <n v="1422374420"/>
    <b v="0"/>
    <n v="6"/>
    <b v="0"/>
    <s v="theater/plays"/>
    <n v="41"/>
    <n v="27.5"/>
    <x v="1"/>
    <s v="plays"/>
  </r>
  <r>
    <n v="4071"/>
    <s v="ATEMPORAL"/>
    <s v="ExÃ¡men final de alumnos del Centro de CapacitaciÃ³n de la ANDA. Son extractos de obras: El JardÃ­n de los CerezoS, Madre Coraje y Casa"/>
    <n v="2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2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0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500"/>
    <n v="5"/>
    <x v="2"/>
    <x v="0"/>
    <s v="USD"/>
    <n v="1466375521"/>
    <n v="1463783521"/>
    <b v="0"/>
    <n v="1"/>
    <b v="0"/>
    <s v="theater/plays"/>
    <n v="1"/>
    <n v="5"/>
    <x v="1"/>
    <s v="plays"/>
  </r>
  <r>
    <n v="4080"/>
    <s v="Uncommonnotions"/>
    <s v="&quot;Uncommonnotion&quot;. is a collections of short humors stories, I want to develop into plays, interest has been shown in this idea."/>
    <n v="128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50"/>
    <n v="350"/>
    <x v="2"/>
    <x v="0"/>
    <s v="USD"/>
    <n v="1425819425"/>
    <n v="1423231025"/>
    <b v="0"/>
    <n v="12"/>
    <b v="0"/>
    <s v="theater/plays"/>
    <n v="140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10"/>
    <n v="10"/>
    <x v="2"/>
    <x v="13"/>
    <s v="EUR"/>
    <n v="1476008906"/>
    <n v="1473416906"/>
    <b v="0"/>
    <n v="1"/>
    <b v="0"/>
    <s v="theater/plays"/>
    <n v="10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5"/>
    <n v="10"/>
    <x v="2"/>
    <x v="0"/>
    <s v="USD"/>
    <n v="1427169540"/>
    <n v="1424701775"/>
    <b v="0"/>
    <n v="1"/>
    <b v="0"/>
    <s v="theater/plays"/>
    <n v="20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1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50"/>
    <n v="20"/>
    <x v="2"/>
    <x v="0"/>
    <s v="USD"/>
    <n v="1428205247"/>
    <n v="1423024847"/>
    <b v="0"/>
    <n v="1"/>
    <b v="0"/>
    <s v="theater/plays"/>
    <n v="13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666"/>
    <n v="60"/>
    <x v="2"/>
    <x v="1"/>
    <s v="GBP"/>
    <n v="1440272093"/>
    <n v="1435088093"/>
    <b v="0"/>
    <n v="4"/>
    <b v="0"/>
    <s v="theater/plays"/>
    <n v="9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700"/>
    <n v="730"/>
    <x v="2"/>
    <x v="0"/>
    <s v="USD"/>
    <n v="1413953940"/>
    <n v="1410141900"/>
    <b v="0"/>
    <n v="8"/>
    <b v="0"/>
    <s v="theater/plays"/>
    <n v="104"/>
    <n v="91.25"/>
    <x v="1"/>
    <s v="plays"/>
  </r>
  <r>
    <n v="4095"/>
    <s v="LOPE ENAMORADO"/>
    <s v="Proyecto teatral dirigido por MartÃ­n Acosta que habla y reflexiona sobre el amor y su naturaleza."/>
    <n v="600"/>
    <n v="800"/>
    <x v="2"/>
    <x v="14"/>
    <s v="MXN"/>
    <n v="1482108350"/>
    <n v="1479516350"/>
    <b v="0"/>
    <n v="1"/>
    <b v="0"/>
    <s v="theater/plays"/>
    <n v="13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400"/>
    <n v="400"/>
    <x v="2"/>
    <x v="1"/>
    <s v="GBP"/>
    <n v="1488271860"/>
    <n v="1484484219"/>
    <b v="0"/>
    <n v="5"/>
    <b v="0"/>
    <s v="theater/plays"/>
    <n v="100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6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5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500"/>
    <n v="50"/>
    <x v="2"/>
    <x v="0"/>
    <s v="USD"/>
    <n v="1472847873"/>
    <n v="1468959873"/>
    <b v="0"/>
    <n v="1"/>
    <b v="0"/>
    <s v="theater/plays"/>
    <n v="10"/>
    <n v="50"/>
    <x v="1"/>
    <s v="plays"/>
  </r>
  <r>
    <n v="4100"/>
    <s v="America is at the Mall: A Play in Three Acts"/>
    <s v="How does war change a family?  A peek into one family's kitchen as their soldier fights in Iraq."/>
    <n v="25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2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"/>
    <n v="100"/>
    <x v="2"/>
    <x v="0"/>
    <s v="USD"/>
    <n v="1440613920"/>
    <n v="1435953566"/>
    <b v="0"/>
    <n v="6"/>
    <b v="0"/>
    <s v="theater/plays"/>
    <n v="10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500"/>
    <n v="641"/>
    <x v="2"/>
    <x v="2"/>
    <s v="AUD"/>
    <n v="1477550434"/>
    <n v="1474958434"/>
    <b v="0"/>
    <n v="14"/>
    <b v="0"/>
    <s v="theater/plays"/>
    <n v="128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2000"/>
    <n v="2300"/>
    <x v="2"/>
    <x v="14"/>
    <s v="MXN"/>
    <n v="1482711309"/>
    <n v="1479860109"/>
    <b v="0"/>
    <n v="6"/>
    <b v="0"/>
    <s v="theater/plays"/>
    <n v="115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3500"/>
    <n v="3530"/>
    <x v="2"/>
    <x v="0"/>
    <s v="USD"/>
    <n v="1427936400"/>
    <n v="1424221866"/>
    <b v="0"/>
    <n v="33"/>
    <b v="0"/>
    <s v="theater/plays"/>
    <n v="101"/>
    <n v="106.97"/>
    <x v="1"/>
    <s v="plays"/>
  </r>
  <r>
    <n v="4107"/>
    <s v="Sacrifice"/>
    <s v="A new dramatic comedy dealing with a father's unwillingness to let go of his past causes major problems for the future of his daughter."/>
    <n v="1000"/>
    <n v="41"/>
    <x v="2"/>
    <x v="0"/>
    <s v="USD"/>
    <n v="1411596001"/>
    <n v="1409608801"/>
    <b v="0"/>
    <n v="4"/>
    <b v="0"/>
    <s v="theater/plays"/>
    <n v="4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2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2500"/>
    <n v="94"/>
    <x v="2"/>
    <x v="0"/>
    <s v="USD"/>
    <n v="1424747740"/>
    <n v="1422155740"/>
    <b v="0"/>
    <n v="6"/>
    <b v="0"/>
    <s v="theater/plays"/>
    <n v="4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10"/>
    <n v="3"/>
    <x v="2"/>
    <x v="0"/>
    <s v="USD"/>
    <n v="1452234840"/>
    <n v="1450619123"/>
    <b v="0"/>
    <n v="3"/>
    <b v="0"/>
    <s v="theater/plays"/>
    <n v="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6000"/>
    <n v="6025"/>
    <x v="0"/>
    <s v="US"/>
    <s v="USD"/>
    <n v="1471834800"/>
    <n v="1469126462"/>
    <b v="0"/>
    <n v="75"/>
    <b v="1"/>
    <s v="film &amp; video/television"/>
    <n v="100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50000"/>
    <n v="410"/>
    <x v="0"/>
    <s v="US"/>
    <s v="USD"/>
    <n v="1420099140"/>
    <n v="1418766740"/>
    <b v="0"/>
    <n v="8"/>
    <b v="1"/>
    <s v="film &amp; video/television"/>
    <n v="1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70000"/>
    <n v="800"/>
    <x v="0"/>
    <s v="US"/>
    <s v="USD"/>
    <n v="1452299761"/>
    <n v="1447115761"/>
    <b v="0"/>
    <n v="14"/>
    <b v="1"/>
    <s v="film &amp; video/television"/>
    <n v="1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6000"/>
    <n v="6000"/>
    <x v="0"/>
    <s v="US"/>
    <s v="USD"/>
    <n v="1461769107"/>
    <n v="1459177107"/>
    <b v="0"/>
    <n v="61"/>
    <b v="1"/>
    <s v="film &amp; video/television"/>
    <n v="10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20000"/>
    <n v="600"/>
    <x v="0"/>
    <s v="GB"/>
    <s v="GBP"/>
    <n v="1422637200"/>
    <n v="1419271458"/>
    <b v="0"/>
    <n v="22"/>
    <b v="1"/>
    <s v="film &amp; video/television"/>
    <n v="3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60000"/>
    <n v="636"/>
    <x v="0"/>
    <s v="US"/>
    <s v="USD"/>
    <n v="1315171845"/>
    <n v="1309987845"/>
    <b v="0"/>
    <n v="17"/>
    <b v="1"/>
    <s v="film &amp; video/shorts"/>
    <n v="1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4000"/>
    <n v="4040"/>
    <x v="0"/>
    <s v="US"/>
    <s v="USD"/>
    <n v="1366693272"/>
    <n v="1364101272"/>
    <b v="0"/>
    <n v="47"/>
    <b v="1"/>
    <s v="film &amp; video/shorts"/>
    <n v="101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25000"/>
    <n v="460"/>
    <x v="0"/>
    <s v="US"/>
    <s v="USD"/>
    <n v="1325007358"/>
    <n v="1319819758"/>
    <b v="0"/>
    <n v="15"/>
    <b v="1"/>
    <s v="film &amp; video/shorts"/>
    <n v="2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3400"/>
    <n v="1570"/>
    <x v="0"/>
    <s v="US"/>
    <s v="USD"/>
    <n v="1337569140"/>
    <n v="1332991717"/>
    <b v="0"/>
    <n v="26"/>
    <b v="1"/>
    <s v="film &amp; video/shorts"/>
    <n v="46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2000"/>
    <n v="1351"/>
    <x v="0"/>
    <s v="FR"/>
    <s v="EUR"/>
    <n v="1472751121"/>
    <n v="1471887121"/>
    <b v="0"/>
    <n v="35"/>
    <b v="1"/>
    <s v="film &amp; video/shorts"/>
    <n v="68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100000"/>
    <n v="205"/>
    <x v="0"/>
    <s v="GB"/>
    <s v="GBP"/>
    <n v="1424604600"/>
    <n v="1423320389"/>
    <b v="0"/>
    <n v="13"/>
    <b v="1"/>
    <s v="film &amp; video/shorts"/>
    <n v="0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750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0000"/>
    <n v="1506"/>
    <x v="0"/>
    <s v="US"/>
    <s v="USD"/>
    <n v="1316746837"/>
    <n v="1314154837"/>
    <b v="0"/>
    <n v="21"/>
    <b v="1"/>
    <s v="film &amp; video/shorts"/>
    <n v="15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50000"/>
    <n v="260"/>
    <x v="0"/>
    <s v="GB"/>
    <s v="GBP"/>
    <n v="1396890822"/>
    <n v="1395162822"/>
    <b v="0"/>
    <n v="12"/>
    <b v="1"/>
    <s v="film &amp; video/shorts"/>
    <n v="1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15000"/>
    <n v="460"/>
    <x v="0"/>
    <s v="US"/>
    <s v="USD"/>
    <n v="1330214841"/>
    <n v="1327622841"/>
    <b v="0"/>
    <n v="21"/>
    <b v="1"/>
    <s v="film &amp; video/shorts"/>
    <n v="3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90000"/>
    <n v="425"/>
    <x v="0"/>
    <s v="US"/>
    <s v="USD"/>
    <n v="1310440482"/>
    <n v="1307848482"/>
    <b v="0"/>
    <n v="8"/>
    <b v="1"/>
    <s v="film &amp; video/shorts"/>
    <n v="0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600"/>
    <n v="600"/>
    <x v="0"/>
    <s v="US"/>
    <s v="USD"/>
    <n v="1301792400"/>
    <n v="1299775266"/>
    <b v="0"/>
    <n v="10"/>
    <b v="1"/>
    <s v="film &amp; video/shorts"/>
    <n v="10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5000"/>
    <n v="5410"/>
    <x v="0"/>
    <s v="AU"/>
    <s v="AUD"/>
    <n v="1433059187"/>
    <n v="1430467187"/>
    <b v="0"/>
    <n v="53"/>
    <b v="1"/>
    <s v="film &amp; video/shorts"/>
    <n v="108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20000"/>
    <n v="3100"/>
    <x v="0"/>
    <s v="US"/>
    <s v="USD"/>
    <n v="1326436488"/>
    <n v="1321252488"/>
    <b v="0"/>
    <n v="35"/>
    <b v="1"/>
    <s v="film &amp; video/shorts"/>
    <n v="16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50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2500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30000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35000"/>
    <n v="70"/>
    <x v="1"/>
    <s v="CA"/>
    <s v="CAD"/>
    <n v="1486165880"/>
    <n v="1480981880"/>
    <b v="0"/>
    <n v="6"/>
    <b v="0"/>
    <s v="film &amp; video/science fiction"/>
    <n v="0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500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100000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60000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5000000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2000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15000"/>
    <n v="403"/>
    <x v="1"/>
    <s v="US"/>
    <s v="USD"/>
    <n v="1404241200"/>
    <n v="1401354597"/>
    <b v="0"/>
    <n v="5"/>
    <b v="0"/>
    <s v="film &amp; video/science fiction"/>
    <n v="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2000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1500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500"/>
    <n v="500"/>
    <x v="1"/>
    <s v="US"/>
    <s v="USD"/>
    <n v="1436738772"/>
    <n v="1435874772"/>
    <b v="0"/>
    <n v="1"/>
    <b v="0"/>
    <s v="film &amp; video/science fiction"/>
    <n v="9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15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175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15000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1000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4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50000"/>
    <n v="40"/>
    <x v="1"/>
    <s v="US"/>
    <s v="USD"/>
    <n v="1433336895"/>
    <n v="1429621695"/>
    <b v="0"/>
    <n v="3"/>
    <b v="0"/>
    <s v="film &amp; video/science fiction"/>
    <n v="0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00000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10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7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75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10000"/>
    <n v="435"/>
    <x v="2"/>
    <s v="US"/>
    <s v="USD"/>
    <n v="1408232520"/>
    <n v="1405393356"/>
    <b v="0"/>
    <n v="10"/>
    <b v="0"/>
    <s v="film &amp; video/drama"/>
    <n v="4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5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500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10000"/>
    <n v="325"/>
    <x v="2"/>
    <s v="US"/>
    <s v="USD"/>
    <n v="1426791770"/>
    <n v="1424203370"/>
    <b v="0"/>
    <n v="3"/>
    <b v="0"/>
    <s v="film &amp; video/drama"/>
    <n v="3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500000"/>
    <n v="560"/>
    <x v="2"/>
    <s v="GB"/>
    <s v="GBP"/>
    <n v="1413634059"/>
    <n v="1411042059"/>
    <b v="0"/>
    <n v="10"/>
    <b v="0"/>
    <s v="film &amp; video/drama"/>
    <n v="0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8000"/>
    <n v="325"/>
    <x v="2"/>
    <s v="US"/>
    <s v="USD"/>
    <n v="1440912480"/>
    <n v="1438385283"/>
    <b v="0"/>
    <n v="10"/>
    <b v="0"/>
    <s v="film &amp; video/drama"/>
    <n v="4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100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500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47490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375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3500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5500"/>
    <n v="180"/>
    <x v="2"/>
    <s v="US"/>
    <s v="USD"/>
    <n v="1427155726"/>
    <n v="1425690526"/>
    <b v="0"/>
    <n v="7"/>
    <b v="0"/>
    <s v="film &amp; video/drama"/>
    <n v="3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3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200000"/>
    <n v="200"/>
    <x v="2"/>
    <s v="US"/>
    <s v="USD"/>
    <n v="1457056555"/>
    <n v="1454464555"/>
    <b v="0"/>
    <n v="2"/>
    <b v="0"/>
    <s v="film &amp; video/drama"/>
    <n v="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250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00000"/>
    <n v="51"/>
    <x v="2"/>
    <s v="CA"/>
    <s v="CAD"/>
    <n v="1409543940"/>
    <n v="1404586762"/>
    <b v="0"/>
    <n v="2"/>
    <b v="0"/>
    <s v="film &amp; video/drama"/>
    <n v="0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200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30000"/>
    <n v="800"/>
    <x v="2"/>
    <s v="US"/>
    <s v="USD"/>
    <n v="1437461940"/>
    <n v="1435383457"/>
    <b v="0"/>
    <n v="5"/>
    <b v="0"/>
    <s v="film &amp; video/drama"/>
    <n v="3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2000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850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200000"/>
    <n v="250"/>
    <x v="2"/>
    <s v="AU"/>
    <s v="AUD"/>
    <n v="1443782138"/>
    <n v="1440326138"/>
    <b v="0"/>
    <n v="3"/>
    <b v="0"/>
    <s v="film &amp; video/drama"/>
    <n v="0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80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1500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18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5000"/>
    <n v="1465"/>
    <x v="2"/>
    <s v="GB"/>
    <s v="GBP"/>
    <n v="1444510800"/>
    <n v="1442062898"/>
    <b v="0"/>
    <n v="19"/>
    <b v="0"/>
    <s v="film &amp; video/drama"/>
    <n v="29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75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3500"/>
    <n v="380"/>
    <x v="2"/>
    <s v="US"/>
    <s v="USD"/>
    <n v="1423424329"/>
    <n v="1421696329"/>
    <b v="0"/>
    <n v="7"/>
    <b v="0"/>
    <s v="film &amp; video/drama"/>
    <n v="11"/>
    <n v="54.29"/>
    <x v="0"/>
    <s v="drama"/>
    <x v="201"/>
    <d v="2015-02-08T19:38:49"/>
    <x v="0"/>
  </r>
  <r>
    <n v="202"/>
    <s v="Modern Gangsters"/>
    <s v="new web series created by jonney terry"/>
    <n v="150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500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1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1338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2500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18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2000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500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80000"/>
    <n v="100"/>
    <x v="2"/>
    <s v="US"/>
    <s v="USD"/>
    <n v="1431702289"/>
    <n v="1426518289"/>
    <b v="0"/>
    <n v="1"/>
    <b v="0"/>
    <s v="film &amp; video/drama"/>
    <n v="0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13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500"/>
    <n v="130"/>
    <x v="2"/>
    <s v="US"/>
    <s v="USD"/>
    <n v="1427423940"/>
    <n v="1422383318"/>
    <b v="0"/>
    <n v="2"/>
    <b v="0"/>
    <s v="film &amp; video/drama"/>
    <n v="9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25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124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1100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100000"/>
    <n v="250"/>
    <x v="2"/>
    <s v="GB"/>
    <s v="GBP"/>
    <n v="1433064540"/>
    <n v="1428854344"/>
    <b v="0"/>
    <n v="2"/>
    <b v="0"/>
    <s v="film &amp; video/drama"/>
    <n v="0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100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100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100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30000"/>
    <n v="110"/>
    <x v="2"/>
    <s v="GB"/>
    <s v="GBP"/>
    <n v="1425066546"/>
    <n v="1422474546"/>
    <b v="0"/>
    <n v="7"/>
    <b v="0"/>
    <s v="film &amp; video/drama"/>
    <n v="0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10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0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550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100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93500"/>
    <n v="250"/>
    <x v="2"/>
    <s v="AU"/>
    <s v="AUD"/>
    <n v="1446984000"/>
    <n v="1445308730"/>
    <b v="0"/>
    <n v="5"/>
    <b v="0"/>
    <s v="film &amp; video/drama"/>
    <n v="0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9072"/>
    <n v="9228"/>
    <x v="0"/>
    <s v="US"/>
    <s v="USD"/>
    <n v="1275364740"/>
    <n v="1269878058"/>
    <b v="1"/>
    <n v="108"/>
    <b v="1"/>
    <s v="film &amp; video/documentary"/>
    <n v="102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6000"/>
    <n v="6000"/>
    <x v="0"/>
    <s v="US"/>
    <s v="USD"/>
    <n v="1298699828"/>
    <n v="1294811828"/>
    <b v="1"/>
    <n v="145"/>
    <b v="1"/>
    <s v="film &amp; video/documentary"/>
    <n v="10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8000"/>
    <n v="1455"/>
    <x v="0"/>
    <s v="US"/>
    <s v="USD"/>
    <n v="1271994660"/>
    <n v="1264565507"/>
    <b v="1"/>
    <n v="36"/>
    <b v="1"/>
    <s v="film &amp; video/documentary"/>
    <n v="8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12000"/>
    <n v="12000"/>
    <x v="0"/>
    <s v="US"/>
    <s v="USD"/>
    <n v="1407456000"/>
    <n v="1405573391"/>
    <b v="0"/>
    <n v="86"/>
    <b v="1"/>
    <s v="film &amp; video/documentary"/>
    <n v="100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2000000"/>
    <n v="376"/>
    <x v="0"/>
    <s v="GB"/>
    <s v="GBP"/>
    <n v="1459872000"/>
    <n v="1456408244"/>
    <b v="0"/>
    <n v="9"/>
    <b v="1"/>
    <s v="film &amp; video/documentary"/>
    <n v="0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1500"/>
    <n v="1535"/>
    <x v="0"/>
    <s v="US"/>
    <s v="USD"/>
    <n v="1346950900"/>
    <n v="1345741300"/>
    <b v="0"/>
    <n v="22"/>
    <b v="1"/>
    <s v="film &amp; video/documentary"/>
    <n v="102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2000"/>
    <n v="2065"/>
    <x v="0"/>
    <s v="US"/>
    <s v="USD"/>
    <n v="1400467759"/>
    <n v="1398480559"/>
    <b v="0"/>
    <n v="48"/>
    <b v="1"/>
    <s v="film &amp; video/documentary"/>
    <n v="103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10500"/>
    <n v="601"/>
    <x v="0"/>
    <s v="US"/>
    <s v="USD"/>
    <n v="1439246991"/>
    <n v="1437950991"/>
    <b v="0"/>
    <n v="13"/>
    <b v="1"/>
    <s v="film &amp; video/documentary"/>
    <n v="6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95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15000"/>
    <n v="684"/>
    <x v="0"/>
    <s v="GB"/>
    <s v="GBP"/>
    <n v="1469220144"/>
    <n v="1466628144"/>
    <b v="0"/>
    <n v="15"/>
    <b v="1"/>
    <s v="film &amp; video/documentary"/>
    <n v="5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1000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100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500000"/>
    <n v="24"/>
    <x v="2"/>
    <s v="US"/>
    <s v="USD"/>
    <n v="1378866867"/>
    <n v="1377570867"/>
    <b v="0"/>
    <n v="5"/>
    <b v="0"/>
    <s v="film &amp; video/animation"/>
    <n v="0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100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35000"/>
    <n v="125"/>
    <x v="2"/>
    <s v="US"/>
    <s v="USD"/>
    <n v="1385931702"/>
    <n v="1383076902"/>
    <b v="0"/>
    <n v="2"/>
    <b v="0"/>
    <s v="film &amp; video/animation"/>
    <n v="0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95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85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8000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800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425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240000"/>
    <n v="50"/>
    <x v="2"/>
    <s v="US"/>
    <s v="USD"/>
    <n v="1329342361"/>
    <n v="1324158361"/>
    <b v="0"/>
    <n v="1"/>
    <b v="0"/>
    <s v="film &amp; video/animation"/>
    <n v="0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100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5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117000"/>
    <n v="45"/>
    <x v="2"/>
    <s v="GB"/>
    <s v="GBP"/>
    <n v="1382017085"/>
    <n v="1379425085"/>
    <b v="0"/>
    <n v="5"/>
    <b v="0"/>
    <s v="film &amp; video/animation"/>
    <n v="0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75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4000"/>
    <n v="480"/>
    <x v="2"/>
    <s v="US"/>
    <s v="USD"/>
    <n v="1431536015"/>
    <n v="1428944015"/>
    <b v="0"/>
    <n v="12"/>
    <b v="0"/>
    <s v="film &amp; video/animation"/>
    <n v="12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800000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25000"/>
    <n v="82"/>
    <x v="2"/>
    <s v="US"/>
    <s v="USD"/>
    <n v="1417007640"/>
    <n v="1414343571"/>
    <b v="0"/>
    <n v="5"/>
    <b v="0"/>
    <s v="film &amp; video/animation"/>
    <n v="0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100000"/>
    <n v="61"/>
    <x v="2"/>
    <s v="US"/>
    <s v="USD"/>
    <n v="1382414340"/>
    <n v="1380559201"/>
    <b v="0"/>
    <n v="3"/>
    <b v="0"/>
    <s v="film &amp; video/animation"/>
    <n v="0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75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150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1000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7500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71764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7500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00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55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75000"/>
    <n v="51"/>
    <x v="2"/>
    <s v="US"/>
    <s v="USD"/>
    <n v="1389844800"/>
    <n v="1385524889"/>
    <b v="0"/>
    <n v="2"/>
    <b v="0"/>
    <s v="film &amp; video/animation"/>
    <n v="0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1000"/>
    <n v="141"/>
    <x v="2"/>
    <s v="US"/>
    <s v="USD"/>
    <n v="1408831718"/>
    <n v="1406239718"/>
    <b v="0"/>
    <n v="5"/>
    <b v="0"/>
    <s v="film &amp; video/animation"/>
    <n v="14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50000"/>
    <n v="861"/>
    <x v="2"/>
    <s v="US"/>
    <s v="USD"/>
    <n v="1410972319"/>
    <n v="1408380319"/>
    <b v="0"/>
    <n v="14"/>
    <b v="0"/>
    <s v="film &amp; video/animation"/>
    <n v="2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1000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50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500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5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38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10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50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50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5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5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5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5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50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9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125000"/>
    <n v="30"/>
    <x v="2"/>
    <s v="US"/>
    <s v="USD"/>
    <n v="1419483600"/>
    <n v="1414889665"/>
    <b v="0"/>
    <n v="3"/>
    <b v="0"/>
    <s v="film &amp; video/animation"/>
    <n v="0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5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20000"/>
    <n v="335"/>
    <x v="2"/>
    <s v="US"/>
    <s v="USD"/>
    <n v="1334097387"/>
    <n v="1328916987"/>
    <b v="0"/>
    <n v="5"/>
    <b v="0"/>
    <s v="film &amp; video/animation"/>
    <n v="0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60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85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30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45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6700"/>
    <n v="150"/>
    <x v="2"/>
    <s v="US"/>
    <s v="USD"/>
    <n v="1365228982"/>
    <n v="1362640582"/>
    <b v="0"/>
    <n v="5"/>
    <b v="0"/>
    <s v="film &amp; video/animation"/>
    <n v="2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8888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50000"/>
    <n v="50"/>
    <x v="2"/>
    <s v="CA"/>
    <s v="CAD"/>
    <n v="1407595447"/>
    <n v="1405003447"/>
    <b v="0"/>
    <n v="3"/>
    <b v="0"/>
    <s v="film &amp; video/animation"/>
    <n v="0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4285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40000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9665"/>
    <n v="12000"/>
    <x v="0"/>
    <s v="US"/>
    <s v="USD"/>
    <n v="1410601041"/>
    <n v="1406713041"/>
    <b v="0"/>
    <n v="12"/>
    <b v="1"/>
    <s v="theater/plays"/>
    <n v="124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200"/>
    <n v="1330"/>
    <x v="0"/>
    <s v="US"/>
    <s v="USD"/>
    <n v="1434921600"/>
    <n v="1433109907"/>
    <b v="0"/>
    <n v="30"/>
    <b v="1"/>
    <s v="theater/plays"/>
    <n v="111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500"/>
    <n v="1565"/>
    <x v="0"/>
    <s v="CA"/>
    <s v="CAD"/>
    <n v="1484110800"/>
    <n v="1482281094"/>
    <b v="0"/>
    <n v="18"/>
    <b v="1"/>
    <s v="theater/plays"/>
    <n v="104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80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39000"/>
    <n v="25"/>
    <x v="2"/>
    <s v="US"/>
    <s v="USD"/>
    <n v="1446080834"/>
    <n v="1443488834"/>
    <b v="0"/>
    <n v="1"/>
    <b v="0"/>
    <s v="technology/web"/>
    <n v="0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8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20000"/>
    <n v="6"/>
    <x v="2"/>
    <s v="US"/>
    <s v="USD"/>
    <n v="1467647160"/>
    <n v="1465055160"/>
    <b v="0"/>
    <n v="2"/>
    <b v="0"/>
    <s v="technology/web"/>
    <n v="0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12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400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75000"/>
    <n v="68"/>
    <x v="2"/>
    <s v="GB"/>
    <s v="GBP"/>
    <n v="1436368622"/>
    <n v="1433776622"/>
    <b v="0"/>
    <n v="8"/>
    <b v="0"/>
    <s v="technology/web"/>
    <n v="0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65000"/>
    <n v="35"/>
    <x v="2"/>
    <s v="CA"/>
    <s v="CAD"/>
    <n v="1485838800"/>
    <n v="1484756245"/>
    <b v="0"/>
    <n v="4"/>
    <b v="0"/>
    <s v="technology/web"/>
    <n v="0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0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400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13500"/>
    <n v="200"/>
    <x v="2"/>
    <s v="US"/>
    <s v="USD"/>
    <n v="1452112717"/>
    <n v="1449520717"/>
    <b v="0"/>
    <n v="1"/>
    <b v="0"/>
    <s v="technology/web"/>
    <n v="1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3700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45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35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2500"/>
    <n v="68"/>
    <x v="2"/>
    <s v="AU"/>
    <s v="AUD"/>
    <n v="1424137247"/>
    <n v="1421545247"/>
    <b v="0"/>
    <n v="2"/>
    <b v="0"/>
    <s v="technology/web"/>
    <n v="3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75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3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60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33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110000"/>
    <n v="20"/>
    <x v="2"/>
    <s v="CA"/>
    <s v="CAD"/>
    <n v="1451679612"/>
    <n v="1449087612"/>
    <b v="0"/>
    <n v="1"/>
    <b v="0"/>
    <s v="technology/web"/>
    <n v="0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3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300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210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5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2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250000"/>
    <n v="175"/>
    <x v="2"/>
    <s v="US"/>
    <s v="USD"/>
    <n v="1419539223"/>
    <n v="1416947223"/>
    <b v="0"/>
    <n v="5"/>
    <b v="0"/>
    <s v="technology/web"/>
    <n v="0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50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300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3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50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25000"/>
    <n v="10"/>
    <x v="2"/>
    <s v="US"/>
    <s v="USD"/>
    <n v="1426522316"/>
    <n v="1423933916"/>
    <b v="0"/>
    <n v="2"/>
    <b v="0"/>
    <s v="technology/web"/>
    <n v="0"/>
    <n v="5"/>
    <x v="2"/>
    <s v="web"/>
    <x v="584"/>
    <d v="2015-03-16T16:11:56"/>
    <x v="0"/>
  </r>
  <r>
    <n v="585"/>
    <s v="Link Card"/>
    <s v="SAVE UP TO 40% WHEN YOU SPEND!_x000a__x000a_PRE-ORDER YOUR LINK CARD TODAY"/>
    <n v="30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20000"/>
    <n v="56"/>
    <x v="2"/>
    <s v="US"/>
    <s v="USD"/>
    <n v="1424032207"/>
    <n v="1421440207"/>
    <b v="0"/>
    <n v="4"/>
    <b v="0"/>
    <s v="technology/web"/>
    <n v="0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350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9000"/>
    <n v="223"/>
    <x v="2"/>
    <s v="GB"/>
    <s v="GBP"/>
    <n v="1454936460"/>
    <n v="1452259131"/>
    <b v="0"/>
    <n v="9"/>
    <b v="0"/>
    <s v="technology/web"/>
    <n v="2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5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29000"/>
    <n v="250"/>
    <x v="2"/>
    <s v="US"/>
    <s v="USD"/>
    <n v="1417584860"/>
    <n v="1414992860"/>
    <b v="0"/>
    <n v="1"/>
    <b v="0"/>
    <s v="technology/web"/>
    <n v="1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0"/>
    <n v="115"/>
    <x v="2"/>
    <s v="GB"/>
    <s v="GBP"/>
    <n v="1428333345"/>
    <n v="1425744945"/>
    <b v="0"/>
    <n v="7"/>
    <b v="0"/>
    <s v="technology/web"/>
    <n v="2"/>
    <n v="16.43"/>
    <x v="2"/>
    <s v="web"/>
    <x v="593"/>
    <d v="2015-04-06T15:15:45"/>
    <x v="0"/>
  </r>
  <r>
    <n v="594"/>
    <s v="Unleashed Fitness"/>
    <s v="Creating a fitness site that will change the fitness game forever!"/>
    <n v="160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18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500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4000"/>
    <n v="850"/>
    <x v="2"/>
    <s v="US"/>
    <s v="USD"/>
    <n v="1417737781"/>
    <n v="1415145781"/>
    <b v="0"/>
    <n v="7"/>
    <b v="0"/>
    <s v="technology/web"/>
    <n v="21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2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0"/>
    <n v="100"/>
    <x v="1"/>
    <s v="US"/>
    <s v="USD"/>
    <n v="1431198562"/>
    <n v="1426014562"/>
    <b v="0"/>
    <n v="1"/>
    <b v="0"/>
    <s v="technology/web"/>
    <n v="0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3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300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22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3000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30000"/>
    <n v="5"/>
    <x v="1"/>
    <s v="GB"/>
    <s v="GBP"/>
    <n v="1448761744"/>
    <n v="1446166144"/>
    <b v="0"/>
    <n v="1"/>
    <b v="0"/>
    <s v="technology/web"/>
    <n v="0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30000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3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3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28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27000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26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5000"/>
    <n v="60"/>
    <x v="1"/>
    <s v="GB"/>
    <s v="GBP"/>
    <n v="1431072843"/>
    <n v="1427184843"/>
    <b v="0"/>
    <n v="3"/>
    <b v="0"/>
    <s v="technology/web"/>
    <n v="1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250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35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2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2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2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20000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5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30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100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110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25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3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4500"/>
    <n v="101"/>
    <x v="0"/>
    <s v="FR"/>
    <s v="EUR"/>
    <n v="1480028400"/>
    <n v="1478685915"/>
    <b v="0"/>
    <n v="2"/>
    <b v="1"/>
    <s v="technology/wearables"/>
    <n v="2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51"/>
    <n v="1686"/>
    <x v="0"/>
    <s v="US"/>
    <s v="USD"/>
    <n v="1418953984"/>
    <n v="1413766384"/>
    <b v="0"/>
    <n v="48"/>
    <b v="1"/>
    <s v="technology/wearables"/>
    <n v="109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6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500"/>
    <n v="684"/>
    <x v="2"/>
    <s v="US"/>
    <s v="USD"/>
    <n v="1431374222"/>
    <n v="1427486222"/>
    <b v="0"/>
    <n v="25"/>
    <b v="0"/>
    <s v="technology/wearables"/>
    <n v="137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897"/>
    <n v="205"/>
    <x v="2"/>
    <s v="US"/>
    <s v="USD"/>
    <n v="1409602217"/>
    <n v="1405714217"/>
    <b v="0"/>
    <n v="3"/>
    <b v="0"/>
    <s v="technology/wearables"/>
    <n v="11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5000"/>
    <n v="553"/>
    <x v="2"/>
    <s v="US"/>
    <s v="USD"/>
    <n v="1421095672"/>
    <n v="1417207672"/>
    <b v="0"/>
    <n v="10"/>
    <b v="0"/>
    <s v="technology/wearables"/>
    <n v="11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25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25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"/>
    <n v="636"/>
    <x v="2"/>
    <s v="US"/>
    <s v="USD"/>
    <n v="1414758620"/>
    <n v="1412166620"/>
    <b v="0"/>
    <n v="7"/>
    <b v="0"/>
    <s v="technology/wearables"/>
    <n v="106"/>
    <n v="90.86"/>
    <x v="2"/>
    <s v="wearables"/>
    <x v="695"/>
    <d v="2014-10-31T12:30:20"/>
    <x v="3"/>
  </r>
  <r>
    <n v="696"/>
    <s v="trustee"/>
    <s v="Show your fidelity by wearing the Trustee rings! Show where you are (at)!"/>
    <n v="2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5000"/>
    <n v="403"/>
    <x v="2"/>
    <s v="ES"/>
    <s v="EUR"/>
    <n v="1484065881"/>
    <n v="1481473881"/>
    <b v="0"/>
    <n v="31"/>
    <b v="0"/>
    <s v="technology/wearables"/>
    <n v="8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25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8888"/>
    <n v="61"/>
    <x v="2"/>
    <s v="US"/>
    <s v="USD"/>
    <n v="1417741159"/>
    <n v="1415149159"/>
    <b v="0"/>
    <n v="2"/>
    <b v="0"/>
    <s v="technology/wearables"/>
    <n v="1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250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39400"/>
    <n v="90"/>
    <x v="2"/>
    <s v="US"/>
    <s v="USD"/>
    <n v="1487397540"/>
    <n v="1484684247"/>
    <b v="0"/>
    <n v="4"/>
    <b v="0"/>
    <s v="technology/wearables"/>
    <n v="0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5000"/>
    <n v="5226"/>
    <x v="0"/>
    <s v="US"/>
    <s v="USD"/>
    <n v="1348028861"/>
    <n v="1342844861"/>
    <b v="0"/>
    <n v="120"/>
    <b v="1"/>
    <s v="publishing/nonfiction"/>
    <n v="105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500000"/>
    <n v="1550"/>
    <x v="0"/>
    <s v="US"/>
    <s v="USD"/>
    <n v="1395435712"/>
    <n v="1392847312"/>
    <b v="0"/>
    <n v="23"/>
    <b v="1"/>
    <s v="publishing/nonfiction"/>
    <n v="0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2500"/>
    <n v="814"/>
    <x v="0"/>
    <s v="US"/>
    <s v="USD"/>
    <n v="1334610000"/>
    <n v="1332435685"/>
    <b v="0"/>
    <n v="15"/>
    <b v="1"/>
    <s v="publishing/nonfiction"/>
    <n v="33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140000"/>
    <n v="2005"/>
    <x v="0"/>
    <s v="US"/>
    <s v="USD"/>
    <n v="1407701966"/>
    <n v="1405109966"/>
    <b v="0"/>
    <n v="44"/>
    <b v="1"/>
    <s v="publishing/nonfiction"/>
    <n v="1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0000"/>
    <n v="2550"/>
    <x v="0"/>
    <s v="US"/>
    <s v="USD"/>
    <n v="1286568268"/>
    <n v="1283976268"/>
    <b v="0"/>
    <n v="19"/>
    <b v="1"/>
    <s v="publishing/nonfiction"/>
    <n v="13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50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250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2500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2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22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20000"/>
    <n v="177"/>
    <x v="2"/>
    <s v="US"/>
    <s v="USD"/>
    <n v="1432178810"/>
    <n v="1429586810"/>
    <b v="0"/>
    <n v="3"/>
    <b v="0"/>
    <s v="publishing/fiction"/>
    <n v="1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00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200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20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30000"/>
    <n v="50"/>
    <x v="2"/>
    <s v="US"/>
    <s v="USD"/>
    <n v="1257047940"/>
    <n v="1252718519"/>
    <b v="0"/>
    <n v="1"/>
    <b v="0"/>
    <s v="publishing/fiction"/>
    <n v="0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50000"/>
    <n v="170"/>
    <x v="2"/>
    <s v="US"/>
    <s v="USD"/>
    <n v="1323998795"/>
    <n v="1321406795"/>
    <b v="0"/>
    <n v="5"/>
    <b v="0"/>
    <s v="publishing/fiction"/>
    <n v="0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20000"/>
    <n v="21"/>
    <x v="2"/>
    <s v="US"/>
    <s v="USD"/>
    <n v="1375313577"/>
    <n v="1372721577"/>
    <b v="0"/>
    <n v="3"/>
    <b v="0"/>
    <s v="publishing/fiction"/>
    <n v="0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600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25000"/>
    <n v="1040"/>
    <x v="0"/>
    <s v="US"/>
    <s v="USD"/>
    <n v="1304439025"/>
    <n v="1301847025"/>
    <b v="0"/>
    <n v="27"/>
    <b v="1"/>
    <s v="music/rock"/>
    <n v="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2000"/>
    <n v="2222"/>
    <x v="0"/>
    <s v="US"/>
    <s v="USD"/>
    <n v="1335564000"/>
    <n v="1332182049"/>
    <b v="0"/>
    <n v="35"/>
    <b v="1"/>
    <s v="music/rock"/>
    <n v="111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70000"/>
    <n v="1025"/>
    <x v="0"/>
    <s v="US"/>
    <s v="USD"/>
    <n v="1395023719"/>
    <n v="1391571319"/>
    <b v="0"/>
    <n v="10"/>
    <b v="1"/>
    <s v="music/rock"/>
    <n v="1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6000"/>
    <n v="7140"/>
    <x v="0"/>
    <s v="US"/>
    <s v="USD"/>
    <n v="1336751220"/>
    <n v="1331774434"/>
    <b v="0"/>
    <n v="44"/>
    <b v="1"/>
    <s v="music/rock"/>
    <n v="119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0"/>
    <n v="1575"/>
    <x v="0"/>
    <s v="US"/>
    <s v="USD"/>
    <n v="1346462462"/>
    <n v="1343870462"/>
    <b v="0"/>
    <n v="27"/>
    <b v="1"/>
    <s v="music/rock"/>
    <n v="11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8800"/>
    <n v="1040"/>
    <x v="0"/>
    <s v="US"/>
    <s v="USD"/>
    <n v="1373475120"/>
    <n v="1371569202"/>
    <b v="0"/>
    <n v="12"/>
    <b v="1"/>
    <s v="music/rock"/>
    <n v="12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16000"/>
    <n v="911"/>
    <x v="0"/>
    <s v="US"/>
    <s v="USD"/>
    <n v="1362146280"/>
    <n v="1357604752"/>
    <b v="0"/>
    <n v="33"/>
    <b v="1"/>
    <s v="music/rock"/>
    <n v="6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500"/>
    <n v="545"/>
    <x v="0"/>
    <s v="US"/>
    <s v="USD"/>
    <n v="1344358860"/>
    <n v="1343682681"/>
    <b v="0"/>
    <n v="19"/>
    <b v="1"/>
    <s v="music/rock"/>
    <n v="109"/>
    <n v="28.68"/>
    <x v="4"/>
    <s v="rock"/>
    <x v="818"/>
    <d v="2012-08-07T17:01:00"/>
    <x v="5"/>
  </r>
  <r>
    <n v="819"/>
    <s v="Winter Tour"/>
    <s v="We are touring the Southeast in support of our new EP"/>
    <n v="2800"/>
    <n v="435"/>
    <x v="0"/>
    <s v="US"/>
    <s v="USD"/>
    <n v="1387601040"/>
    <n v="1386806254"/>
    <b v="0"/>
    <n v="14"/>
    <b v="1"/>
    <s v="music/rock"/>
    <n v="16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500"/>
    <n v="2681"/>
    <x v="0"/>
    <s v="US"/>
    <s v="USD"/>
    <n v="1402290000"/>
    <n v="1399666342"/>
    <b v="0"/>
    <n v="38"/>
    <b v="1"/>
    <s v="music/rock"/>
    <n v="107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80000"/>
    <n v="310"/>
    <x v="0"/>
    <s v="US"/>
    <s v="USD"/>
    <n v="1329248940"/>
    <n v="1326972107"/>
    <b v="0"/>
    <n v="11"/>
    <b v="1"/>
    <s v="music/rock"/>
    <n v="0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16000"/>
    <n v="520"/>
    <x v="0"/>
    <s v="GB"/>
    <s v="GBP"/>
    <n v="1468437240"/>
    <n v="1463253240"/>
    <b v="0"/>
    <n v="16"/>
    <b v="1"/>
    <s v="music/rock"/>
    <n v="3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2000"/>
    <n v="3500"/>
    <x v="0"/>
    <s v="US"/>
    <s v="USD"/>
    <n v="1335540694"/>
    <n v="1332948694"/>
    <b v="0"/>
    <n v="20"/>
    <b v="1"/>
    <s v="music/rock"/>
    <n v="175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5000"/>
    <n v="3045"/>
    <x v="0"/>
    <s v="US"/>
    <s v="USD"/>
    <n v="1398988662"/>
    <n v="1396396662"/>
    <b v="0"/>
    <n v="62"/>
    <b v="1"/>
    <s v="music/rock"/>
    <n v="61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5000"/>
    <n v="2608"/>
    <x v="0"/>
    <s v="CA"/>
    <s v="CAD"/>
    <n v="1381723140"/>
    <n v="1378735983"/>
    <b v="1"/>
    <n v="39"/>
    <b v="1"/>
    <s v="music/metal"/>
    <n v="52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8000"/>
    <n v="10"/>
    <x v="0"/>
    <s v="US"/>
    <s v="USD"/>
    <n v="1436555376"/>
    <n v="1433963376"/>
    <b v="0"/>
    <n v="1"/>
    <b v="1"/>
    <s v="music/metal"/>
    <n v="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10000"/>
    <n v="300"/>
    <x v="0"/>
    <s v="US"/>
    <s v="USD"/>
    <n v="1429038033"/>
    <n v="1426446033"/>
    <b v="0"/>
    <n v="16"/>
    <b v="1"/>
    <s v="music/metal"/>
    <n v="3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10000"/>
    <n v="300"/>
    <x v="0"/>
    <s v="US"/>
    <s v="USD"/>
    <n v="1424116709"/>
    <n v="1421524709"/>
    <b v="0"/>
    <n v="10"/>
    <b v="1"/>
    <s v="music/metal"/>
    <n v="3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0000"/>
    <n v="1500"/>
    <x v="0"/>
    <s v="US"/>
    <s v="USD"/>
    <n v="1469329217"/>
    <n v="1466737217"/>
    <b v="0"/>
    <n v="47"/>
    <b v="1"/>
    <s v="music/metal"/>
    <n v="15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350"/>
    <n v="545"/>
    <x v="0"/>
    <s v="DE"/>
    <s v="EUR"/>
    <n v="1477422000"/>
    <n v="1472282956"/>
    <b v="0"/>
    <n v="28"/>
    <b v="1"/>
    <s v="music/metal"/>
    <n v="156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3000"/>
    <n v="101"/>
    <x v="2"/>
    <s v="US"/>
    <s v="USD"/>
    <n v="1474067404"/>
    <n v="1471475404"/>
    <b v="0"/>
    <n v="2"/>
    <b v="0"/>
    <s v="music/jazz"/>
    <n v="3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10000"/>
    <n v="170"/>
    <x v="2"/>
    <s v="GB"/>
    <s v="GBP"/>
    <n v="1384179548"/>
    <n v="1381583948"/>
    <b v="0"/>
    <n v="4"/>
    <b v="0"/>
    <s v="music/jazz"/>
    <n v="2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30000"/>
    <n v="90"/>
    <x v="2"/>
    <s v="US"/>
    <s v="USD"/>
    <n v="1329014966"/>
    <n v="1326422966"/>
    <b v="0"/>
    <n v="5"/>
    <b v="0"/>
    <s v="music/jazz"/>
    <n v="0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50000"/>
    <n v="2700"/>
    <x v="2"/>
    <s v="US"/>
    <s v="USD"/>
    <n v="1381917540"/>
    <n v="1379990038"/>
    <b v="0"/>
    <n v="79"/>
    <b v="0"/>
    <s v="music/jazz"/>
    <n v="5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30000"/>
    <n v="45"/>
    <x v="2"/>
    <s v="US"/>
    <s v="USD"/>
    <n v="1358361197"/>
    <n v="1353177197"/>
    <b v="0"/>
    <n v="2"/>
    <b v="0"/>
    <s v="music/jazz"/>
    <n v="0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30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1000"/>
    <n v="1040"/>
    <x v="2"/>
    <s v="US"/>
    <s v="USD"/>
    <n v="1365448657"/>
    <n v="1362860257"/>
    <b v="0"/>
    <n v="3"/>
    <b v="0"/>
    <s v="music/jazz"/>
    <n v="104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150000"/>
    <n v="65"/>
    <x v="2"/>
    <s v="US"/>
    <s v="USD"/>
    <n v="1299786527"/>
    <n v="1295898527"/>
    <b v="0"/>
    <n v="2"/>
    <b v="0"/>
    <s v="music/jazz"/>
    <n v="0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10000"/>
    <n v="45"/>
    <x v="2"/>
    <s v="US"/>
    <s v="USD"/>
    <n v="1352610040"/>
    <n v="1349150440"/>
    <b v="0"/>
    <n v="5"/>
    <b v="0"/>
    <s v="music/jazz"/>
    <n v="0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20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1000"/>
    <n v="1351"/>
    <x v="2"/>
    <s v="US"/>
    <s v="USD"/>
    <n v="1387479360"/>
    <n v="1384887360"/>
    <b v="0"/>
    <n v="29"/>
    <b v="0"/>
    <s v="music/jazz"/>
    <n v="135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8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16000"/>
    <n v="30"/>
    <x v="2"/>
    <s v="US"/>
    <s v="USD"/>
    <n v="1326520886"/>
    <n v="1322632886"/>
    <b v="0"/>
    <n v="1"/>
    <b v="0"/>
    <s v="music/indie rock"/>
    <n v="0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50000"/>
    <n v="20"/>
    <x v="2"/>
    <s v="US"/>
    <s v="USD"/>
    <n v="1336789860"/>
    <n v="1331666146"/>
    <b v="0"/>
    <n v="2"/>
    <b v="0"/>
    <s v="music/indie rock"/>
    <n v="0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5000"/>
    <n v="750"/>
    <x v="2"/>
    <s v="US"/>
    <s v="USD"/>
    <n v="1483137311"/>
    <n v="1481322911"/>
    <b v="0"/>
    <n v="21"/>
    <b v="0"/>
    <s v="music/indie rock"/>
    <n v="1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1000"/>
    <n v="205"/>
    <x v="2"/>
    <s v="US"/>
    <s v="USD"/>
    <n v="1473972813"/>
    <n v="1471812813"/>
    <b v="0"/>
    <n v="7"/>
    <b v="0"/>
    <s v="music/indie rock"/>
    <n v="2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20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25000"/>
    <n v="125"/>
    <x v="2"/>
    <s v="US"/>
    <s v="USD"/>
    <n v="1385055979"/>
    <n v="1382460379"/>
    <b v="0"/>
    <n v="4"/>
    <b v="0"/>
    <s v="music/indie rock"/>
    <n v="1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8000"/>
    <n v="200"/>
    <x v="2"/>
    <s v="US"/>
    <s v="USD"/>
    <n v="1427920363"/>
    <n v="1425331963"/>
    <b v="0"/>
    <n v="5"/>
    <b v="0"/>
    <s v="music/indie rock"/>
    <n v="3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60000"/>
    <n v="3200"/>
    <x v="2"/>
    <s v="US"/>
    <s v="USD"/>
    <n v="1440734400"/>
    <n v="1438549026"/>
    <b v="0"/>
    <n v="72"/>
    <b v="0"/>
    <s v="music/indie rock"/>
    <n v="5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20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10000"/>
    <n v="70"/>
    <x v="2"/>
    <s v="US"/>
    <s v="USD"/>
    <n v="1326651110"/>
    <n v="1322763110"/>
    <b v="0"/>
    <n v="2"/>
    <b v="0"/>
    <s v="music/indie rock"/>
    <n v="1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100000"/>
    <n v="280"/>
    <x v="2"/>
    <s v="US"/>
    <s v="USD"/>
    <n v="1306549362"/>
    <n v="1302661362"/>
    <b v="0"/>
    <n v="8"/>
    <b v="0"/>
    <s v="music/indie rock"/>
    <n v="0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10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200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12000"/>
    <n v="90"/>
    <x v="2"/>
    <s v="US"/>
    <s v="USD"/>
    <n v="1409412600"/>
    <n v="1404947422"/>
    <b v="0"/>
    <n v="3"/>
    <b v="0"/>
    <s v="music/jazz"/>
    <n v="1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6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20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00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00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5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2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15000"/>
    <n v="30"/>
    <x v="2"/>
    <s v="US"/>
    <s v="USD"/>
    <n v="1355197047"/>
    <n v="1350009447"/>
    <b v="0"/>
    <n v="2"/>
    <b v="0"/>
    <s v="music/jazz"/>
    <n v="0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200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10000"/>
    <n v="375"/>
    <x v="2"/>
    <s v="US"/>
    <s v="USD"/>
    <n v="1330577940"/>
    <n v="1327853914"/>
    <b v="0"/>
    <n v="9"/>
    <b v="0"/>
    <s v="music/jazz"/>
    <n v="4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200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40000"/>
    <n v="100"/>
    <x v="2"/>
    <s v="US"/>
    <s v="USD"/>
    <n v="1355930645"/>
    <n v="1352906645"/>
    <b v="0"/>
    <n v="1"/>
    <b v="0"/>
    <s v="music/jazz"/>
    <n v="0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200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09225"/>
    <n v="4635"/>
    <x v="2"/>
    <s v="US"/>
    <s v="USD"/>
    <n v="1323666376"/>
    <n v="1320033976"/>
    <b v="0"/>
    <n v="20"/>
    <b v="0"/>
    <s v="music/jazz"/>
    <n v="4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5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1998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18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176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60000"/>
    <n v="120"/>
    <x v="2"/>
    <s v="US"/>
    <s v="USD"/>
    <n v="1399867409"/>
    <n v="1394683409"/>
    <b v="0"/>
    <n v="2"/>
    <b v="0"/>
    <s v="music/jazz"/>
    <n v="0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0000"/>
    <n v="50"/>
    <x v="2"/>
    <s v="US"/>
    <s v="USD"/>
    <n v="1454054429"/>
    <n v="1451462429"/>
    <b v="0"/>
    <n v="2"/>
    <b v="0"/>
    <s v="music/jazz"/>
    <n v="0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75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10000"/>
    <n v="40"/>
    <x v="2"/>
    <s v="US"/>
    <s v="USD"/>
    <n v="1383509357"/>
    <n v="1380913757"/>
    <b v="0"/>
    <n v="2"/>
    <b v="0"/>
    <s v="music/jazz"/>
    <n v="0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35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800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1700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750"/>
    <n v="480"/>
    <x v="2"/>
    <s v="NL"/>
    <s v="EUR"/>
    <n v="1457812364"/>
    <n v="1455220364"/>
    <b v="0"/>
    <n v="8"/>
    <b v="0"/>
    <s v="technology/wearables"/>
    <n v="64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65000"/>
    <n v="126"/>
    <x v="2"/>
    <s v="US"/>
    <s v="USD"/>
    <n v="1422158199"/>
    <n v="1419566199"/>
    <b v="0"/>
    <n v="5"/>
    <b v="0"/>
    <s v="technology/wearables"/>
    <n v="0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30000"/>
    <n v="861"/>
    <x v="2"/>
    <s v="US"/>
    <s v="USD"/>
    <n v="1430081759"/>
    <n v="1424901359"/>
    <b v="0"/>
    <n v="17"/>
    <b v="0"/>
    <s v="technology/wearables"/>
    <n v="3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22000"/>
    <n v="881"/>
    <x v="2"/>
    <s v="US"/>
    <s v="USD"/>
    <n v="1428641940"/>
    <n v="1426792563"/>
    <b v="0"/>
    <n v="17"/>
    <b v="0"/>
    <s v="technology/wearables"/>
    <n v="4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25000"/>
    <n v="106"/>
    <x v="2"/>
    <s v="US"/>
    <s v="USD"/>
    <n v="1408134034"/>
    <n v="1405542034"/>
    <b v="0"/>
    <n v="4"/>
    <b v="0"/>
    <s v="technology/wearables"/>
    <n v="0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15000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500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2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5500"/>
    <n v="2550"/>
    <x v="2"/>
    <s v="GB"/>
    <s v="GBP"/>
    <n v="1452384000"/>
    <n v="1447698300"/>
    <b v="0"/>
    <n v="23"/>
    <b v="0"/>
    <s v="technology/wearables"/>
    <n v="46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1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100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20000"/>
    <n v="212"/>
    <x v="2"/>
    <s v="GB"/>
    <s v="GBP"/>
    <n v="1468349460"/>
    <n v="1466186988"/>
    <b v="0"/>
    <n v="7"/>
    <b v="0"/>
    <s v="technology/wearables"/>
    <n v="1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5000"/>
    <n v="65"/>
    <x v="2"/>
    <s v="US"/>
    <s v="USD"/>
    <n v="1406474820"/>
    <n v="1403902060"/>
    <b v="0"/>
    <n v="5"/>
    <b v="0"/>
    <s v="technology/wearables"/>
    <n v="1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10000"/>
    <n v="250"/>
    <x v="1"/>
    <s v="MX"/>
    <s v="MXN"/>
    <n v="1482953115"/>
    <n v="1480361115"/>
    <b v="0"/>
    <n v="1"/>
    <b v="0"/>
    <s v="technology/wearables"/>
    <n v="3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50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3000"/>
    <n v="641"/>
    <x v="0"/>
    <s v="US"/>
    <s v="USD"/>
    <n v="1481615940"/>
    <n v="1479436646"/>
    <b v="0"/>
    <n v="30"/>
    <b v="1"/>
    <s v="music/electronic music"/>
    <n v="21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7500"/>
    <n v="250"/>
    <x v="1"/>
    <s v="US"/>
    <s v="USD"/>
    <n v="1472317209"/>
    <n v="1469725209"/>
    <b v="0"/>
    <n v="1"/>
    <b v="0"/>
    <s v="journalism/audio"/>
    <n v="3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1500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11999"/>
    <n v="10"/>
    <x v="1"/>
    <s v="US"/>
    <s v="USD"/>
    <n v="1410516000"/>
    <n v="1406824948"/>
    <b v="0"/>
    <n v="1"/>
    <b v="0"/>
    <s v="journalism/audio"/>
    <n v="0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15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5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5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150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150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15000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20000"/>
    <n v="15"/>
    <x v="1"/>
    <s v="US"/>
    <s v="USD"/>
    <n v="1488773332"/>
    <n v="1486613332"/>
    <b v="0"/>
    <n v="1"/>
    <b v="0"/>
    <s v="journalism/audio"/>
    <n v="0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150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150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5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5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15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50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20000"/>
    <n v="50"/>
    <x v="1"/>
    <s v="US"/>
    <s v="USD"/>
    <n v="1429134893"/>
    <n v="1426542893"/>
    <b v="0"/>
    <n v="1"/>
    <b v="0"/>
    <s v="journalism/audio"/>
    <n v="0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1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4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1000"/>
    <n v="130"/>
    <x v="2"/>
    <s v="US"/>
    <s v="USD"/>
    <n v="1387657931"/>
    <n v="1385065931"/>
    <b v="0"/>
    <n v="10"/>
    <b v="0"/>
    <s v="games/video games"/>
    <n v="13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7500"/>
    <n v="45"/>
    <x v="2"/>
    <s v="US"/>
    <s v="USD"/>
    <n v="1460274864"/>
    <n v="1457686464"/>
    <b v="0"/>
    <n v="4"/>
    <b v="0"/>
    <s v="games/video games"/>
    <n v="1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500"/>
    <n v="850"/>
    <x v="2"/>
    <s v="US"/>
    <s v="USD"/>
    <n v="1385447459"/>
    <n v="1382679059"/>
    <b v="0"/>
    <n v="21"/>
    <b v="0"/>
    <s v="games/video games"/>
    <n v="34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9999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3803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10000"/>
    <n v="51"/>
    <x v="2"/>
    <s v="US"/>
    <s v="USD"/>
    <n v="1391630297"/>
    <n v="1389038297"/>
    <b v="0"/>
    <n v="4"/>
    <b v="0"/>
    <s v="games/video games"/>
    <n v="1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10000"/>
    <n v="10"/>
    <x v="2"/>
    <s v="US"/>
    <s v="USD"/>
    <n v="1318806541"/>
    <n v="1316214541"/>
    <b v="0"/>
    <n v="1"/>
    <b v="0"/>
    <s v="games/video games"/>
    <n v="0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5000"/>
    <n v="45"/>
    <x v="2"/>
    <s v="US"/>
    <s v="USD"/>
    <n v="1336340516"/>
    <n v="1333748516"/>
    <b v="0"/>
    <n v="3"/>
    <b v="0"/>
    <s v="games/video games"/>
    <n v="1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4000"/>
    <n v="45"/>
    <x v="2"/>
    <s v="US"/>
    <s v="USD"/>
    <n v="1311309721"/>
    <n v="1307421721"/>
    <b v="0"/>
    <n v="5"/>
    <b v="0"/>
    <s v="games/video games"/>
    <n v="1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1700"/>
    <n v="410"/>
    <x v="2"/>
    <s v="CA"/>
    <s v="CAD"/>
    <n v="1406994583"/>
    <n v="1401810583"/>
    <b v="0"/>
    <n v="1"/>
    <b v="0"/>
    <s v="games/video games"/>
    <n v="24"/>
    <n v="410"/>
    <x v="6"/>
    <s v="video games"/>
    <x v="1083"/>
    <d v="2014-08-02T15:49:43"/>
    <x v="3"/>
  </r>
  <r>
    <n v="1084"/>
    <s v="My own channel"/>
    <s v="I want to start my own channel for gaming"/>
    <n v="1300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150000"/>
    <n v="1026"/>
    <x v="2"/>
    <s v="CA"/>
    <s v="CAD"/>
    <n v="1457967975"/>
    <n v="1455379575"/>
    <b v="0"/>
    <n v="9"/>
    <b v="0"/>
    <s v="games/video games"/>
    <n v="1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30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20000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6000"/>
    <n v="25"/>
    <x v="2"/>
    <s v="GB"/>
    <s v="GBP"/>
    <n v="1460313672"/>
    <n v="1457725272"/>
    <b v="0"/>
    <n v="2"/>
    <b v="0"/>
    <s v="games/video games"/>
    <n v="0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5000"/>
    <n v="21"/>
    <x v="2"/>
    <s v="US"/>
    <s v="USD"/>
    <n v="1357432638"/>
    <n v="1354840638"/>
    <b v="0"/>
    <n v="7"/>
    <b v="0"/>
    <s v="games/video games"/>
    <n v="0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25000"/>
    <n v="25"/>
    <x v="2"/>
    <s v="GB"/>
    <s v="GBP"/>
    <n v="1431547468"/>
    <n v="1428955468"/>
    <b v="0"/>
    <n v="1"/>
    <b v="0"/>
    <s v="games/video games"/>
    <n v="0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30000"/>
    <n v="100"/>
    <x v="2"/>
    <s v="DE"/>
    <s v="EUR"/>
    <n v="1455417571"/>
    <n v="1452825571"/>
    <b v="0"/>
    <n v="10"/>
    <b v="0"/>
    <s v="games/video games"/>
    <n v="0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1000"/>
    <n v="165"/>
    <x v="2"/>
    <s v="US"/>
    <s v="USD"/>
    <n v="1333557975"/>
    <n v="1330969575"/>
    <b v="0"/>
    <n v="7"/>
    <b v="0"/>
    <s v="games/video games"/>
    <n v="17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3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3500"/>
    <n v="45"/>
    <x v="2"/>
    <s v="US"/>
    <s v="USD"/>
    <n v="1479495790"/>
    <n v="1476900190"/>
    <b v="0"/>
    <n v="3"/>
    <b v="0"/>
    <s v="games/video games"/>
    <n v="1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2999"/>
    <n v="5"/>
    <x v="2"/>
    <s v="GB"/>
    <s v="GBP"/>
    <n v="1408058820"/>
    <n v="1405466820"/>
    <b v="0"/>
    <n v="1"/>
    <b v="0"/>
    <s v="games/video games"/>
    <n v="0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10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100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127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120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8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1750"/>
    <n v="425"/>
    <x v="2"/>
    <s v="US"/>
    <s v="USD"/>
    <n v="1430409651"/>
    <n v="1427817651"/>
    <b v="0"/>
    <n v="7"/>
    <b v="0"/>
    <s v="games/mobile games"/>
    <n v="24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12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10000"/>
    <n v="10"/>
    <x v="2"/>
    <s v="US"/>
    <s v="USD"/>
    <n v="1468482694"/>
    <n v="1465890694"/>
    <b v="0"/>
    <n v="2"/>
    <b v="0"/>
    <s v="games/mobile games"/>
    <n v="0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225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5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11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10000"/>
    <n v="20"/>
    <x v="2"/>
    <s v="GB"/>
    <s v="GBP"/>
    <n v="1406799981"/>
    <n v="1404207981"/>
    <b v="0"/>
    <n v="1"/>
    <b v="0"/>
    <s v="games/mobile games"/>
    <n v="0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0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5000"/>
    <n v="50"/>
    <x v="2"/>
    <s v="DE"/>
    <s v="EUR"/>
    <n v="1470527094"/>
    <n v="1467935094"/>
    <b v="0"/>
    <n v="1"/>
    <b v="0"/>
    <s v="games/mobile games"/>
    <n v="0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70000"/>
    <n v="270"/>
    <x v="2"/>
    <s v="FR"/>
    <s v="EUR"/>
    <n v="1450541229"/>
    <n v="1447949229"/>
    <b v="0"/>
    <n v="6"/>
    <b v="0"/>
    <s v="games/mobile games"/>
    <n v="0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20000"/>
    <n v="125"/>
    <x v="2"/>
    <s v="US"/>
    <s v="USD"/>
    <n v="1485035131"/>
    <n v="1483307131"/>
    <b v="0"/>
    <n v="4"/>
    <b v="0"/>
    <s v="games/mobile games"/>
    <n v="1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10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10115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100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10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100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25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10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10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600"/>
    <n v="911"/>
    <x v="2"/>
    <s v="US"/>
    <s v="USD"/>
    <n v="1431709312"/>
    <n v="1429117312"/>
    <b v="0"/>
    <n v="15"/>
    <b v="0"/>
    <s v="food/food trucks"/>
    <n v="152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15000"/>
    <n v="50"/>
    <x v="2"/>
    <s v="US"/>
    <s v="USD"/>
    <n v="1434647305"/>
    <n v="1432055305"/>
    <b v="0"/>
    <n v="1"/>
    <b v="0"/>
    <s v="food/food trucks"/>
    <n v="0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100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25000"/>
    <n v="151"/>
    <x v="2"/>
    <s v="US"/>
    <s v="USD"/>
    <n v="1417795480"/>
    <n v="1412607880"/>
    <b v="0"/>
    <n v="3"/>
    <b v="0"/>
    <s v="food/food trucks"/>
    <n v="1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600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1000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0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125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100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60000"/>
    <n v="1020"/>
    <x v="2"/>
    <s v="US"/>
    <s v="USD"/>
    <n v="1474507065"/>
    <n v="1471915065"/>
    <b v="0"/>
    <n v="3"/>
    <b v="0"/>
    <s v="food/food trucks"/>
    <n v="2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0000"/>
    <n v="100"/>
    <x v="2"/>
    <s v="GB"/>
    <s v="GBP"/>
    <n v="1433021171"/>
    <n v="1430429171"/>
    <b v="0"/>
    <n v="2"/>
    <b v="0"/>
    <s v="food/food trucks"/>
    <n v="1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0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10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5000"/>
    <n v="30"/>
    <x v="2"/>
    <s v="US"/>
    <s v="USD"/>
    <n v="1438576057"/>
    <n v="1435552057"/>
    <b v="0"/>
    <n v="1"/>
    <b v="0"/>
    <s v="food/food trucks"/>
    <n v="1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8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10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8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8000"/>
    <n v="3200"/>
    <x v="2"/>
    <s v="CA"/>
    <s v="CAD"/>
    <n v="1446052627"/>
    <n v="1443460627"/>
    <b v="0"/>
    <n v="5"/>
    <b v="0"/>
    <s v="food/food trucks"/>
    <n v="40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25000"/>
    <n v="42"/>
    <x v="2"/>
    <s v="US"/>
    <s v="USD"/>
    <n v="1484239320"/>
    <n v="1482609088"/>
    <b v="0"/>
    <n v="4"/>
    <b v="0"/>
    <s v="food/food trucks"/>
    <n v="0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10000"/>
    <n v="100"/>
    <x v="2"/>
    <s v="US"/>
    <s v="USD"/>
    <n v="1478059140"/>
    <n v="1476391223"/>
    <b v="0"/>
    <n v="3"/>
    <b v="0"/>
    <s v="food/food trucks"/>
    <n v="1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1000"/>
    <n v="1035"/>
    <x v="0"/>
    <s v="AT"/>
    <s v="EUR"/>
    <n v="1489238940"/>
    <n v="1486406253"/>
    <b v="0"/>
    <n v="32"/>
    <b v="1"/>
    <s v="photography/photobooks"/>
    <n v="104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40000"/>
    <n v="132"/>
    <x v="1"/>
    <s v="US"/>
    <s v="USD"/>
    <n v="1382478278"/>
    <n v="1377294278"/>
    <b v="0"/>
    <n v="3"/>
    <b v="0"/>
    <s v="music/world music"/>
    <n v="0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10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3500"/>
    <n v="1465"/>
    <x v="1"/>
    <s v="US"/>
    <s v="USD"/>
    <n v="1317231008"/>
    <n v="1312047008"/>
    <b v="0"/>
    <n v="24"/>
    <b v="0"/>
    <s v="music/world music"/>
    <n v="42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15000"/>
    <n v="25"/>
    <x v="1"/>
    <s v="US"/>
    <s v="USD"/>
    <n v="1334592000"/>
    <n v="1331982127"/>
    <b v="0"/>
    <n v="1"/>
    <b v="0"/>
    <s v="music/world music"/>
    <n v="0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1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10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3550"/>
    <n v="116"/>
    <x v="1"/>
    <s v="US"/>
    <s v="USD"/>
    <n v="1329864374"/>
    <n v="1328049974"/>
    <b v="0"/>
    <n v="6"/>
    <b v="0"/>
    <s v="music/world music"/>
    <n v="3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1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12000"/>
    <n v="210"/>
    <x v="1"/>
    <s v="US"/>
    <s v="USD"/>
    <n v="1387077299"/>
    <n v="1383621299"/>
    <b v="0"/>
    <n v="6"/>
    <b v="0"/>
    <s v="music/world music"/>
    <n v="2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100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10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100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14500"/>
    <n v="241"/>
    <x v="1"/>
    <s v="US"/>
    <s v="USD"/>
    <n v="1373665860"/>
    <n v="1368579457"/>
    <b v="0"/>
    <n v="8"/>
    <b v="0"/>
    <s v="music/world music"/>
    <n v="2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7500"/>
    <n v="5"/>
    <x v="1"/>
    <s v="US"/>
    <s v="USD"/>
    <n v="1315747080"/>
    <n v="1314417502"/>
    <b v="0"/>
    <n v="1"/>
    <b v="0"/>
    <s v="music/world music"/>
    <n v="0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1000"/>
    <n v="1082"/>
    <x v="0"/>
    <s v="US"/>
    <s v="USD"/>
    <n v="1383062083"/>
    <n v="1380556483"/>
    <b v="1"/>
    <n v="34"/>
    <b v="1"/>
    <s v="music/rock"/>
    <n v="108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180000"/>
    <n v="2020"/>
    <x v="0"/>
    <s v="US"/>
    <s v="USD"/>
    <n v="1483203540"/>
    <n v="1481175482"/>
    <b v="0"/>
    <n v="31"/>
    <b v="1"/>
    <s v="theater/plays"/>
    <n v="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400000"/>
    <n v="605"/>
    <x v="0"/>
    <s v="GB"/>
    <s v="GBP"/>
    <n v="1434120856"/>
    <n v="1428936856"/>
    <b v="0"/>
    <n v="25"/>
    <b v="1"/>
    <s v="theater/plays"/>
    <n v="0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25000"/>
    <n v="610"/>
    <x v="0"/>
    <s v="GB"/>
    <s v="GBP"/>
    <n v="1445252400"/>
    <n v="1443696797"/>
    <b v="0"/>
    <n v="22"/>
    <b v="1"/>
    <s v="theater/plays"/>
    <n v="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1200"/>
    <n v="1200"/>
    <x v="0"/>
    <s v="GB"/>
    <s v="GBP"/>
    <n v="1457914373"/>
    <n v="1456189973"/>
    <b v="0"/>
    <n v="23"/>
    <b v="1"/>
    <s v="theater/plays"/>
    <n v="100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400"/>
    <n v="4050"/>
    <x v="0"/>
    <s v="US"/>
    <s v="USD"/>
    <n v="1464807420"/>
    <n v="1461427938"/>
    <b v="0"/>
    <n v="24"/>
    <b v="1"/>
    <s v="theater/plays"/>
    <n v="119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8000"/>
    <n v="2500"/>
    <x v="0"/>
    <s v="US"/>
    <s v="USD"/>
    <n v="1480559011"/>
    <n v="1477963411"/>
    <b v="0"/>
    <n v="50"/>
    <b v="1"/>
    <s v="theater/plays"/>
    <n v="31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3000"/>
    <n v="3100"/>
    <x v="1"/>
    <s v="US"/>
    <s v="USD"/>
    <n v="1471622450"/>
    <n v="1467734450"/>
    <b v="0"/>
    <n v="24"/>
    <b v="0"/>
    <s v="technology/wearables"/>
    <n v="103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18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10000"/>
    <n v="106"/>
    <x v="1"/>
    <s v="GB"/>
    <s v="GBP"/>
    <n v="1432223125"/>
    <n v="1429631125"/>
    <b v="0"/>
    <n v="4"/>
    <b v="0"/>
    <s v="technology/wearables"/>
    <n v="1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000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100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000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10000"/>
    <n v="100"/>
    <x v="1"/>
    <s v="US"/>
    <s v="USD"/>
    <n v="1437161739"/>
    <n v="1434569739"/>
    <b v="0"/>
    <n v="1"/>
    <b v="0"/>
    <s v="technology/wearables"/>
    <n v="1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6500"/>
    <n v="375"/>
    <x v="0"/>
    <s v="US"/>
    <s v="USD"/>
    <n v="1405366359"/>
    <n v="1402342359"/>
    <b v="0"/>
    <n v="7"/>
    <b v="1"/>
    <s v="publishing/nonfiction"/>
    <n v="6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7000"/>
    <n v="10210"/>
    <x v="0"/>
    <s v="CA"/>
    <s v="CAD"/>
    <n v="1450249140"/>
    <n v="1447055935"/>
    <b v="0"/>
    <n v="172"/>
    <b v="1"/>
    <s v="publishing/nonfiction"/>
    <n v="146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350"/>
    <n v="3350"/>
    <x v="0"/>
    <s v="US"/>
    <s v="USD"/>
    <n v="1309009323"/>
    <n v="1306417323"/>
    <b v="0"/>
    <n v="49"/>
    <b v="1"/>
    <s v="publishing/nonfiction"/>
    <n v="100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8000"/>
    <n v="200"/>
    <x v="0"/>
    <s v="US"/>
    <s v="USD"/>
    <n v="1455523140"/>
    <n v="1453925727"/>
    <b v="0"/>
    <n v="5"/>
    <b v="1"/>
    <s v="publishing/nonfiction"/>
    <n v="3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7500"/>
    <n v="1555"/>
    <x v="0"/>
    <s v="US"/>
    <s v="USD"/>
    <n v="1381881890"/>
    <n v="1380585890"/>
    <b v="0"/>
    <n v="20"/>
    <b v="1"/>
    <s v="music/rock"/>
    <n v="21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500"/>
    <n v="620"/>
    <x v="0"/>
    <s v="US"/>
    <s v="USD"/>
    <n v="1342115132"/>
    <n v="1339523132"/>
    <b v="0"/>
    <n v="16"/>
    <b v="1"/>
    <s v="music/rock"/>
    <n v="11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500"/>
    <n v="1510"/>
    <x v="0"/>
    <s v="US"/>
    <s v="USD"/>
    <n v="1486095060"/>
    <n v="1484198170"/>
    <b v="0"/>
    <n v="31"/>
    <b v="1"/>
    <s v="music/rock"/>
    <n v="101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8000"/>
    <n v="106"/>
    <x v="0"/>
    <s v="US"/>
    <s v="USD"/>
    <n v="1433815200"/>
    <n v="1431886706"/>
    <b v="0"/>
    <n v="5"/>
    <b v="1"/>
    <s v="music/rock"/>
    <n v="1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800"/>
    <n v="875"/>
    <x v="0"/>
    <s v="US"/>
    <s v="USD"/>
    <n v="1438183889"/>
    <n v="1435591889"/>
    <b v="0"/>
    <n v="14"/>
    <b v="1"/>
    <s v="music/rock"/>
    <n v="10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3000"/>
    <n v="3055"/>
    <x v="0"/>
    <s v="US"/>
    <s v="USD"/>
    <n v="1430154720"/>
    <n v="1427224606"/>
    <b v="0"/>
    <n v="19"/>
    <b v="1"/>
    <s v="music/rock"/>
    <n v="102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8000"/>
    <n v="241"/>
    <x v="2"/>
    <s v="GB"/>
    <s v="GBP"/>
    <n v="1424607285"/>
    <n v="1422447285"/>
    <b v="1"/>
    <n v="5"/>
    <b v="0"/>
    <s v="publishing/translations"/>
    <n v="3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5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12000"/>
    <n v="15"/>
    <x v="2"/>
    <s v="US"/>
    <s v="USD"/>
    <n v="1407847978"/>
    <n v="1405687978"/>
    <b v="0"/>
    <n v="2"/>
    <b v="0"/>
    <s v="publishing/translations"/>
    <n v="0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10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165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28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5000"/>
    <n v="100"/>
    <x v="2"/>
    <s v="IT"/>
    <s v="EUR"/>
    <n v="1455964170"/>
    <n v="1450780170"/>
    <b v="0"/>
    <n v="1"/>
    <b v="0"/>
    <s v="publishing/translations"/>
    <n v="2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150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5000"/>
    <n v="800"/>
    <x v="2"/>
    <s v="US"/>
    <s v="USD"/>
    <n v="1439741591"/>
    <n v="1436285591"/>
    <b v="0"/>
    <n v="9"/>
    <b v="0"/>
    <s v="publishing/translations"/>
    <n v="16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1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15000"/>
    <n v="55"/>
    <x v="2"/>
    <s v="US"/>
    <s v="USD"/>
    <n v="1442315460"/>
    <n v="1439696174"/>
    <b v="0"/>
    <n v="2"/>
    <b v="0"/>
    <s v="publishing/translations"/>
    <n v="0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5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22000"/>
    <n v="3"/>
    <x v="2"/>
    <s v="US"/>
    <s v="USD"/>
    <n v="1467129686"/>
    <n v="1464969686"/>
    <b v="0"/>
    <n v="3"/>
    <b v="0"/>
    <s v="publishing/translations"/>
    <n v="0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"/>
    <n v="200"/>
    <x v="2"/>
    <s v="SE"/>
    <s v="SEK"/>
    <n v="1423432709"/>
    <n v="1420840709"/>
    <b v="0"/>
    <n v="2"/>
    <b v="0"/>
    <s v="publishing/translations"/>
    <n v="1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94875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5000"/>
    <n v="100"/>
    <x v="2"/>
    <s v="AU"/>
    <s v="AUD"/>
    <n v="1451637531"/>
    <n v="1449045531"/>
    <b v="0"/>
    <n v="1"/>
    <b v="0"/>
    <s v="publishing/translations"/>
    <n v="2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0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3000"/>
    <n v="45"/>
    <x v="2"/>
    <s v="ES"/>
    <s v="EUR"/>
    <n v="1459584417"/>
    <n v="1456996017"/>
    <b v="0"/>
    <n v="3"/>
    <b v="0"/>
    <s v="publishing/translations"/>
    <n v="2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3000"/>
    <n v="403"/>
    <x v="2"/>
    <s v="US"/>
    <s v="USD"/>
    <n v="1419017488"/>
    <n v="1416339088"/>
    <b v="0"/>
    <n v="5"/>
    <b v="0"/>
    <s v="publishing/translations"/>
    <n v="13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1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500"/>
    <n v="600"/>
    <x v="2"/>
    <s v="DK"/>
    <s v="DKK"/>
    <n v="1461765300"/>
    <n v="1459198499"/>
    <b v="0"/>
    <n v="8"/>
    <b v="0"/>
    <s v="publishing/translations"/>
    <n v="120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5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2000"/>
    <n v="2020"/>
    <x v="2"/>
    <s v="GB"/>
    <s v="GBP"/>
    <n v="1441995769"/>
    <n v="1436811769"/>
    <b v="0"/>
    <n v="3"/>
    <b v="0"/>
    <s v="publishing/translations"/>
    <n v="10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00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0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1000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100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1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9600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5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3000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95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93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300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"/>
    <n v="1575"/>
    <x v="1"/>
    <s v="US"/>
    <s v="USD"/>
    <n v="1409924340"/>
    <n v="1405181320"/>
    <b v="0"/>
    <n v="7"/>
    <b v="0"/>
    <s v="publishing/translations"/>
    <n v="105"/>
    <n v="225"/>
    <x v="3"/>
    <s v="translations"/>
    <x v="1455"/>
    <d v="2014-09-05T13:39:00"/>
    <x v="3"/>
  </r>
  <r>
    <n v="1456"/>
    <s v="Sometimes you don't need love (Canceled)"/>
    <s v="English Version of my auto-published novel"/>
    <n v="6500"/>
    <n v="145"/>
    <x v="1"/>
    <s v="IT"/>
    <s v="EUR"/>
    <n v="1483459365"/>
    <n v="1480867365"/>
    <b v="0"/>
    <n v="3"/>
    <b v="0"/>
    <s v="publishing/translations"/>
    <n v="2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9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9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9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9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30000"/>
    <n v="1877"/>
    <x v="0"/>
    <s v="US"/>
    <s v="USD"/>
    <n v="1356724263"/>
    <n v="1354909863"/>
    <b v="1"/>
    <n v="81"/>
    <b v="1"/>
    <s v="publishing/radio &amp; podcasts"/>
    <n v="6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22000"/>
    <n v="105"/>
    <x v="2"/>
    <s v="CA"/>
    <s v="CAD"/>
    <n v="1383430145"/>
    <n v="1380838145"/>
    <b v="0"/>
    <n v="6"/>
    <b v="0"/>
    <s v="publishing/fiction"/>
    <n v="0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15000"/>
    <n v="50"/>
    <x v="2"/>
    <s v="US"/>
    <s v="USD"/>
    <n v="1469162275"/>
    <n v="1467002275"/>
    <b v="0"/>
    <n v="2"/>
    <b v="0"/>
    <s v="publishing/fiction"/>
    <n v="0"/>
    <n v="25"/>
    <x v="3"/>
    <s v="fiction"/>
    <x v="1483"/>
    <d v="2016-07-22T04:37:55"/>
    <x v="2"/>
  </r>
  <r>
    <n v="1484"/>
    <s v="a book called filtered down thru the stars"/>
    <s v="The mussings of an old wizard"/>
    <n v="8888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5000"/>
    <n v="150"/>
    <x v="2"/>
    <s v="US"/>
    <s v="USD"/>
    <n v="1434827173"/>
    <n v="1430939173"/>
    <b v="0"/>
    <n v="3"/>
    <b v="0"/>
    <s v="publishing/fiction"/>
    <n v="3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888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875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4200"/>
    <n v="895"/>
    <x v="2"/>
    <s v="US"/>
    <s v="USD"/>
    <n v="1380720474"/>
    <n v="1378214874"/>
    <b v="0"/>
    <n v="19"/>
    <b v="0"/>
    <s v="publishing/fiction"/>
    <n v="2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5000"/>
    <n v="100"/>
    <x v="2"/>
    <s v="US"/>
    <s v="USD"/>
    <n v="1424014680"/>
    <n v="1418922443"/>
    <b v="0"/>
    <n v="1"/>
    <b v="0"/>
    <s v="publishing/fiction"/>
    <n v="2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48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80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8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80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3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5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3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7500"/>
    <n v="20"/>
    <x v="2"/>
    <s v="CA"/>
    <s v="CAD"/>
    <n v="1435708500"/>
    <n v="1434412500"/>
    <b v="0"/>
    <n v="1"/>
    <b v="0"/>
    <s v="photography/nature"/>
    <n v="0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600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8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125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800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2500"/>
    <n v="60"/>
    <x v="2"/>
    <s v="US"/>
    <s v="USD"/>
    <n v="1447020620"/>
    <n v="1444425020"/>
    <b v="0"/>
    <n v="1"/>
    <b v="0"/>
    <s v="photography/nature"/>
    <n v="2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1600"/>
    <n v="170"/>
    <x v="2"/>
    <s v="US"/>
    <s v="USD"/>
    <n v="1446524159"/>
    <n v="1443928559"/>
    <b v="0"/>
    <n v="6"/>
    <b v="0"/>
    <s v="photography/nature"/>
    <n v="11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80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8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8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800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5000"/>
    <n v="100"/>
    <x v="2"/>
    <s v="US"/>
    <s v="USD"/>
    <n v="1411227633"/>
    <n v="1408549233"/>
    <b v="0"/>
    <n v="1"/>
    <b v="0"/>
    <s v="photography/nature"/>
    <n v="2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8000"/>
    <n v="35"/>
    <x v="2"/>
    <s v="GB"/>
    <s v="GBP"/>
    <n v="1440763920"/>
    <n v="1435656759"/>
    <b v="0"/>
    <n v="3"/>
    <b v="0"/>
    <s v="photography/nature"/>
    <n v="0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492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3000"/>
    <n v="94"/>
    <x v="2"/>
    <s v="US"/>
    <s v="USD"/>
    <n v="1415842193"/>
    <n v="1414110593"/>
    <b v="0"/>
    <n v="4"/>
    <b v="0"/>
    <s v="photography/nature"/>
    <n v="3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75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42000"/>
    <n v="85"/>
    <x v="1"/>
    <s v="GB"/>
    <s v="GBP"/>
    <n v="1394815751"/>
    <n v="1389635351"/>
    <b v="0"/>
    <n v="2"/>
    <b v="0"/>
    <s v="publishing/art books"/>
    <n v="0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505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75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118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15000"/>
    <n v="125"/>
    <x v="1"/>
    <s v="GB"/>
    <s v="GBP"/>
    <n v="1456703940"/>
    <n v="1454546859"/>
    <b v="0"/>
    <n v="3"/>
    <b v="0"/>
    <s v="publishing/art books"/>
    <n v="1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5000"/>
    <n v="223"/>
    <x v="1"/>
    <s v="CA"/>
    <s v="CAD"/>
    <n v="1491019140"/>
    <n v="1487548802"/>
    <b v="0"/>
    <n v="3"/>
    <b v="0"/>
    <s v="publishing/art books"/>
    <n v="4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10000"/>
    <n v="650"/>
    <x v="1"/>
    <s v="US"/>
    <s v="USD"/>
    <n v="1435698368"/>
    <n v="1431810368"/>
    <b v="0"/>
    <n v="10"/>
    <b v="0"/>
    <s v="publishing/art books"/>
    <n v="7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2700"/>
    <n v="55"/>
    <x v="1"/>
    <s v="US"/>
    <s v="USD"/>
    <n v="1343161248"/>
    <n v="1337977248"/>
    <b v="0"/>
    <n v="2"/>
    <b v="0"/>
    <s v="publishing/art books"/>
    <n v="0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500"/>
    <n v="205"/>
    <x v="1"/>
    <s v="US"/>
    <s v="USD"/>
    <n v="1283392800"/>
    <n v="1281317691"/>
    <b v="0"/>
    <n v="4"/>
    <b v="0"/>
    <s v="publishing/art books"/>
    <n v="4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750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5000"/>
    <n v="5"/>
    <x v="2"/>
    <s v="GB"/>
    <s v="GBP"/>
    <n v="1450521990"/>
    <n v="1447757190"/>
    <b v="0"/>
    <n v="1"/>
    <b v="0"/>
    <s v="photography/places"/>
    <n v="0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1750"/>
    <n v="15"/>
    <x v="2"/>
    <s v="GB"/>
    <s v="GBP"/>
    <n v="1411681391"/>
    <n v="1409089391"/>
    <b v="0"/>
    <n v="1"/>
    <b v="0"/>
    <s v="photography/places"/>
    <n v="1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7175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70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120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7000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70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18000"/>
    <n v="1020"/>
    <x v="2"/>
    <s v="IT"/>
    <s v="EUR"/>
    <n v="1443040464"/>
    <n v="1440448464"/>
    <b v="0"/>
    <n v="2"/>
    <b v="0"/>
    <s v="photography/places"/>
    <n v="6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7000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18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200"/>
    <n v="205"/>
    <x v="2"/>
    <s v="US"/>
    <s v="USD"/>
    <n v="1463329260"/>
    <n v="1458147982"/>
    <b v="0"/>
    <n v="10"/>
    <b v="0"/>
    <s v="photography/places"/>
    <n v="103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5000"/>
    <n v="280"/>
    <x v="2"/>
    <s v="US"/>
    <s v="USD"/>
    <n v="1403122380"/>
    <n v="1400634728"/>
    <b v="0"/>
    <n v="7"/>
    <b v="0"/>
    <s v="photography/places"/>
    <n v="2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50000"/>
    <n v="75"/>
    <x v="2"/>
    <s v="GB"/>
    <s v="GBP"/>
    <n v="1418469569"/>
    <n v="1414577969"/>
    <b v="0"/>
    <n v="3"/>
    <b v="0"/>
    <s v="photography/places"/>
    <n v="0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7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90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70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1000"/>
    <n v="1001"/>
    <x v="0"/>
    <s v="US"/>
    <s v="USD"/>
    <n v="1370390432"/>
    <n v="1368576032"/>
    <b v="0"/>
    <n v="27"/>
    <b v="1"/>
    <s v="music/rock"/>
    <n v="100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12000"/>
    <n v="550"/>
    <x v="0"/>
    <s v="US"/>
    <s v="USD"/>
    <n v="1357160384"/>
    <n v="1354568384"/>
    <b v="0"/>
    <n v="11"/>
    <b v="1"/>
    <s v="music/rock"/>
    <n v="5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5000"/>
    <n v="10210"/>
    <x v="0"/>
    <s v="US"/>
    <s v="USD"/>
    <n v="1383332400"/>
    <n v="1380470188"/>
    <b v="0"/>
    <n v="158"/>
    <b v="1"/>
    <s v="music/rock"/>
    <n v="204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2000"/>
    <n v="2000"/>
    <x v="0"/>
    <s v="US"/>
    <s v="USD"/>
    <n v="1410755286"/>
    <n v="1408940886"/>
    <b v="0"/>
    <n v="23"/>
    <b v="1"/>
    <s v="music/rock"/>
    <n v="100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100"/>
    <n v="1130"/>
    <x v="0"/>
    <s v="US"/>
    <s v="USD"/>
    <n v="1361606940"/>
    <n v="1361002140"/>
    <b v="0"/>
    <n v="17"/>
    <b v="1"/>
    <s v="music/rock"/>
    <n v="10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0"/>
    <n v="1050"/>
    <x v="0"/>
    <s v="US"/>
    <s v="USD"/>
    <n v="1362086700"/>
    <n v="1358180968"/>
    <b v="0"/>
    <n v="27"/>
    <b v="1"/>
    <s v="music/rock"/>
    <n v="11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3000000"/>
    <n v="1800"/>
    <x v="0"/>
    <s v="US"/>
    <s v="USD"/>
    <n v="1330789165"/>
    <n v="1328197165"/>
    <b v="0"/>
    <n v="19"/>
    <b v="1"/>
    <s v="music/rock"/>
    <n v="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1000"/>
    <n v="1003"/>
    <x v="0"/>
    <s v="IT"/>
    <s v="EUR"/>
    <n v="1462053540"/>
    <n v="1459355950"/>
    <b v="0"/>
    <n v="36"/>
    <b v="1"/>
    <s v="music/pop"/>
    <n v="100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30000"/>
    <n v="1026"/>
    <x v="0"/>
    <s v="US"/>
    <s v="USD"/>
    <n v="1278302400"/>
    <n v="1273961999"/>
    <b v="0"/>
    <n v="23"/>
    <b v="1"/>
    <s v="music/pop"/>
    <n v="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750"/>
    <n v="1776"/>
    <x v="0"/>
    <s v="US"/>
    <s v="USD"/>
    <n v="1391718671"/>
    <n v="1390509071"/>
    <b v="0"/>
    <n v="49"/>
    <b v="1"/>
    <s v="music/pop"/>
    <n v="101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1500"/>
    <n v="3500"/>
    <x v="0"/>
    <s v="US"/>
    <s v="USD"/>
    <n v="1311298745"/>
    <n v="1309311545"/>
    <b v="0"/>
    <n v="56"/>
    <b v="1"/>
    <s v="music/pop"/>
    <n v="233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7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429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675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65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0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7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85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65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6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65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30000"/>
    <n v="85"/>
    <x v="2"/>
    <s v="US"/>
    <s v="USD"/>
    <n v="1409513940"/>
    <n v="1405949514"/>
    <b v="0"/>
    <n v="4"/>
    <b v="0"/>
    <s v="music/faith"/>
    <n v="0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372625"/>
    <n v="34"/>
    <x v="2"/>
    <s v="DE"/>
    <s v="EUR"/>
    <n v="1453122000"/>
    <n v="1449151888"/>
    <b v="0"/>
    <n v="1"/>
    <b v="0"/>
    <s v="music/faith"/>
    <n v="0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"/>
    <n v="1050"/>
    <x v="2"/>
    <s v="US"/>
    <s v="USD"/>
    <n v="1409585434"/>
    <n v="1406907034"/>
    <b v="0"/>
    <n v="2"/>
    <b v="0"/>
    <s v="music/faith"/>
    <n v="105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6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12000"/>
    <n v="50"/>
    <x v="2"/>
    <s v="US"/>
    <s v="USD"/>
    <n v="1412536412"/>
    <n v="1409944412"/>
    <b v="0"/>
    <n v="1"/>
    <b v="0"/>
    <s v="music/faith"/>
    <n v="0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5000"/>
    <n v="150"/>
    <x v="2"/>
    <s v="US"/>
    <s v="USD"/>
    <n v="1481295099"/>
    <n v="1477835499"/>
    <b v="0"/>
    <n v="3"/>
    <b v="0"/>
    <s v="music/faith"/>
    <n v="3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7500"/>
    <n v="35"/>
    <x v="2"/>
    <s v="US"/>
    <s v="USD"/>
    <n v="1410958191"/>
    <n v="1408366191"/>
    <b v="0"/>
    <n v="3"/>
    <b v="0"/>
    <s v="music/faith"/>
    <n v="0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6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750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6000"/>
    <n v="650"/>
    <x v="2"/>
    <s v="US"/>
    <s v="USD"/>
    <n v="1435730400"/>
    <n v="1430855315"/>
    <b v="0"/>
    <n v="3"/>
    <b v="0"/>
    <s v="music/faith"/>
    <n v="11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75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6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6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6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6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6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70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0"/>
    <n v="110"/>
    <x v="2"/>
    <s v="US"/>
    <s v="USD"/>
    <n v="1470598345"/>
    <n v="1468006345"/>
    <b v="0"/>
    <n v="2"/>
    <b v="0"/>
    <s v="music/faith"/>
    <n v="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25000"/>
    <n v="22"/>
    <x v="2"/>
    <s v="US"/>
    <s v="USD"/>
    <n v="1447018833"/>
    <n v="1444423233"/>
    <b v="0"/>
    <n v="1"/>
    <b v="0"/>
    <s v="music/faith"/>
    <n v="0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2200"/>
    <n v="850"/>
    <x v="2"/>
    <s v="US"/>
    <s v="USD"/>
    <n v="1437432392"/>
    <n v="1434840392"/>
    <b v="0"/>
    <n v="15"/>
    <b v="0"/>
    <s v="music/faith"/>
    <n v="39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63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6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150"/>
    <n v="1330"/>
    <x v="0"/>
    <s v="GB"/>
    <s v="GBP"/>
    <n v="1433948671"/>
    <n v="1430060671"/>
    <b v="0"/>
    <n v="52"/>
    <b v="1"/>
    <s v="photography/photobooks"/>
    <n v="116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5000"/>
    <n v="6025"/>
    <x v="0"/>
    <s v="US"/>
    <s v="USD"/>
    <n v="1472270340"/>
    <n v="1470348775"/>
    <b v="0"/>
    <n v="67"/>
    <b v="1"/>
    <s v="photography/photobooks"/>
    <n v="121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4000"/>
    <n v="30"/>
    <x v="0"/>
    <s v="US"/>
    <s v="USD"/>
    <n v="1444071361"/>
    <n v="1441479361"/>
    <b v="0"/>
    <n v="4"/>
    <b v="1"/>
    <s v="photography/photobooks"/>
    <n v="1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000"/>
    <n v="885"/>
    <x v="0"/>
    <s v="US"/>
    <s v="USD"/>
    <n v="1457739245"/>
    <n v="1455147245"/>
    <b v="0"/>
    <n v="25"/>
    <b v="1"/>
    <s v="photography/photobooks"/>
    <n v="1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60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2900"/>
    <n v="895"/>
    <x v="2"/>
    <s v="GB"/>
    <s v="GBP"/>
    <n v="1414107040"/>
    <n v="1411515040"/>
    <b v="1"/>
    <n v="25"/>
    <b v="0"/>
    <s v="photography/photobooks"/>
    <n v="3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1500"/>
    <n v="1877"/>
    <x v="2"/>
    <s v="US"/>
    <s v="USD"/>
    <n v="1421691298"/>
    <n v="1417803298"/>
    <b v="1"/>
    <n v="19"/>
    <b v="0"/>
    <s v="photography/photobooks"/>
    <n v="125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60000"/>
    <n v="335"/>
    <x v="2"/>
    <s v="GB"/>
    <s v="GBP"/>
    <n v="1414623471"/>
    <n v="1411513071"/>
    <b v="1"/>
    <n v="4"/>
    <b v="0"/>
    <s v="photography/photobooks"/>
    <n v="1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5000"/>
    <n v="651"/>
    <x v="2"/>
    <s v="NL"/>
    <s v="EUR"/>
    <n v="1424421253"/>
    <n v="1421829253"/>
    <b v="1"/>
    <n v="10"/>
    <b v="0"/>
    <s v="photography/photobooks"/>
    <n v="13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5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5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10500"/>
    <n v="1697"/>
    <x v="2"/>
    <s v="DE"/>
    <s v="EUR"/>
    <n v="1435442340"/>
    <n v="1433416830"/>
    <b v="1"/>
    <n v="18"/>
    <b v="0"/>
    <s v="photography/photobooks"/>
    <n v="16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2000"/>
    <n v="553"/>
    <x v="2"/>
    <s v="US"/>
    <s v="USD"/>
    <n v="1411868313"/>
    <n v="1409276313"/>
    <b v="1"/>
    <n v="8"/>
    <b v="0"/>
    <s v="photography/photobooks"/>
    <n v="28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2000"/>
    <n v="380"/>
    <x v="2"/>
    <s v="CA"/>
    <s v="CAD"/>
    <n v="1425246439"/>
    <n v="1422222439"/>
    <b v="1"/>
    <n v="9"/>
    <b v="0"/>
    <s v="photography/photobooks"/>
    <n v="19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1500"/>
    <n v="15"/>
    <x v="2"/>
    <s v="US"/>
    <s v="USD"/>
    <n v="1408657826"/>
    <n v="1407621026"/>
    <b v="0"/>
    <n v="2"/>
    <b v="0"/>
    <s v="photography/photobooks"/>
    <n v="1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3000"/>
    <n v="40"/>
    <x v="2"/>
    <s v="US"/>
    <s v="USD"/>
    <n v="1414123200"/>
    <n v="1408962270"/>
    <b v="0"/>
    <n v="26"/>
    <b v="0"/>
    <s v="photography/photobooks"/>
    <n v="1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5999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55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55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5000"/>
    <n v="25"/>
    <x v="2"/>
    <s v="US"/>
    <s v="USD"/>
    <n v="1406743396"/>
    <n v="1404151396"/>
    <b v="0"/>
    <n v="4"/>
    <b v="0"/>
    <s v="photography/photobooks"/>
    <n v="0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2500"/>
    <n v="300"/>
    <x v="0"/>
    <s v="CA"/>
    <s v="CAD"/>
    <n v="1391194860"/>
    <n v="1388084862"/>
    <b v="0"/>
    <n v="11"/>
    <b v="1"/>
    <s v="music/rock"/>
    <n v="12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500"/>
    <n v="500"/>
    <x v="0"/>
    <s v="US"/>
    <s v="USD"/>
    <n v="1299243427"/>
    <n v="1296651427"/>
    <b v="0"/>
    <n v="20"/>
    <b v="1"/>
    <s v="music/rock"/>
    <n v="100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00"/>
    <n v="2053"/>
    <x v="0"/>
    <s v="US"/>
    <s v="USD"/>
    <n v="1475342382"/>
    <n v="1472750382"/>
    <b v="0"/>
    <n v="45"/>
    <b v="1"/>
    <s v="music/rock"/>
    <n v="2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7500"/>
    <n v="980"/>
    <x v="0"/>
    <s v="US"/>
    <s v="USD"/>
    <n v="1367902740"/>
    <n v="1366251510"/>
    <b v="0"/>
    <n v="13"/>
    <b v="1"/>
    <s v="music/rock"/>
    <n v="13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0"/>
    <n v="1000"/>
    <x v="0"/>
    <s v="US"/>
    <s v="USD"/>
    <n v="1466139300"/>
    <n v="1464854398"/>
    <b v="0"/>
    <n v="19"/>
    <b v="1"/>
    <s v="music/rock"/>
    <n v="1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2500"/>
    <n v="301"/>
    <x v="0"/>
    <s v="US"/>
    <s v="USD"/>
    <n v="1350505059"/>
    <n v="1347913059"/>
    <b v="0"/>
    <n v="8"/>
    <b v="1"/>
    <s v="music/rock"/>
    <n v="12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1000"/>
    <n v="1001"/>
    <x v="0"/>
    <s v="US"/>
    <s v="USD"/>
    <n v="1391706084"/>
    <n v="1389891684"/>
    <b v="0"/>
    <n v="19"/>
    <b v="1"/>
    <s v="music/rock"/>
    <n v="100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55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000"/>
    <n v="1455"/>
    <x v="2"/>
    <s v="US"/>
    <s v="USD"/>
    <n v="1488958200"/>
    <n v="1484912974"/>
    <b v="0"/>
    <n v="16"/>
    <b v="0"/>
    <s v="games/mobile games"/>
    <n v="146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50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2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10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5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50000"/>
    <n v="1217"/>
    <x v="2"/>
    <s v="US"/>
    <s v="USD"/>
    <n v="1450166340"/>
    <n v="1448044925"/>
    <b v="0"/>
    <n v="17"/>
    <b v="0"/>
    <s v="games/mobile games"/>
    <n v="2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55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5000"/>
    <n v="212"/>
    <x v="2"/>
    <s v="US"/>
    <s v="USD"/>
    <n v="1435633602"/>
    <n v="1433041602"/>
    <b v="0"/>
    <n v="13"/>
    <b v="0"/>
    <s v="games/mobile games"/>
    <n v="4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15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5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5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550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550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55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750"/>
    <n v="6"/>
    <x v="2"/>
    <s v="ES"/>
    <s v="EUR"/>
    <n v="1457966129"/>
    <n v="1455377729"/>
    <b v="0"/>
    <n v="2"/>
    <b v="0"/>
    <s v="games/mobile games"/>
    <n v="1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50"/>
    <n v="1351"/>
    <x v="0"/>
    <s v="US"/>
    <s v="USD"/>
    <n v="1354017600"/>
    <n v="1350967535"/>
    <b v="0"/>
    <n v="26"/>
    <b v="1"/>
    <s v="music/indie rock"/>
    <n v="2702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30000"/>
    <n v="1225"/>
    <x v="0"/>
    <s v="US"/>
    <s v="USD"/>
    <n v="1415832338"/>
    <n v="1413236738"/>
    <b v="0"/>
    <n v="29"/>
    <b v="1"/>
    <s v="music/indie rock"/>
    <n v="4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9000"/>
    <n v="1145"/>
    <x v="0"/>
    <s v="US"/>
    <s v="USD"/>
    <n v="1329082983"/>
    <n v="1326404583"/>
    <b v="0"/>
    <n v="20"/>
    <b v="1"/>
    <s v="music/indie rock"/>
    <n v="6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5000"/>
    <n v="9228"/>
    <x v="0"/>
    <s v="US"/>
    <s v="USD"/>
    <n v="1445363722"/>
    <n v="1442771722"/>
    <b v="0"/>
    <n v="47"/>
    <b v="1"/>
    <s v="music/indie rock"/>
    <n v="185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1000"/>
    <n v="1200"/>
    <x v="0"/>
    <s v="US"/>
    <s v="USD"/>
    <n v="1427319366"/>
    <n v="1424730966"/>
    <b v="0"/>
    <n v="42"/>
    <b v="1"/>
    <s v="music/indie rock"/>
    <n v="120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10000"/>
    <n v="50"/>
    <x v="2"/>
    <s v="US"/>
    <s v="USD"/>
    <n v="1451752021"/>
    <n v="1447864021"/>
    <b v="0"/>
    <n v="2"/>
    <b v="0"/>
    <s v="technology/gadgets"/>
    <n v="1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1000"/>
    <n v="42"/>
    <x v="2"/>
    <s v="US"/>
    <s v="USD"/>
    <n v="1410127994"/>
    <n v="1407535994"/>
    <b v="0"/>
    <n v="4"/>
    <b v="0"/>
    <s v="technology/gadgets"/>
    <n v="4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10000"/>
    <n v="85"/>
    <x v="2"/>
    <s v="US"/>
    <s v="USD"/>
    <n v="1400853925"/>
    <n v="1399557925"/>
    <b v="0"/>
    <n v="4"/>
    <b v="0"/>
    <s v="technology/gadgets"/>
    <n v="1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50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2000"/>
    <n v="60"/>
    <x v="2"/>
    <s v="US"/>
    <s v="USD"/>
    <n v="1414814340"/>
    <n v="1413519073"/>
    <b v="0"/>
    <n v="2"/>
    <b v="0"/>
    <s v="technology/gadgets"/>
    <n v="3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2995"/>
    <n v="8"/>
    <x v="2"/>
    <s v="US"/>
    <s v="USD"/>
    <n v="1409620222"/>
    <n v="1407892222"/>
    <b v="0"/>
    <n v="4"/>
    <b v="0"/>
    <s v="technology/gadgets"/>
    <n v="0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5000"/>
    <n v="260"/>
    <x v="2"/>
    <s v="US"/>
    <s v="USD"/>
    <n v="1407869851"/>
    <n v="1404845851"/>
    <b v="0"/>
    <n v="9"/>
    <b v="0"/>
    <s v="technology/gadgets"/>
    <n v="5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300"/>
    <n v="301"/>
    <x v="0"/>
    <s v="US"/>
    <s v="USD"/>
    <n v="1317099540"/>
    <n v="1313612532"/>
    <b v="0"/>
    <n v="13"/>
    <b v="1"/>
    <s v="music/indie rock"/>
    <n v="100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21000"/>
    <n v="1655"/>
    <x v="0"/>
    <s v="US"/>
    <s v="USD"/>
    <n v="1381449600"/>
    <n v="1379540288"/>
    <b v="0"/>
    <n v="52"/>
    <b v="1"/>
    <s v="music/indie rock"/>
    <n v="8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1300"/>
    <n v="620"/>
    <x v="0"/>
    <s v="US"/>
    <s v="USD"/>
    <n v="1331182740"/>
    <n v="1329856839"/>
    <b v="0"/>
    <n v="11"/>
    <b v="1"/>
    <s v="music/indie rock"/>
    <n v="48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000"/>
    <n v="2630"/>
    <x v="0"/>
    <s v="US"/>
    <s v="USD"/>
    <n v="1367940794"/>
    <n v="1365348794"/>
    <b v="0"/>
    <n v="34"/>
    <b v="1"/>
    <s v="music/indie rock"/>
    <n v="11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52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5000"/>
    <n v="51"/>
    <x v="2"/>
    <s v="GB"/>
    <s v="GBP"/>
    <n v="1470178800"/>
    <n v="1467650771"/>
    <b v="0"/>
    <n v="4"/>
    <b v="0"/>
    <s v="photography/people"/>
    <n v="1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6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85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8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250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5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50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50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50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850"/>
    <n v="850"/>
    <x v="0"/>
    <s v="US"/>
    <s v="USD"/>
    <n v="1338830395"/>
    <n v="1336238395"/>
    <b v="0"/>
    <n v="25"/>
    <b v="1"/>
    <s v="music/indie rock"/>
    <n v="100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600"/>
    <n v="300"/>
    <x v="0"/>
    <s v="US"/>
    <s v="USD"/>
    <n v="1366064193"/>
    <n v="1364854593"/>
    <b v="0"/>
    <n v="11"/>
    <b v="1"/>
    <s v="music/indie rock"/>
    <n v="5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3000"/>
    <n v="3385"/>
    <x v="0"/>
    <s v="US"/>
    <s v="USD"/>
    <n v="1298167001"/>
    <n v="1295575001"/>
    <b v="0"/>
    <n v="36"/>
    <b v="1"/>
    <s v="music/indie rock"/>
    <n v="113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25000"/>
    <n v="310"/>
    <x v="2"/>
    <s v="MX"/>
    <s v="MXN"/>
    <n v="1483773169"/>
    <n v="1481181169"/>
    <b v="0"/>
    <n v="3"/>
    <b v="0"/>
    <s v="games/video games"/>
    <n v="1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7000"/>
    <n v="50"/>
    <x v="2"/>
    <s v="US"/>
    <s v="USD"/>
    <n v="1268636340"/>
    <n v="1263982307"/>
    <b v="0"/>
    <n v="5"/>
    <b v="0"/>
    <s v="games/video games"/>
    <n v="1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5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7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6000"/>
    <n v="85"/>
    <x v="2"/>
    <s v="US"/>
    <s v="USD"/>
    <n v="1408154663"/>
    <n v="1405130663"/>
    <b v="0"/>
    <n v="4"/>
    <b v="0"/>
    <s v="games/video games"/>
    <n v="1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6000"/>
    <n v="25"/>
    <x v="2"/>
    <s v="US"/>
    <s v="USD"/>
    <n v="1436677091"/>
    <n v="1434085091"/>
    <b v="0"/>
    <n v="3"/>
    <b v="0"/>
    <s v="games/video games"/>
    <n v="0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20000"/>
    <n v="16"/>
    <x v="2"/>
    <s v="US"/>
    <s v="USD"/>
    <n v="1303628340"/>
    <n v="1300328399"/>
    <b v="0"/>
    <n v="3"/>
    <b v="0"/>
    <s v="games/video games"/>
    <n v="0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300000"/>
    <n v="128"/>
    <x v="2"/>
    <s v="GB"/>
    <s v="GBP"/>
    <n v="1383959939"/>
    <n v="1381364339"/>
    <b v="0"/>
    <n v="12"/>
    <b v="0"/>
    <s v="games/video games"/>
    <n v="0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2500"/>
    <n v="560"/>
    <x v="2"/>
    <s v="US"/>
    <s v="USD"/>
    <n v="1357934424"/>
    <n v="1355342424"/>
    <b v="0"/>
    <n v="11"/>
    <b v="0"/>
    <s v="games/video games"/>
    <n v="22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600"/>
    <n v="601"/>
    <x v="2"/>
    <s v="DE"/>
    <s v="EUR"/>
    <n v="1451494210"/>
    <n v="1449075010"/>
    <b v="0"/>
    <n v="12"/>
    <b v="0"/>
    <s v="games/video games"/>
    <n v="100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6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8950"/>
    <n v="2"/>
    <x v="2"/>
    <s v="GB"/>
    <s v="GBP"/>
    <n v="1427992582"/>
    <n v="1425404182"/>
    <b v="0"/>
    <n v="2"/>
    <b v="0"/>
    <s v="games/video games"/>
    <n v="0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5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5500"/>
    <n v="50"/>
    <x v="2"/>
    <s v="US"/>
    <s v="USD"/>
    <n v="1394909909"/>
    <n v="1392321509"/>
    <b v="0"/>
    <n v="4"/>
    <b v="0"/>
    <s v="games/video games"/>
    <n v="1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5000"/>
    <n v="34"/>
    <x v="2"/>
    <s v="US"/>
    <s v="USD"/>
    <n v="1420876740"/>
    <n v="1417470718"/>
    <b v="0"/>
    <n v="4"/>
    <b v="0"/>
    <s v="games/video games"/>
    <n v="1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14000"/>
    <n v="2"/>
    <x v="2"/>
    <s v="US"/>
    <s v="USD"/>
    <n v="1390921827"/>
    <n v="1389193827"/>
    <b v="0"/>
    <n v="2"/>
    <b v="0"/>
    <s v="games/video games"/>
    <n v="0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"/>
    <n v="115"/>
    <x v="2"/>
    <s v="GB"/>
    <s v="GBP"/>
    <n v="1459443385"/>
    <n v="1456854985"/>
    <b v="0"/>
    <n v="5"/>
    <b v="0"/>
    <s v="games/video games"/>
    <n v="23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25000"/>
    <n v="26"/>
    <x v="2"/>
    <s v="US"/>
    <s v="USD"/>
    <n v="1310837574"/>
    <n v="1308245574"/>
    <b v="0"/>
    <n v="2"/>
    <b v="0"/>
    <s v="games/video games"/>
    <n v="0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2700"/>
    <n v="85"/>
    <x v="2"/>
    <s v="US"/>
    <s v="USD"/>
    <n v="1337447105"/>
    <n v="1334855105"/>
    <b v="0"/>
    <n v="16"/>
    <b v="0"/>
    <s v="games/video games"/>
    <n v="3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37000"/>
    <n v="463"/>
    <x v="0"/>
    <s v="US"/>
    <s v="USD"/>
    <n v="1443040059"/>
    <n v="1440448059"/>
    <b v="0"/>
    <n v="13"/>
    <b v="1"/>
    <s v="music/rock"/>
    <n v="1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50000"/>
    <n v="3466"/>
    <x v="0"/>
    <s v="FR"/>
    <s v="EUR"/>
    <n v="1460127635"/>
    <n v="1457539235"/>
    <b v="0"/>
    <n v="117"/>
    <b v="1"/>
    <s v="music/rock"/>
    <n v="7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450"/>
    <n v="180"/>
    <x v="0"/>
    <s v="US"/>
    <s v="USD"/>
    <n v="1347672937"/>
    <n v="1346463337"/>
    <b v="0"/>
    <n v="8"/>
    <b v="1"/>
    <s v="music/rock"/>
    <n v="4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000"/>
    <n v="153"/>
    <x v="0"/>
    <s v="US"/>
    <s v="USD"/>
    <n v="1488473351"/>
    <n v="1488214151"/>
    <b v="0"/>
    <n v="7"/>
    <b v="1"/>
    <s v="music/rock"/>
    <n v="15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500"/>
    <n v="633"/>
    <x v="0"/>
    <s v="US"/>
    <s v="USD"/>
    <n v="1440266422"/>
    <n v="1436810422"/>
    <b v="0"/>
    <n v="19"/>
    <b v="1"/>
    <s v="music/rock"/>
    <n v="127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570"/>
    <n v="1614"/>
    <x v="0"/>
    <s v="US"/>
    <s v="USD"/>
    <n v="1428725192"/>
    <n v="1426133192"/>
    <b v="0"/>
    <n v="21"/>
    <b v="1"/>
    <s v="music/rock"/>
    <n v="103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000"/>
    <n v="1130"/>
    <x v="0"/>
    <s v="US"/>
    <s v="USD"/>
    <n v="1334556624"/>
    <n v="1333001424"/>
    <b v="0"/>
    <n v="34"/>
    <b v="1"/>
    <s v="music/electronic music"/>
    <n v="11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000"/>
    <n v="10"/>
    <x v="0"/>
    <s v="US"/>
    <s v="USD"/>
    <n v="1431719379"/>
    <n v="1429127379"/>
    <b v="0"/>
    <n v="1"/>
    <b v="1"/>
    <s v="music/electronic music"/>
    <n v="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5000"/>
    <n v="5509"/>
    <x v="0"/>
    <s v="CA"/>
    <s v="CAD"/>
    <n v="1489320642"/>
    <n v="1487164242"/>
    <b v="0"/>
    <n v="147"/>
    <b v="1"/>
    <s v="games/tabletop games"/>
    <n v="11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800"/>
    <n v="1001"/>
    <x v="0"/>
    <s v="US"/>
    <s v="USD"/>
    <n v="1340733600"/>
    <n v="1339098689"/>
    <b v="0"/>
    <n v="25"/>
    <b v="1"/>
    <s v="music/rock"/>
    <n v="125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1750"/>
    <n v="85"/>
    <x v="3"/>
    <s v="US"/>
    <s v="USD"/>
    <n v="1491769769"/>
    <n v="1489181369"/>
    <b v="0"/>
    <n v="4"/>
    <b v="0"/>
    <s v="food/small batch"/>
    <n v="5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45000"/>
    <n v="120"/>
    <x v="3"/>
    <s v="US"/>
    <s v="USD"/>
    <n v="1490033247"/>
    <n v="1489428447"/>
    <b v="0"/>
    <n v="4"/>
    <b v="0"/>
    <s v="food/small batch"/>
    <n v="0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1500"/>
    <n v="1555"/>
    <x v="3"/>
    <s v="GB"/>
    <s v="GBP"/>
    <n v="1490559285"/>
    <n v="1487970885"/>
    <b v="0"/>
    <n v="61"/>
    <b v="0"/>
    <s v="food/small batch"/>
    <n v="104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89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0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500"/>
    <n v="300"/>
    <x v="1"/>
    <s v="US"/>
    <s v="USD"/>
    <n v="1452282420"/>
    <n v="1447962505"/>
    <b v="0"/>
    <n v="1"/>
    <b v="0"/>
    <s v="technology/web"/>
    <n v="60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5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5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500"/>
    <n v="15"/>
    <x v="1"/>
    <s v="US"/>
    <s v="USD"/>
    <n v="1472135676"/>
    <n v="1469543676"/>
    <b v="0"/>
    <n v="1"/>
    <b v="0"/>
    <s v="technology/web"/>
    <n v="1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4190"/>
    <n v="270"/>
    <x v="1"/>
    <s v="US"/>
    <s v="USD"/>
    <n v="1456006938"/>
    <n v="1450822938"/>
    <b v="0"/>
    <n v="5"/>
    <b v="0"/>
    <s v="technology/web"/>
    <n v="6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50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50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5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5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5000"/>
    <n v="25"/>
    <x v="1"/>
    <s v="US"/>
    <s v="USD"/>
    <n v="1420910460"/>
    <n v="1415726460"/>
    <b v="0"/>
    <n v="1"/>
    <b v="0"/>
    <s v="technology/web"/>
    <n v="1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10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5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5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50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12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50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2000"/>
    <n v="120"/>
    <x v="1"/>
    <s v="US"/>
    <s v="USD"/>
    <n v="1418315470"/>
    <n v="1415723470"/>
    <b v="0"/>
    <n v="2"/>
    <b v="0"/>
    <s v="technology/web"/>
    <n v="6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5000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5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50"/>
    <n v="2630"/>
    <x v="1"/>
    <s v="GB"/>
    <s v="GBP"/>
    <n v="1445431533"/>
    <n v="1442839533"/>
    <b v="0"/>
    <n v="27"/>
    <b v="0"/>
    <s v="technology/web"/>
    <n v="103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"/>
    <n v="100"/>
    <x v="1"/>
    <s v="US"/>
    <s v="USD"/>
    <n v="1429028365"/>
    <n v="1425143965"/>
    <b v="0"/>
    <n v="2"/>
    <b v="0"/>
    <s v="technology/web"/>
    <n v="3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10000"/>
    <n v="82"/>
    <x v="1"/>
    <s v="US"/>
    <s v="USD"/>
    <n v="1418877141"/>
    <n v="1416285141"/>
    <b v="0"/>
    <n v="4"/>
    <b v="0"/>
    <s v="technology/web"/>
    <n v="1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5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150"/>
    <n v="180"/>
    <x v="1"/>
    <s v="AU"/>
    <s v="AUD"/>
    <n v="1429839571"/>
    <n v="1427247571"/>
    <b v="0"/>
    <n v="6"/>
    <b v="0"/>
    <s v="technology/web"/>
    <n v="120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5000"/>
    <n v="50"/>
    <x v="1"/>
    <s v="SE"/>
    <s v="SEK"/>
    <n v="1440863624"/>
    <n v="1438271624"/>
    <b v="0"/>
    <n v="1"/>
    <b v="0"/>
    <s v="technology/web"/>
    <n v="1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44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5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50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495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45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8000"/>
    <n v="55"/>
    <x v="1"/>
    <s v="US"/>
    <s v="USD"/>
    <n v="1443726142"/>
    <n v="1441134142"/>
    <b v="0"/>
    <n v="3"/>
    <b v="0"/>
    <s v="technology/web"/>
    <n v="1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20000"/>
    <n v="75"/>
    <x v="1"/>
    <s v="US"/>
    <s v="USD"/>
    <n v="1438662603"/>
    <n v="1436502603"/>
    <b v="0"/>
    <n v="2"/>
    <b v="0"/>
    <s v="technology/web"/>
    <n v="0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400"/>
    <n v="435"/>
    <x v="1"/>
    <s v="NZ"/>
    <s v="NZD"/>
    <n v="1424568107"/>
    <n v="1421976107"/>
    <b v="0"/>
    <n v="3"/>
    <b v="0"/>
    <s v="technology/web"/>
    <n v="109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4336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000"/>
    <n v="1026"/>
    <x v="1"/>
    <s v="US"/>
    <s v="USD"/>
    <n v="1469199740"/>
    <n v="1465311740"/>
    <b v="0"/>
    <n v="3"/>
    <b v="0"/>
    <s v="technology/web"/>
    <n v="103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400"/>
    <n v="463"/>
    <x v="1"/>
    <s v="US"/>
    <s v="USD"/>
    <n v="1421350140"/>
    <n v="1418761759"/>
    <b v="0"/>
    <n v="8"/>
    <b v="0"/>
    <s v="technology/web"/>
    <n v="116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3750"/>
    <n v="30"/>
    <x v="1"/>
    <s v="FR"/>
    <s v="EUR"/>
    <n v="1437861540"/>
    <n v="1435160452"/>
    <b v="0"/>
    <n v="1"/>
    <b v="0"/>
    <s v="technology/web"/>
    <n v="1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42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5000"/>
    <n v="25"/>
    <x v="1"/>
    <s v="US"/>
    <s v="USD"/>
    <n v="1427825044"/>
    <n v="1425236644"/>
    <b v="0"/>
    <n v="1"/>
    <b v="0"/>
    <s v="technology/web"/>
    <n v="1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0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5000"/>
    <n v="50"/>
    <x v="1"/>
    <s v="US"/>
    <s v="USD"/>
    <n v="1439048017"/>
    <n v="1436456017"/>
    <b v="0"/>
    <n v="1"/>
    <b v="0"/>
    <s v="technology/web"/>
    <n v="1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175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4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35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4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4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8500"/>
    <n v="202"/>
    <x v="2"/>
    <s v="GB"/>
    <s v="GBP"/>
    <n v="1459368658"/>
    <n v="1454188258"/>
    <b v="0"/>
    <n v="12"/>
    <b v="0"/>
    <s v="food/food trucks"/>
    <n v="2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4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3500"/>
    <n v="30"/>
    <x v="2"/>
    <s v="US"/>
    <s v="USD"/>
    <n v="1415247757"/>
    <n v="1412652157"/>
    <b v="0"/>
    <n v="2"/>
    <b v="0"/>
    <s v="food/food trucks"/>
    <n v="1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5600"/>
    <n v="460"/>
    <x v="2"/>
    <s v="US"/>
    <s v="USD"/>
    <n v="1439931675"/>
    <n v="1437339675"/>
    <b v="0"/>
    <n v="6"/>
    <b v="0"/>
    <s v="food/food trucks"/>
    <n v="8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4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10000"/>
    <n v="151"/>
    <x v="2"/>
    <s v="US"/>
    <s v="USD"/>
    <n v="1440524082"/>
    <n v="1437932082"/>
    <b v="0"/>
    <n v="3"/>
    <b v="0"/>
    <s v="food/food trucks"/>
    <n v="2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4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45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350"/>
    <n v="460"/>
    <x v="2"/>
    <s v="US"/>
    <s v="USD"/>
    <n v="1440215940"/>
    <n v="1436805660"/>
    <b v="0"/>
    <n v="13"/>
    <b v="0"/>
    <s v="food/food trucks"/>
    <n v="131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245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3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4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3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4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5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500"/>
    <n v="8"/>
    <x v="2"/>
    <s v="US"/>
    <s v="USD"/>
    <n v="1420044890"/>
    <n v="1417452890"/>
    <b v="0"/>
    <n v="1"/>
    <b v="0"/>
    <s v="food/food trucks"/>
    <n v="2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300"/>
    <n v="310"/>
    <x v="2"/>
    <s v="US"/>
    <s v="USD"/>
    <n v="1414445108"/>
    <n v="1411853108"/>
    <b v="0"/>
    <n v="9"/>
    <b v="0"/>
    <s v="food/food trucks"/>
    <n v="103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50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35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45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2000"/>
    <n v="2005"/>
    <x v="2"/>
    <s v="NO"/>
    <s v="NOK"/>
    <n v="1486313040"/>
    <n v="1483131966"/>
    <b v="0"/>
    <n v="4"/>
    <b v="0"/>
    <s v="food/food trucks"/>
    <n v="100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5000"/>
    <n v="21"/>
    <x v="2"/>
    <s v="US"/>
    <s v="USD"/>
    <n v="1455246504"/>
    <n v="1452654504"/>
    <b v="0"/>
    <n v="2"/>
    <b v="0"/>
    <s v="food/food trucks"/>
    <n v="0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5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35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5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2750"/>
    <n v="45"/>
    <x v="2"/>
    <s v="CA"/>
    <s v="CAD"/>
    <n v="1454078770"/>
    <n v="1448894770"/>
    <b v="0"/>
    <n v="2"/>
    <b v="0"/>
    <s v="food/food trucks"/>
    <n v="2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35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5000"/>
    <n v="50"/>
    <x v="2"/>
    <s v="US"/>
    <s v="USD"/>
    <n v="1449529062"/>
    <n v="1444341462"/>
    <b v="0"/>
    <n v="1"/>
    <b v="0"/>
    <s v="food/food trucks"/>
    <n v="1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33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35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100"/>
    <n v="3258"/>
    <x v="0"/>
    <s v="US"/>
    <s v="USD"/>
    <n v="1464199591"/>
    <n v="1461607591"/>
    <b v="0"/>
    <n v="61"/>
    <b v="1"/>
    <s v="food/small batch"/>
    <n v="105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1250"/>
    <n v="430"/>
    <x v="0"/>
    <s v="US"/>
    <s v="USD"/>
    <n v="1472621760"/>
    <n v="1472110513"/>
    <b v="0"/>
    <n v="9"/>
    <b v="1"/>
    <s v="food/small batch"/>
    <n v="34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3000"/>
    <n v="801"/>
    <x v="0"/>
    <s v="US"/>
    <s v="USD"/>
    <n v="1451430000"/>
    <n v="1448914500"/>
    <b v="0"/>
    <n v="15"/>
    <b v="1"/>
    <s v="food/small batch"/>
    <n v="27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2500"/>
    <n v="5509"/>
    <x v="0"/>
    <s v="US"/>
    <s v="USD"/>
    <n v="1465498800"/>
    <n v="1462481718"/>
    <b v="0"/>
    <n v="80"/>
    <b v="1"/>
    <s v="food/small batch"/>
    <n v="22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1500"/>
    <n v="2222"/>
    <x v="0"/>
    <s v="CA"/>
    <s v="CAD"/>
    <n v="1443641340"/>
    <n v="1441143397"/>
    <b v="0"/>
    <n v="43"/>
    <b v="1"/>
    <s v="music/indie rock"/>
    <n v="148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4000"/>
    <n v="1185"/>
    <x v="0"/>
    <s v="US"/>
    <s v="USD"/>
    <n v="1336669200"/>
    <n v="1335473931"/>
    <b v="0"/>
    <n v="43"/>
    <b v="1"/>
    <s v="music/indie rock"/>
    <n v="30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800"/>
    <n v="1001"/>
    <x v="0"/>
    <s v="US"/>
    <s v="USD"/>
    <n v="1312224383"/>
    <n v="1308336383"/>
    <b v="0"/>
    <n v="25"/>
    <b v="1"/>
    <s v="music/indie rock"/>
    <n v="125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999"/>
    <n v="2065"/>
    <x v="0"/>
    <s v="US"/>
    <s v="USD"/>
    <n v="1318463879"/>
    <n v="1315439879"/>
    <b v="0"/>
    <n v="41"/>
    <b v="1"/>
    <s v="music/indie rock"/>
    <n v="207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1000"/>
    <n v="750"/>
    <x v="0"/>
    <s v="US"/>
    <s v="USD"/>
    <n v="1339840740"/>
    <n v="1335397188"/>
    <b v="0"/>
    <n v="27"/>
    <b v="1"/>
    <s v="music/indie rock"/>
    <n v="7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3274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2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32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50"/>
    <n v="30"/>
    <x v="2"/>
    <s v="GB"/>
    <s v="GBP"/>
    <n v="1443906000"/>
    <n v="1441955269"/>
    <b v="0"/>
    <n v="2"/>
    <b v="0"/>
    <s v="food/restaurants"/>
    <n v="5"/>
    <n v="15"/>
    <x v="7"/>
    <s v="restaurants"/>
    <x v="2506"/>
    <d v="2015-10-03T21:00:00"/>
    <x v="0"/>
  </r>
  <r>
    <n v="2507"/>
    <s v="Help Cafe Talavera get a New Kitchen!"/>
    <s v="Unique dishes for a unique city!."/>
    <n v="300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3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1000"/>
    <n v="1000"/>
    <x v="2"/>
    <s v="GB"/>
    <s v="GBP"/>
    <n v="1429554349"/>
    <n v="1424719549"/>
    <b v="0"/>
    <n v="28"/>
    <b v="0"/>
    <s v="food/restaurants"/>
    <n v="100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10000"/>
    <n v="75"/>
    <x v="2"/>
    <s v="US"/>
    <s v="USD"/>
    <n v="1431647772"/>
    <n v="1426463772"/>
    <b v="0"/>
    <n v="2"/>
    <b v="0"/>
    <s v="food/restaurants"/>
    <n v="1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3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300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3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7534"/>
    <n v="210"/>
    <x v="2"/>
    <s v="US"/>
    <s v="USD"/>
    <n v="1408526477"/>
    <n v="1407057677"/>
    <b v="0"/>
    <n v="4"/>
    <b v="0"/>
    <s v="food/restaurants"/>
    <n v="3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3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3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4000"/>
    <n v="65"/>
    <x v="2"/>
    <s v="US"/>
    <s v="USD"/>
    <n v="1405741404"/>
    <n v="1403149404"/>
    <b v="0"/>
    <n v="4"/>
    <b v="0"/>
    <s v="food/restaurants"/>
    <n v="2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3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500"/>
    <n v="4518"/>
    <x v="0"/>
    <s v="US"/>
    <s v="USD"/>
    <n v="1418014740"/>
    <n v="1415585474"/>
    <b v="0"/>
    <n v="33"/>
    <b v="1"/>
    <s v="music/classical music"/>
    <n v="100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000"/>
    <n v="4518"/>
    <x v="0"/>
    <s v="US"/>
    <s v="USD"/>
    <n v="1439611140"/>
    <n v="1437668354"/>
    <b v="0"/>
    <n v="61"/>
    <b v="1"/>
    <s v="music/classical music"/>
    <n v="113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0"/>
    <n v="2100"/>
    <x v="0"/>
    <s v="US"/>
    <s v="USD"/>
    <n v="1262325600"/>
    <n v="1257871712"/>
    <b v="0"/>
    <n v="14"/>
    <b v="1"/>
    <s v="music/classical music"/>
    <n v="11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11200"/>
    <n v="29"/>
    <x v="0"/>
    <s v="US"/>
    <s v="USD"/>
    <n v="1375151566"/>
    <n v="1373337166"/>
    <b v="0"/>
    <n v="4"/>
    <b v="1"/>
    <s v="music/classical music"/>
    <n v="0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8000000"/>
    <n v="1100"/>
    <x v="0"/>
    <s v="US"/>
    <s v="USD"/>
    <n v="1312212855"/>
    <n v="1307028855"/>
    <b v="0"/>
    <n v="11"/>
    <b v="1"/>
    <s v="music/classical music"/>
    <n v="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000"/>
    <n v="1614"/>
    <x v="0"/>
    <s v="GB"/>
    <s v="GBP"/>
    <n v="1370019600"/>
    <n v="1366999870"/>
    <b v="0"/>
    <n v="37"/>
    <b v="1"/>
    <s v="music/classical music"/>
    <n v="161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3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3250"/>
    <n v="75"/>
    <x v="1"/>
    <s v="DE"/>
    <s v="EUR"/>
    <n v="1476189339"/>
    <n v="1471005339"/>
    <b v="0"/>
    <n v="3"/>
    <b v="0"/>
    <s v="food/food trucks"/>
    <n v="2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3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3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2500"/>
    <n v="100"/>
    <x v="1"/>
    <s v="US"/>
    <s v="USD"/>
    <n v="1462827000"/>
    <n v="1457710589"/>
    <b v="0"/>
    <n v="1"/>
    <b v="0"/>
    <s v="food/food trucks"/>
    <n v="4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20"/>
    <n v="120"/>
    <x v="1"/>
    <s v="US"/>
    <s v="USD"/>
    <n v="1429823138"/>
    <n v="1427231138"/>
    <b v="0"/>
    <n v="2"/>
    <b v="0"/>
    <s v="food/food trucks"/>
    <n v="29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45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5000"/>
    <n v="145"/>
    <x v="1"/>
    <s v="US"/>
    <s v="USD"/>
    <n v="1442457112"/>
    <n v="1439865112"/>
    <b v="0"/>
    <n v="2"/>
    <b v="0"/>
    <s v="food/food trucks"/>
    <n v="3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5000"/>
    <n v="250"/>
    <x v="1"/>
    <s v="AU"/>
    <s v="AUD"/>
    <n v="1463645521"/>
    <n v="1458461521"/>
    <b v="0"/>
    <n v="4"/>
    <b v="0"/>
    <s v="food/food trucks"/>
    <n v="5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3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3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3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3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3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3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1600"/>
    <n v="51"/>
    <x v="1"/>
    <s v="US"/>
    <s v="USD"/>
    <n v="1431745200"/>
    <n v="1429170603"/>
    <b v="0"/>
    <n v="2"/>
    <b v="0"/>
    <s v="food/food trucks"/>
    <n v="3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35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3000"/>
    <n v="5"/>
    <x v="2"/>
    <s v="US"/>
    <s v="USD"/>
    <n v="1426526880"/>
    <n v="1421346480"/>
    <b v="0"/>
    <n v="5"/>
    <b v="0"/>
    <s v="food/food trucks"/>
    <n v="0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3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500"/>
    <n v="50"/>
    <x v="2"/>
    <s v="US"/>
    <s v="USD"/>
    <n v="1404601632"/>
    <n v="1402009632"/>
    <b v="0"/>
    <n v="1"/>
    <b v="0"/>
    <s v="food/food trucks"/>
    <n v="1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21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25000"/>
    <n v="1217"/>
    <x v="2"/>
    <s v="US"/>
    <s v="USD"/>
    <n v="1451491953"/>
    <n v="1448899953"/>
    <b v="0"/>
    <n v="6"/>
    <b v="0"/>
    <s v="food/food trucks"/>
    <n v="5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2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29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25000"/>
    <n v="26"/>
    <x v="2"/>
    <s v="US"/>
    <s v="USD"/>
    <n v="1457901924"/>
    <n v="1452721524"/>
    <b v="0"/>
    <n v="2"/>
    <b v="0"/>
    <s v="food/food trucks"/>
    <n v="0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"/>
    <n v="50"/>
    <x v="2"/>
    <s v="US"/>
    <s v="USD"/>
    <n v="1412536421"/>
    <n v="1409944421"/>
    <b v="0"/>
    <n v="1"/>
    <b v="0"/>
    <s v="food/food trucks"/>
    <n v="2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2888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33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2500"/>
    <n v="3466"/>
    <x v="2"/>
    <s v="US"/>
    <s v="USD"/>
    <n v="1458938200"/>
    <n v="1453757800"/>
    <b v="0"/>
    <n v="30"/>
    <b v="0"/>
    <s v="food/food trucks"/>
    <n v="139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500"/>
    <n v="1776"/>
    <x v="0"/>
    <s v="US"/>
    <s v="USD"/>
    <n v="1387835654"/>
    <n v="1386626054"/>
    <b v="1"/>
    <n v="50"/>
    <b v="1"/>
    <s v="technology/space exploration"/>
    <n v="118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12000"/>
    <n v="2800"/>
    <x v="0"/>
    <s v="US"/>
    <s v="USD"/>
    <n v="1433343869"/>
    <n v="1430751869"/>
    <b v="0"/>
    <n v="50"/>
    <b v="1"/>
    <s v="technology/space exploration"/>
    <n v="23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3000"/>
    <n v="926"/>
    <x v="0"/>
    <s v="US"/>
    <s v="USD"/>
    <n v="1417389067"/>
    <n v="1415661067"/>
    <b v="0"/>
    <n v="21"/>
    <b v="1"/>
    <s v="technology/space exploration"/>
    <n v="31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000"/>
    <n v="15"/>
    <x v="2"/>
    <s v="US"/>
    <s v="USD"/>
    <n v="1410811740"/>
    <n v="1409341863"/>
    <b v="0"/>
    <n v="1"/>
    <b v="0"/>
    <s v="technology/space exploration"/>
    <n v="2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25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"/>
    <n v="2053"/>
    <x v="1"/>
    <s v="US"/>
    <s v="USD"/>
    <n v="1489172435"/>
    <n v="1486580435"/>
    <b v="1"/>
    <n v="52"/>
    <b v="0"/>
    <s v="technology/space exploration"/>
    <n v="205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"/>
    <n v="2100"/>
    <x v="1"/>
    <s v="AU"/>
    <s v="AUD"/>
    <n v="1415481203"/>
    <n v="1412885603"/>
    <b v="1"/>
    <n v="23"/>
    <b v="0"/>
    <s v="technology/space exploration"/>
    <n v="105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8000"/>
    <n v="36"/>
    <x v="1"/>
    <s v="CA"/>
    <s v="CAD"/>
    <n v="1439533019"/>
    <n v="1436941019"/>
    <b v="0"/>
    <n v="3"/>
    <b v="0"/>
    <s v="technology/space exploration"/>
    <n v="0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25"/>
    <n v="106"/>
    <x v="1"/>
    <s v="US"/>
    <s v="USD"/>
    <n v="1457543360"/>
    <n v="1454951360"/>
    <b v="0"/>
    <n v="6"/>
    <b v="0"/>
    <s v="technology/space exploration"/>
    <n v="424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"/>
    <n v="885"/>
    <x v="1"/>
    <s v="AU"/>
    <s v="AUD"/>
    <n v="1418183325"/>
    <n v="1415591325"/>
    <b v="0"/>
    <n v="11"/>
    <b v="0"/>
    <s v="technology/space exploration"/>
    <n v="885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500"/>
    <n v="51"/>
    <x v="1"/>
    <s v="US"/>
    <s v="USD"/>
    <n v="1429622726"/>
    <n v="1424442326"/>
    <b v="0"/>
    <n v="6"/>
    <b v="0"/>
    <s v="technology/space exploration"/>
    <n v="3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650"/>
    <n v="1660"/>
    <x v="0"/>
    <s v="US"/>
    <s v="USD"/>
    <n v="1455142416"/>
    <n v="1452550416"/>
    <b v="0"/>
    <n v="18"/>
    <b v="1"/>
    <s v="technology/makerspaces"/>
    <n v="10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750"/>
    <n v="1001"/>
    <x v="0"/>
    <s v="US"/>
    <s v="USD"/>
    <n v="1452387096"/>
    <n v="1447203096"/>
    <b v="0"/>
    <n v="11"/>
    <b v="1"/>
    <s v="technology/makerspaces"/>
    <n v="133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1100"/>
    <n v="1100"/>
    <x v="2"/>
    <s v="ES"/>
    <s v="EUR"/>
    <n v="1443121765"/>
    <n v="1440529765"/>
    <b v="0"/>
    <n v="2"/>
    <b v="0"/>
    <s v="technology/makerspaces"/>
    <n v="10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3000"/>
    <n v="132"/>
    <x v="2"/>
    <s v="US"/>
    <s v="USD"/>
    <n v="1425081694"/>
    <n v="1422489694"/>
    <b v="0"/>
    <n v="3"/>
    <b v="0"/>
    <s v="technology/makerspaces"/>
    <n v="4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5000"/>
    <n v="36"/>
    <x v="2"/>
    <s v="US"/>
    <s v="USD"/>
    <n v="1425233240"/>
    <n v="1422641240"/>
    <b v="0"/>
    <n v="3"/>
    <b v="0"/>
    <s v="food/food trucks"/>
    <n v="1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4400"/>
    <n v="800"/>
    <x v="2"/>
    <s v="US"/>
    <s v="USD"/>
    <n v="1407621425"/>
    <n v="1404165425"/>
    <b v="0"/>
    <n v="4"/>
    <b v="0"/>
    <s v="food/food trucks"/>
    <n v="18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3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25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25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5000"/>
    <n v="35"/>
    <x v="2"/>
    <s v="CA"/>
    <s v="CAD"/>
    <n v="1431278557"/>
    <n v="1427390557"/>
    <b v="0"/>
    <n v="2"/>
    <b v="0"/>
    <s v="food/food trucks"/>
    <n v="1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40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3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60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500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2500"/>
    <n v="70"/>
    <x v="2"/>
    <s v="US"/>
    <s v="USD"/>
    <n v="1411073972"/>
    <n v="1408481972"/>
    <b v="0"/>
    <n v="4"/>
    <b v="0"/>
    <s v="food/food trucks"/>
    <n v="3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1500"/>
    <n v="1570"/>
    <x v="3"/>
    <s v="IE"/>
    <s v="EUR"/>
    <n v="1491586534"/>
    <n v="1488911734"/>
    <b v="0"/>
    <n v="46"/>
    <b v="0"/>
    <s v="theater/spaces"/>
    <n v="105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0000"/>
    <n v="1145"/>
    <x v="3"/>
    <s v="US"/>
    <s v="USD"/>
    <n v="1491421314"/>
    <n v="1487709714"/>
    <b v="0"/>
    <n v="7"/>
    <b v="0"/>
    <s v="theater/spaces"/>
    <n v="11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4000"/>
    <n v="35"/>
    <x v="2"/>
    <s v="US"/>
    <s v="USD"/>
    <n v="1413770820"/>
    <n v="1412005602"/>
    <b v="0"/>
    <n v="4"/>
    <b v="0"/>
    <s v="publishing/children's books"/>
    <n v="1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2500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600"/>
    <n v="801"/>
    <x v="2"/>
    <s v="US"/>
    <s v="USD"/>
    <n v="1409337911"/>
    <n v="1406745911"/>
    <b v="0"/>
    <n v="19"/>
    <b v="0"/>
    <s v="publishing/children's books"/>
    <n v="134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6000"/>
    <n v="110"/>
    <x v="2"/>
    <s v="US"/>
    <s v="USD"/>
    <n v="1428171037"/>
    <n v="1425582637"/>
    <b v="0"/>
    <n v="2"/>
    <b v="0"/>
    <s v="publishing/children's books"/>
    <n v="2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2500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2500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50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650"/>
    <n v="380"/>
    <x v="2"/>
    <s v="US"/>
    <s v="USD"/>
    <n v="1346017023"/>
    <n v="1343425023"/>
    <b v="0"/>
    <n v="8"/>
    <b v="0"/>
    <s v="publishing/children's books"/>
    <n v="58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25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800"/>
    <n v="260"/>
    <x v="2"/>
    <s v="IE"/>
    <s v="EUR"/>
    <n v="1428519527"/>
    <n v="1425927527"/>
    <b v="0"/>
    <n v="15"/>
    <b v="0"/>
    <s v="publishing/children's books"/>
    <n v="33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3000"/>
    <n v="10"/>
    <x v="2"/>
    <s v="US"/>
    <s v="USD"/>
    <n v="1470498332"/>
    <n v="1469202332"/>
    <b v="0"/>
    <n v="2"/>
    <b v="0"/>
    <s v="publishing/children's books"/>
    <n v="0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0"/>
    <n v="105"/>
    <x v="2"/>
    <s v="AU"/>
    <s v="AUD"/>
    <n v="1468658866"/>
    <n v="1464943666"/>
    <b v="0"/>
    <n v="2"/>
    <b v="0"/>
    <s v="publishing/children's books"/>
    <n v="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25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25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50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5000"/>
    <n v="90"/>
    <x v="2"/>
    <s v="US"/>
    <s v="USD"/>
    <n v="1369403684"/>
    <n v="1365515684"/>
    <b v="0"/>
    <n v="3"/>
    <b v="0"/>
    <s v="publishing/children's books"/>
    <n v="2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2200"/>
    <n v="45"/>
    <x v="2"/>
    <s v="US"/>
    <s v="USD"/>
    <n v="1338404400"/>
    <n v="1335855631"/>
    <b v="0"/>
    <n v="4"/>
    <b v="0"/>
    <s v="publishing/children's books"/>
    <n v="2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24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2500"/>
    <n v="100"/>
    <x v="2"/>
    <s v="US"/>
    <s v="USD"/>
    <n v="1313078518"/>
    <n v="1310486518"/>
    <b v="0"/>
    <n v="4"/>
    <b v="0"/>
    <s v="publishing/children's books"/>
    <n v="4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25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220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22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300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2000"/>
    <n v="150"/>
    <x v="2"/>
    <s v="US"/>
    <s v="USD"/>
    <n v="1323994754"/>
    <n v="1321402754"/>
    <b v="0"/>
    <n v="2"/>
    <b v="0"/>
    <s v="publishing/children's books"/>
    <n v="8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1500"/>
    <n v="1655"/>
    <x v="2"/>
    <s v="US"/>
    <s v="USD"/>
    <n v="1434092876"/>
    <n v="1431414476"/>
    <b v="0"/>
    <n v="36"/>
    <b v="0"/>
    <s v="publishing/children's books"/>
    <n v="110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2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900"/>
    <n v="1200"/>
    <x v="0"/>
    <s v="US"/>
    <s v="USD"/>
    <n v="1424149140"/>
    <n v="1421964718"/>
    <b v="0"/>
    <n v="18"/>
    <b v="1"/>
    <s v="theater/plays"/>
    <n v="133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5000"/>
    <n v="7140"/>
    <x v="0"/>
    <s v="US"/>
    <s v="USD"/>
    <n v="1414608843"/>
    <n v="1412794443"/>
    <b v="0"/>
    <n v="108"/>
    <b v="1"/>
    <s v="theater/plays"/>
    <n v="143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3000"/>
    <n v="75"/>
    <x v="0"/>
    <s v="GB"/>
    <s v="GBP"/>
    <n v="1457031600"/>
    <n v="1455640559"/>
    <b v="0"/>
    <n v="3"/>
    <b v="1"/>
    <s v="theater/plays"/>
    <n v="3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2000"/>
    <n v="730"/>
    <x v="0"/>
    <s v="US"/>
    <s v="USD"/>
    <n v="1402095600"/>
    <n v="1400675841"/>
    <b v="0"/>
    <n v="20"/>
    <b v="1"/>
    <s v="theater/plays"/>
    <n v="37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2800"/>
    <n v="3055"/>
    <x v="0"/>
    <s v="GB"/>
    <s v="GBP"/>
    <n v="1438875107"/>
    <n v="1436283107"/>
    <b v="0"/>
    <n v="90"/>
    <b v="1"/>
    <s v="theater/plays"/>
    <n v="109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2500"/>
    <n v="440"/>
    <x v="0"/>
    <s v="GB"/>
    <s v="GBP"/>
    <n v="1440245273"/>
    <n v="1438085273"/>
    <b v="0"/>
    <n v="18"/>
    <b v="1"/>
    <s v="theater/plays"/>
    <n v="18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750"/>
    <n v="780"/>
    <x v="0"/>
    <s v="GB"/>
    <s v="GBP"/>
    <n v="1425136462"/>
    <n v="1421680462"/>
    <b v="0"/>
    <n v="33"/>
    <b v="1"/>
    <s v="theater/plays"/>
    <n v="104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5000"/>
    <n v="6000"/>
    <x v="0"/>
    <s v="US"/>
    <s v="USD"/>
    <n v="1427469892"/>
    <n v="1424881492"/>
    <b v="0"/>
    <n v="94"/>
    <b v="1"/>
    <s v="theater/plays"/>
    <n v="12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750"/>
    <n v="850"/>
    <x v="0"/>
    <s v="CA"/>
    <s v="CAD"/>
    <n v="1449701284"/>
    <n v="1446241684"/>
    <b v="0"/>
    <n v="21"/>
    <b v="1"/>
    <s v="theater/plays"/>
    <n v="113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2500"/>
    <n v="10"/>
    <x v="2"/>
    <s v="GB"/>
    <s v="GBP"/>
    <n v="1450032297"/>
    <n v="1444844697"/>
    <b v="0"/>
    <n v="1"/>
    <b v="0"/>
    <s v="theater/plays"/>
    <n v="0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20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20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00"/>
    <n v="30"/>
    <x v="2"/>
    <s v="AT"/>
    <s v="EUR"/>
    <n v="1483535180"/>
    <n v="1480943180"/>
    <b v="0"/>
    <n v="1"/>
    <b v="0"/>
    <s v="theater/plays"/>
    <n v="6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2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500"/>
    <n v="70"/>
    <x v="2"/>
    <s v="US"/>
    <s v="USD"/>
    <n v="1432913659"/>
    <n v="1430321659"/>
    <b v="0"/>
    <n v="3"/>
    <b v="0"/>
    <s v="theater/plays"/>
    <n v="14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2000"/>
    <n v="5"/>
    <x v="2"/>
    <s v="GB"/>
    <s v="GBP"/>
    <n v="1461406600"/>
    <n v="1458814600"/>
    <b v="0"/>
    <n v="1"/>
    <b v="0"/>
    <s v="theater/plays"/>
    <n v="0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20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20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300"/>
    <n v="300"/>
    <x v="2"/>
    <s v="US"/>
    <s v="USD"/>
    <n v="1454110440"/>
    <n v="1451607071"/>
    <b v="0"/>
    <n v="5"/>
    <b v="0"/>
    <s v="theater/plays"/>
    <n v="10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2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700"/>
    <n v="80"/>
    <x v="2"/>
    <s v="AU"/>
    <s v="AUD"/>
    <n v="1443103848"/>
    <n v="1441894248"/>
    <b v="0"/>
    <n v="3"/>
    <b v="0"/>
    <s v="theater/plays"/>
    <n v="11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4500"/>
    <n v="55"/>
    <x v="2"/>
    <s v="US"/>
    <s v="USD"/>
    <n v="1403636229"/>
    <n v="1401044229"/>
    <b v="0"/>
    <n v="3"/>
    <b v="0"/>
    <s v="theater/plays"/>
    <n v="1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3000"/>
    <n v="20"/>
    <x v="2"/>
    <s v="US"/>
    <s v="USD"/>
    <n v="1410279123"/>
    <n v="1405095123"/>
    <b v="0"/>
    <n v="1"/>
    <b v="0"/>
    <s v="theater/plays"/>
    <n v="1"/>
    <n v="20"/>
    <x v="1"/>
    <s v="plays"/>
    <x v="2863"/>
    <d v="2014-09-09T16:12:03"/>
    <x v="3"/>
  </r>
  <r>
    <n v="2864"/>
    <s v="'Haunting Julia' by Alan Ayckbourn"/>
    <s v="Accessible, original theatre for all!"/>
    <n v="2750"/>
    <n v="40"/>
    <x v="2"/>
    <s v="GB"/>
    <s v="GBP"/>
    <n v="1437139080"/>
    <n v="1434552207"/>
    <b v="0"/>
    <n v="3"/>
    <b v="0"/>
    <s v="theater/plays"/>
    <n v="1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000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2000"/>
    <n v="45"/>
    <x v="2"/>
    <s v="US"/>
    <s v="USD"/>
    <n v="1476482400"/>
    <n v="1473893721"/>
    <b v="0"/>
    <n v="2"/>
    <b v="0"/>
    <s v="theater/plays"/>
    <n v="2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5000"/>
    <n v="177"/>
    <x v="2"/>
    <s v="US"/>
    <s v="USD"/>
    <n v="1468937681"/>
    <n v="1466345681"/>
    <b v="0"/>
    <n v="5"/>
    <b v="0"/>
    <s v="theater/plays"/>
    <n v="4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600"/>
    <n v="750"/>
    <x v="2"/>
    <s v="US"/>
    <s v="USD"/>
    <n v="1400301165"/>
    <n v="1397709165"/>
    <b v="0"/>
    <n v="9"/>
    <b v="0"/>
    <s v="theater/plays"/>
    <n v="12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2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2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5000"/>
    <n v="650"/>
    <x v="2"/>
    <s v="US"/>
    <s v="USD"/>
    <n v="1480525200"/>
    <n v="1477781724"/>
    <b v="0"/>
    <n v="6"/>
    <b v="0"/>
    <s v="theater/plays"/>
    <n v="13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3500"/>
    <n v="29"/>
    <x v="2"/>
    <s v="US"/>
    <s v="USD"/>
    <n v="1453310661"/>
    <n v="1450718661"/>
    <b v="0"/>
    <n v="1"/>
    <b v="0"/>
    <s v="theater/plays"/>
    <n v="1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2500"/>
    <n v="2800"/>
    <x v="2"/>
    <s v="US"/>
    <s v="USD"/>
    <n v="1440090300"/>
    <n v="1436305452"/>
    <b v="0"/>
    <n v="29"/>
    <b v="0"/>
    <s v="theater/plays"/>
    <n v="112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1999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500"/>
    <n v="130"/>
    <x v="2"/>
    <s v="US"/>
    <s v="USD"/>
    <n v="1426294201"/>
    <n v="1423705801"/>
    <b v="0"/>
    <n v="5"/>
    <b v="0"/>
    <s v="theater/plays"/>
    <n v="26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250"/>
    <n v="10"/>
    <x v="2"/>
    <s v="US"/>
    <s v="USD"/>
    <n v="1442635140"/>
    <n v="1442243484"/>
    <b v="0"/>
    <n v="1"/>
    <b v="0"/>
    <s v="theater/plays"/>
    <n v="0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175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3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00"/>
    <n v="500"/>
    <x v="2"/>
    <s v="US"/>
    <s v="USD"/>
    <n v="1409000400"/>
    <n v="1408381704"/>
    <b v="0"/>
    <n v="17"/>
    <b v="0"/>
    <s v="theater/plays"/>
    <n v="100"/>
    <n v="29.41"/>
    <x v="1"/>
    <s v="plays"/>
    <x v="2892"/>
    <d v="2014-08-25T21:00:00"/>
    <x v="3"/>
  </r>
  <r>
    <n v="2893"/>
    <s v="REDISCOVERING KIA THE PLAY"/>
    <s v="Fundraising for REDISCOVERING KIA THE PLAY"/>
    <n v="325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168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1250"/>
    <n v="23"/>
    <x v="2"/>
    <s v="US"/>
    <s v="USD"/>
    <n v="1403470800"/>
    <n v="1403356792"/>
    <b v="0"/>
    <n v="4"/>
    <b v="0"/>
    <s v="theater/plays"/>
    <n v="2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4800"/>
    <n v="550"/>
    <x v="2"/>
    <s v="US"/>
    <s v="USD"/>
    <n v="1444577345"/>
    <n v="1441985458"/>
    <b v="0"/>
    <n v="3"/>
    <b v="0"/>
    <s v="theater/plays"/>
    <n v="11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5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50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3000"/>
    <n v="25"/>
    <x v="2"/>
    <s v="US"/>
    <s v="USD"/>
    <n v="1440412396"/>
    <n v="1437820396"/>
    <b v="0"/>
    <n v="1"/>
    <b v="0"/>
    <s v="theater/plays"/>
    <n v="1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930"/>
    <n v="75"/>
    <x v="2"/>
    <s v="GB"/>
    <s v="GBP"/>
    <n v="1415534400"/>
    <n v="1414538031"/>
    <b v="0"/>
    <n v="4"/>
    <b v="0"/>
    <s v="theater/plays"/>
    <n v="4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0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2500"/>
    <n v="20"/>
    <x v="2"/>
    <s v="US"/>
    <s v="USD"/>
    <n v="1416944760"/>
    <n v="1413527001"/>
    <b v="0"/>
    <n v="1"/>
    <b v="0"/>
    <s v="theater/plays"/>
    <n v="1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5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3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20000"/>
    <n v="795"/>
    <x v="0"/>
    <s v="CA"/>
    <s v="CAD"/>
    <n v="1410761280"/>
    <n v="1408604363"/>
    <b v="0"/>
    <n v="9"/>
    <b v="1"/>
    <s v="theater/musical"/>
    <n v="4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000"/>
    <n v="3258"/>
    <x v="0"/>
    <s v="AU"/>
    <s v="AUD"/>
    <n v="1424516400"/>
    <n v="1421812637"/>
    <b v="0"/>
    <n v="38"/>
    <b v="1"/>
    <s v="theater/musical"/>
    <n v="109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6500"/>
    <n v="2700"/>
    <x v="0"/>
    <s v="CA"/>
    <s v="CAD"/>
    <n v="1402845364"/>
    <n v="1400253364"/>
    <b v="0"/>
    <n v="37"/>
    <b v="1"/>
    <s v="theater/musical"/>
    <n v="42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2000"/>
    <n v="2000"/>
    <x v="0"/>
    <s v="GB"/>
    <s v="GBP"/>
    <n v="1405249113"/>
    <n v="1402657113"/>
    <b v="0"/>
    <n v="55"/>
    <b v="1"/>
    <s v="theater/musical"/>
    <n v="100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000"/>
    <n v="2681"/>
    <x v="0"/>
    <s v="US"/>
    <s v="USD"/>
    <n v="1421606018"/>
    <n v="1418150018"/>
    <b v="0"/>
    <n v="33"/>
    <b v="1"/>
    <s v="theater/musical"/>
    <n v="134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88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15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2000"/>
    <n v="100"/>
    <x v="2"/>
    <s v="US"/>
    <s v="USD"/>
    <n v="1433714198"/>
    <n v="1431122198"/>
    <b v="0"/>
    <n v="1"/>
    <b v="0"/>
    <s v="theater/spaces"/>
    <n v="5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15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8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1000"/>
    <n v="24"/>
    <x v="2"/>
    <s v="US"/>
    <s v="USD"/>
    <n v="1433259293"/>
    <n v="1428075293"/>
    <b v="0"/>
    <n v="9"/>
    <b v="0"/>
    <s v="theater/spaces"/>
    <n v="2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3000"/>
    <n v="25"/>
    <x v="2"/>
    <s v="US"/>
    <s v="USD"/>
    <n v="1447965917"/>
    <n v="1445370317"/>
    <b v="0"/>
    <n v="2"/>
    <b v="0"/>
    <s v="theater/spaces"/>
    <n v="1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15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250"/>
    <n v="605"/>
    <x v="1"/>
    <s v="US"/>
    <s v="USD"/>
    <n v="1444330821"/>
    <n v="1441738821"/>
    <b v="0"/>
    <n v="3"/>
    <b v="0"/>
    <s v="theater/spaces"/>
    <n v="242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50"/>
    <n v="715"/>
    <x v="1"/>
    <s v="US"/>
    <s v="USD"/>
    <n v="1434476849"/>
    <n v="1431884849"/>
    <b v="0"/>
    <n v="11"/>
    <b v="0"/>
    <s v="theater/spaces"/>
    <n v="57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750"/>
    <n v="280"/>
    <x v="1"/>
    <s v="US"/>
    <s v="USD"/>
    <n v="1427498172"/>
    <n v="1422317772"/>
    <b v="0"/>
    <n v="3"/>
    <b v="0"/>
    <s v="theater/spaces"/>
    <n v="37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15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5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15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250"/>
    <n v="120"/>
    <x v="0"/>
    <s v="GB"/>
    <s v="GBP"/>
    <n v="1457870400"/>
    <n v="1456421530"/>
    <b v="0"/>
    <n v="14"/>
    <b v="1"/>
    <s v="theater/plays"/>
    <n v="48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80"/>
    <n v="1003"/>
    <x v="0"/>
    <s v="US"/>
    <s v="USD"/>
    <n v="1455998867"/>
    <n v="1453406867"/>
    <b v="0"/>
    <n v="22"/>
    <b v="1"/>
    <s v="theater/spaces"/>
    <n v="1254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4000"/>
    <n v="4000"/>
    <x v="0"/>
    <s v="US"/>
    <s v="USD"/>
    <n v="1434241255"/>
    <n v="1431649255"/>
    <b v="0"/>
    <n v="54"/>
    <b v="1"/>
    <s v="theater/spaces"/>
    <n v="100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500"/>
    <n v="636"/>
    <x v="0"/>
    <s v="US"/>
    <s v="USD"/>
    <n v="1462420960"/>
    <n v="1459828960"/>
    <b v="0"/>
    <n v="9"/>
    <b v="1"/>
    <s v="theater/spaces"/>
    <n v="127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1500"/>
    <n v="75"/>
    <x v="2"/>
    <s v="US"/>
    <s v="USD"/>
    <n v="1432828740"/>
    <n v="1430237094"/>
    <b v="0"/>
    <n v="2"/>
    <b v="0"/>
    <s v="theater/spaces"/>
    <n v="5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2500"/>
    <n v="40"/>
    <x v="2"/>
    <s v="US"/>
    <s v="USD"/>
    <n v="1412222340"/>
    <n v="1407781013"/>
    <b v="0"/>
    <n v="3"/>
    <b v="0"/>
    <s v="theater/spaces"/>
    <n v="2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15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5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15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15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0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5000"/>
    <n v="335"/>
    <x v="2"/>
    <s v="US"/>
    <s v="USD"/>
    <n v="1443422134"/>
    <n v="1440830134"/>
    <b v="0"/>
    <n v="6"/>
    <b v="0"/>
    <s v="theater/spaces"/>
    <n v="7"/>
    <n v="55.83"/>
    <x v="1"/>
    <s v="spaces"/>
    <x v="3060"/>
    <d v="2015-09-28T06:35:34"/>
    <x v="0"/>
  </r>
  <r>
    <n v="3061"/>
    <s v="Help Save Parkway Cinemas!"/>
    <s v="Save a historic Local theater."/>
    <n v="15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5000"/>
    <n v="587"/>
    <x v="2"/>
    <s v="US"/>
    <s v="USD"/>
    <n v="1477174138"/>
    <n v="1474150138"/>
    <b v="0"/>
    <n v="23"/>
    <b v="0"/>
    <s v="theater/spaces"/>
    <n v="12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000"/>
    <n v="10"/>
    <x v="2"/>
    <s v="US"/>
    <s v="USD"/>
    <n v="1406683172"/>
    <n v="1404523172"/>
    <b v="0"/>
    <n v="2"/>
    <b v="0"/>
    <s v="theater/spaces"/>
    <n v="1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1000"/>
    <n v="200"/>
    <x v="2"/>
    <s v="NZ"/>
    <s v="NZD"/>
    <n v="1441837879"/>
    <n v="1439245879"/>
    <b v="0"/>
    <n v="1"/>
    <b v="0"/>
    <s v="theater/spaces"/>
    <n v="20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12000"/>
    <n v="175"/>
    <x v="2"/>
    <s v="US"/>
    <s v="USD"/>
    <n v="1445013352"/>
    <n v="1442421352"/>
    <b v="0"/>
    <n v="2"/>
    <b v="0"/>
    <s v="theater/spaces"/>
    <n v="1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800"/>
    <n v="141"/>
    <x v="2"/>
    <s v="US"/>
    <s v="USD"/>
    <n v="1418587234"/>
    <n v="1415995234"/>
    <b v="0"/>
    <n v="7"/>
    <b v="0"/>
    <s v="theater/spaces"/>
    <n v="18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5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3000"/>
    <n v="22"/>
    <x v="2"/>
    <s v="FR"/>
    <s v="EUR"/>
    <n v="1457617359"/>
    <n v="1455025359"/>
    <b v="0"/>
    <n v="3"/>
    <b v="0"/>
    <s v="theater/spaces"/>
    <n v="1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200"/>
    <n v="1506"/>
    <x v="2"/>
    <s v="US"/>
    <s v="USD"/>
    <n v="1444405123"/>
    <n v="1439221123"/>
    <b v="0"/>
    <n v="50"/>
    <b v="0"/>
    <s v="theater/spaces"/>
    <n v="126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5000"/>
    <n v="105"/>
    <x v="2"/>
    <s v="CA"/>
    <s v="CAD"/>
    <n v="1488495478"/>
    <n v="1485903478"/>
    <b v="0"/>
    <n v="2"/>
    <b v="0"/>
    <s v="theater/spaces"/>
    <n v="2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15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300"/>
    <n v="376"/>
    <x v="2"/>
    <s v="US"/>
    <s v="USD"/>
    <n v="1419644444"/>
    <n v="1414456844"/>
    <b v="0"/>
    <n v="7"/>
    <b v="0"/>
    <s v="theater/spaces"/>
    <n v="125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15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10000"/>
    <n v="56"/>
    <x v="2"/>
    <s v="US"/>
    <s v="USD"/>
    <n v="1409547600"/>
    <n v="1406986278"/>
    <b v="0"/>
    <n v="3"/>
    <b v="0"/>
    <s v="theater/spaces"/>
    <n v="1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500"/>
    <n v="610"/>
    <x v="2"/>
    <s v="US"/>
    <s v="USD"/>
    <n v="1443561159"/>
    <n v="1440969159"/>
    <b v="0"/>
    <n v="9"/>
    <b v="0"/>
    <s v="theater/spaces"/>
    <n v="12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1500"/>
    <n v="50"/>
    <x v="2"/>
    <s v="IT"/>
    <s v="EUR"/>
    <n v="1439827559"/>
    <n v="1434643559"/>
    <b v="0"/>
    <n v="3"/>
    <b v="0"/>
    <s v="theater/spaces"/>
    <n v="3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3000"/>
    <n v="125"/>
    <x v="2"/>
    <s v="US"/>
    <s v="USD"/>
    <n v="1482294990"/>
    <n v="1477107390"/>
    <b v="0"/>
    <n v="2"/>
    <b v="0"/>
    <s v="theater/spaces"/>
    <n v="4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15000"/>
    <n v="126"/>
    <x v="2"/>
    <s v="US"/>
    <s v="USD"/>
    <n v="1420724460"/>
    <n v="1418046247"/>
    <b v="0"/>
    <n v="3"/>
    <b v="0"/>
    <s v="theater/spaces"/>
    <n v="1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2750"/>
    <n v="25"/>
    <x v="2"/>
    <s v="US"/>
    <s v="USD"/>
    <n v="1442775956"/>
    <n v="1437591956"/>
    <b v="0"/>
    <n v="1"/>
    <b v="0"/>
    <s v="theater/spaces"/>
    <n v="1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500"/>
    <n v="50"/>
    <x v="2"/>
    <s v="US"/>
    <s v="USD"/>
    <n v="1470011780"/>
    <n v="1464827780"/>
    <b v="0"/>
    <n v="1"/>
    <b v="0"/>
    <s v="theater/spaces"/>
    <n v="3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1500"/>
    <n v="795"/>
    <x v="2"/>
    <s v="US"/>
    <s v="USD"/>
    <n v="1432151326"/>
    <n v="1429559326"/>
    <b v="0"/>
    <n v="14"/>
    <b v="0"/>
    <s v="theater/spaces"/>
    <n v="53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300"/>
    <n v="300"/>
    <x v="2"/>
    <s v="FR"/>
    <s v="EUR"/>
    <n v="1437033360"/>
    <n v="1434445937"/>
    <b v="0"/>
    <n v="12"/>
    <b v="0"/>
    <s v="theater/spaces"/>
    <n v="100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50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1100"/>
    <n v="1185"/>
    <x v="2"/>
    <s v="AU"/>
    <s v="AUD"/>
    <n v="1422928800"/>
    <n v="1420235311"/>
    <b v="0"/>
    <n v="5"/>
    <b v="0"/>
    <s v="theater/spaces"/>
    <n v="108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2000"/>
    <n v="41"/>
    <x v="2"/>
    <s v="GB"/>
    <s v="GBP"/>
    <n v="1442440800"/>
    <n v="1440497876"/>
    <b v="0"/>
    <n v="4"/>
    <b v="0"/>
    <s v="theater/spaces"/>
    <n v="2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2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1500"/>
    <n v="10"/>
    <x v="2"/>
    <s v="US"/>
    <s v="USD"/>
    <n v="1487465119"/>
    <n v="1484009119"/>
    <b v="0"/>
    <n v="1"/>
    <b v="0"/>
    <s v="theater/spaces"/>
    <n v="1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5000"/>
    <n v="4635"/>
    <x v="2"/>
    <s v="US"/>
    <s v="USD"/>
    <n v="1429291982"/>
    <n v="1426699982"/>
    <b v="0"/>
    <n v="37"/>
    <b v="0"/>
    <s v="theater/spaces"/>
    <n v="31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15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300"/>
    <n v="300"/>
    <x v="2"/>
    <s v="SE"/>
    <s v="SEK"/>
    <n v="1465123427"/>
    <n v="1462531427"/>
    <b v="0"/>
    <n v="1"/>
    <b v="0"/>
    <s v="theater/spaces"/>
    <n v="100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25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1400"/>
    <n v="1550"/>
    <x v="2"/>
    <s v="SE"/>
    <s v="SEK"/>
    <n v="1467473723"/>
    <n v="1465832123"/>
    <b v="0"/>
    <n v="2"/>
    <b v="0"/>
    <s v="theater/spaces"/>
    <n v="111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000"/>
    <n v="128"/>
    <x v="2"/>
    <s v="NL"/>
    <s v="EUR"/>
    <n v="1462484196"/>
    <n v="1457303796"/>
    <b v="0"/>
    <n v="10"/>
    <b v="0"/>
    <s v="theater/spaces"/>
    <n v="13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000"/>
    <n v="116"/>
    <x v="1"/>
    <s v="US"/>
    <s v="USD"/>
    <n v="1478733732"/>
    <n v="1478298132"/>
    <b v="0"/>
    <n v="2"/>
    <b v="0"/>
    <s v="theater/spaces"/>
    <n v="12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3600"/>
    <n v="26"/>
    <x v="1"/>
    <s v="US"/>
    <s v="USD"/>
    <n v="1422902601"/>
    <n v="1417718601"/>
    <b v="0"/>
    <n v="4"/>
    <b v="0"/>
    <s v="theater/spaces"/>
    <n v="1"/>
    <n v="6.5"/>
    <x v="1"/>
    <s v="spaces"/>
    <x v="3124"/>
    <d v="2015-02-02T18:43:21"/>
    <x v="3"/>
  </r>
  <r>
    <n v="3125"/>
    <s v="N/A (Canceled)"/>
    <s v="N/A"/>
    <n v="14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1000"/>
    <n v="1040"/>
    <x v="1"/>
    <s v="US"/>
    <s v="USD"/>
    <n v="1459121162"/>
    <n v="1456532762"/>
    <b v="0"/>
    <n v="17"/>
    <b v="0"/>
    <s v="theater/spaces"/>
    <n v="10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2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50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300"/>
    <n v="375"/>
    <x v="3"/>
    <s v="US"/>
    <s v="USD"/>
    <n v="1492145940"/>
    <n v="1489504916"/>
    <b v="0"/>
    <n v="4"/>
    <b v="0"/>
    <s v="theater/plays"/>
    <n v="125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1250"/>
    <n v="10"/>
    <x v="3"/>
    <s v="US"/>
    <s v="USD"/>
    <n v="1492759460"/>
    <n v="1487579060"/>
    <b v="0"/>
    <n v="1"/>
    <b v="0"/>
    <s v="theater/plays"/>
    <n v="1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1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2500"/>
    <n v="2700"/>
    <x v="3"/>
    <s v="MX"/>
    <s v="MXN"/>
    <n v="1490416380"/>
    <n v="1487485760"/>
    <b v="0"/>
    <n v="6"/>
    <b v="0"/>
    <s v="theater/plays"/>
    <n v="108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1400"/>
    <n v="45"/>
    <x v="3"/>
    <s v="GB"/>
    <s v="GBP"/>
    <n v="1489922339"/>
    <n v="1487333939"/>
    <b v="0"/>
    <n v="3"/>
    <b v="0"/>
    <s v="theater/plays"/>
    <n v="3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12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12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3500"/>
    <n v="4040"/>
    <x v="0"/>
    <s v="US"/>
    <s v="USD"/>
    <n v="1405746000"/>
    <n v="1404932105"/>
    <b v="1"/>
    <n v="41"/>
    <b v="1"/>
    <s v="theater/plays"/>
    <n v="115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3000"/>
    <n v="3105"/>
    <x v="0"/>
    <s v="US"/>
    <s v="USD"/>
    <n v="1402696800"/>
    <n v="1399948353"/>
    <b v="1"/>
    <n v="61"/>
    <b v="1"/>
    <s v="theater/plays"/>
    <n v="10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33000"/>
    <n v="2300"/>
    <x v="0"/>
    <s v="US"/>
    <s v="USD"/>
    <n v="1329240668"/>
    <n v="1326648668"/>
    <b v="1"/>
    <n v="29"/>
    <b v="1"/>
    <s v="theater/plays"/>
    <n v="7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250"/>
    <n v="545"/>
    <x v="0"/>
    <s v="GB"/>
    <s v="GBP"/>
    <n v="1402848000"/>
    <n v="1400570787"/>
    <b v="1"/>
    <n v="15"/>
    <b v="1"/>
    <s v="theater/plays"/>
    <n v="218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400"/>
    <n v="130"/>
    <x v="2"/>
    <s v="GB"/>
    <s v="GBP"/>
    <n v="1433930302"/>
    <n v="1432115902"/>
    <b v="0"/>
    <n v="9"/>
    <b v="0"/>
    <s v="theater/musical"/>
    <n v="33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12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3000"/>
    <n v="587"/>
    <x v="2"/>
    <s v="GB"/>
    <s v="GBP"/>
    <n v="1424474056"/>
    <n v="1420586056"/>
    <b v="0"/>
    <n v="24"/>
    <b v="0"/>
    <s v="theater/musical"/>
    <n v="20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2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1800"/>
    <n v="1800"/>
    <x v="2"/>
    <s v="US"/>
    <s v="USD"/>
    <n v="1438437600"/>
    <n v="1433254875"/>
    <b v="0"/>
    <n v="6"/>
    <b v="0"/>
    <s v="theater/musical"/>
    <n v="10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"/>
    <n v="1145"/>
    <x v="2"/>
    <s v="NO"/>
    <s v="NOK"/>
    <n v="1423050618"/>
    <n v="1420458618"/>
    <b v="0"/>
    <n v="4"/>
    <b v="0"/>
    <s v="theater/musical"/>
    <n v="115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5000"/>
    <n v="110"/>
    <x v="2"/>
    <s v="DK"/>
    <s v="DKK"/>
    <n v="1424081477"/>
    <n v="1420798277"/>
    <b v="0"/>
    <n v="3"/>
    <b v="0"/>
    <s v="theater/musical"/>
    <n v="2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2500"/>
    <n v="2608"/>
    <x v="2"/>
    <s v="US"/>
    <s v="USD"/>
    <n v="1410037200"/>
    <n v="1407435418"/>
    <b v="0"/>
    <n v="53"/>
    <b v="0"/>
    <s v="theater/musical"/>
    <n v="104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25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5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5000"/>
    <n v="250"/>
    <x v="2"/>
    <s v="US"/>
    <s v="USD"/>
    <n v="1443224622"/>
    <n v="1440632622"/>
    <b v="0"/>
    <n v="6"/>
    <b v="0"/>
    <s v="theater/musical"/>
    <n v="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12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115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2500"/>
    <n v="2550"/>
    <x v="2"/>
    <s v="US"/>
    <s v="USD"/>
    <n v="1429767607"/>
    <n v="1424587207"/>
    <b v="0"/>
    <n v="36"/>
    <b v="0"/>
    <s v="theater/musical"/>
    <n v="102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50"/>
    <n v="1250"/>
    <x v="0"/>
    <s v="GB"/>
    <s v="GBP"/>
    <n v="1446213612"/>
    <n v="1443621612"/>
    <b v="1"/>
    <n v="21"/>
    <b v="1"/>
    <s v="theater/plays"/>
    <n v="100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500"/>
    <n v="1500"/>
    <x v="0"/>
    <s v="GB"/>
    <s v="GBP"/>
    <n v="1484687436"/>
    <n v="1482095436"/>
    <b v="0"/>
    <n v="30"/>
    <b v="1"/>
    <s v="theater/plays"/>
    <n v="100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500"/>
    <n v="525"/>
    <x v="0"/>
    <s v="GB"/>
    <s v="GBP"/>
    <n v="1412706375"/>
    <n v="1410114375"/>
    <b v="1"/>
    <n v="18"/>
    <b v="1"/>
    <s v="theater/plays"/>
    <n v="10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500"/>
    <n v="2560"/>
    <x v="0"/>
    <s v="US"/>
    <s v="USD"/>
    <n v="1472074928"/>
    <n v="1470692528"/>
    <b v="1"/>
    <n v="42"/>
    <b v="1"/>
    <s v="theater/plays"/>
    <n v="102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1500"/>
    <n v="1686"/>
    <x v="0"/>
    <s v="GB"/>
    <s v="GBP"/>
    <n v="1431115500"/>
    <n v="1428733511"/>
    <b v="0"/>
    <n v="58"/>
    <b v="1"/>
    <s v="theater/plays"/>
    <n v="112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2500"/>
    <n v="450"/>
    <x v="0"/>
    <s v="GB"/>
    <s v="GBP"/>
    <n v="1428256277"/>
    <n v="1425235877"/>
    <b v="0"/>
    <n v="15"/>
    <b v="1"/>
    <s v="theater/plays"/>
    <n v="18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4000"/>
    <n v="5226"/>
    <x v="0"/>
    <s v="US"/>
    <s v="USD"/>
    <n v="1444149886"/>
    <n v="1441125886"/>
    <b v="0"/>
    <n v="65"/>
    <b v="1"/>
    <s v="theater/plays"/>
    <n v="131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2500"/>
    <n v="6000"/>
    <x v="0"/>
    <s v="US"/>
    <s v="USD"/>
    <n v="1405802330"/>
    <n v="1403210330"/>
    <b v="0"/>
    <n v="83"/>
    <b v="1"/>
    <s v="theater/plays"/>
    <n v="24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1000"/>
    <n v="250"/>
    <x v="0"/>
    <s v="GB"/>
    <s v="GBP"/>
    <n v="1459845246"/>
    <n v="1457429646"/>
    <b v="0"/>
    <n v="9"/>
    <b v="1"/>
    <s v="theater/plays"/>
    <n v="25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000"/>
    <n v="3350"/>
    <x v="0"/>
    <s v="GB"/>
    <s v="GBP"/>
    <n v="1465750800"/>
    <n v="1463771421"/>
    <b v="0"/>
    <n v="28"/>
    <b v="1"/>
    <s v="theater/plays"/>
    <n v="112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850"/>
    <n v="1200"/>
    <x v="0"/>
    <s v="GB"/>
    <s v="GBP"/>
    <n v="1460553480"/>
    <n v="1458770384"/>
    <b v="0"/>
    <n v="23"/>
    <b v="1"/>
    <s v="theater/plays"/>
    <n v="14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2413"/>
    <n v="650"/>
    <x v="0"/>
    <s v="US"/>
    <s v="USD"/>
    <n v="1429317420"/>
    <n v="1424226768"/>
    <b v="0"/>
    <n v="13"/>
    <b v="1"/>
    <s v="theater/plays"/>
    <n v="27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2200"/>
    <n v="2210"/>
    <x v="0"/>
    <s v="GB"/>
    <s v="GBP"/>
    <n v="1462879020"/>
    <n v="1461941527"/>
    <b v="0"/>
    <n v="15"/>
    <b v="1"/>
    <s v="theater/plays"/>
    <n v="100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200"/>
    <n v="1565"/>
    <x v="0"/>
    <s v="US"/>
    <s v="USD"/>
    <n v="1401595140"/>
    <n v="1399286589"/>
    <b v="0"/>
    <n v="28"/>
    <b v="1"/>
    <s v="theater/plays"/>
    <n v="130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2500"/>
    <n v="3105"/>
    <x v="0"/>
    <s v="US"/>
    <s v="USD"/>
    <n v="1480579140"/>
    <n v="1478030325"/>
    <b v="0"/>
    <n v="44"/>
    <b v="1"/>
    <s v="theater/plays"/>
    <n v="12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224"/>
    <n v="350"/>
    <x v="0"/>
    <s v="US"/>
    <s v="USD"/>
    <n v="1429912341"/>
    <n v="1427320341"/>
    <b v="0"/>
    <n v="10"/>
    <b v="1"/>
    <s v="theater/plays"/>
    <n v="16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6000"/>
    <n v="195"/>
    <x v="0"/>
    <s v="GB"/>
    <s v="GBP"/>
    <n v="1478046661"/>
    <n v="1476837061"/>
    <b v="0"/>
    <n v="12"/>
    <b v="1"/>
    <s v="theater/plays"/>
    <n v="3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1000"/>
    <n v="250"/>
    <x v="0"/>
    <s v="US"/>
    <s v="USD"/>
    <n v="1433016672"/>
    <n v="1430424672"/>
    <b v="0"/>
    <n v="8"/>
    <b v="1"/>
    <s v="theater/plays"/>
    <n v="25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650"/>
    <n v="1082"/>
    <x v="0"/>
    <s v="GB"/>
    <s v="GBP"/>
    <n v="1423138800"/>
    <n v="1421092725"/>
    <b v="0"/>
    <n v="25"/>
    <b v="1"/>
    <s v="theater/plays"/>
    <n v="166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2000"/>
    <n v="385"/>
    <x v="0"/>
    <s v="GB"/>
    <s v="GBP"/>
    <n v="1471130956"/>
    <n v="1465946956"/>
    <b v="0"/>
    <n v="14"/>
    <b v="1"/>
    <s v="theater/plays"/>
    <n v="19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2100"/>
    <n v="2140"/>
    <x v="0"/>
    <s v="US"/>
    <s v="USD"/>
    <n v="1436562000"/>
    <n v="1434440227"/>
    <b v="0"/>
    <n v="13"/>
    <b v="1"/>
    <s v="theater/plays"/>
    <n v="102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500"/>
    <n v="1660"/>
    <x v="0"/>
    <s v="US"/>
    <s v="USD"/>
    <n v="1454431080"/>
    <n v="1451839080"/>
    <b v="0"/>
    <n v="30"/>
    <b v="1"/>
    <s v="theater/plays"/>
    <n v="11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3500"/>
    <n v="400"/>
    <x v="0"/>
    <s v="US"/>
    <s v="USD"/>
    <n v="1480140000"/>
    <n v="1479186575"/>
    <b v="0"/>
    <n v="13"/>
    <b v="1"/>
    <s v="theater/plays"/>
    <n v="11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800"/>
    <n v="1686"/>
    <x v="0"/>
    <s v="US"/>
    <s v="USD"/>
    <n v="1464904800"/>
    <n v="1463852904"/>
    <b v="0"/>
    <n v="49"/>
    <b v="1"/>
    <s v="theater/plays"/>
    <n v="211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3750"/>
    <n v="4000"/>
    <x v="0"/>
    <s v="GB"/>
    <s v="GBP"/>
    <n v="1404471600"/>
    <n v="1401910634"/>
    <b v="0"/>
    <n v="13"/>
    <b v="1"/>
    <s v="theater/plays"/>
    <n v="107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400"/>
    <n v="1570"/>
    <x v="0"/>
    <s v="DE"/>
    <s v="EUR"/>
    <n v="1435255659"/>
    <n v="1432663659"/>
    <b v="0"/>
    <n v="29"/>
    <b v="1"/>
    <s v="theater/plays"/>
    <n v="393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000"/>
    <n v="251"/>
    <x v="0"/>
    <s v="US"/>
    <s v="USD"/>
    <n v="1428780159"/>
    <n v="1426188159"/>
    <b v="0"/>
    <n v="8"/>
    <b v="1"/>
    <s v="theater/plays"/>
    <n v="13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1500"/>
    <n v="2140"/>
    <x v="0"/>
    <s v="US"/>
    <s v="USD"/>
    <n v="1457139600"/>
    <n v="1455230214"/>
    <b v="0"/>
    <n v="13"/>
    <b v="1"/>
    <s v="theater/plays"/>
    <n v="143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1750"/>
    <n v="2210"/>
    <x v="0"/>
    <s v="GB"/>
    <s v="GBP"/>
    <n v="1408289724"/>
    <n v="1403105724"/>
    <b v="0"/>
    <n v="20"/>
    <b v="1"/>
    <s v="theater/plays"/>
    <n v="126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000"/>
    <n v="2560"/>
    <x v="0"/>
    <s v="US"/>
    <s v="USD"/>
    <n v="1438799760"/>
    <n v="1437236378"/>
    <b v="0"/>
    <n v="54"/>
    <b v="1"/>
    <s v="theater/plays"/>
    <n v="128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2000"/>
    <n v="100"/>
    <x v="0"/>
    <s v="US"/>
    <s v="USD"/>
    <n v="1480947054"/>
    <n v="1475759454"/>
    <b v="0"/>
    <n v="5"/>
    <b v="1"/>
    <s v="theater/plays"/>
    <n v="5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1000"/>
    <n v="1025"/>
    <x v="0"/>
    <s v="US"/>
    <s v="USD"/>
    <n v="1425185940"/>
    <n v="1421900022"/>
    <b v="0"/>
    <n v="27"/>
    <b v="1"/>
    <s v="theater/plays"/>
    <n v="103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000"/>
    <n v="4050"/>
    <x v="0"/>
    <s v="US"/>
    <s v="USD"/>
    <n v="1419181890"/>
    <n v="1416589890"/>
    <b v="0"/>
    <n v="23"/>
    <b v="1"/>
    <s v="theater/plays"/>
    <n v="135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350"/>
    <n v="633"/>
    <x v="0"/>
    <s v="GB"/>
    <s v="GBP"/>
    <n v="1467054000"/>
    <n v="1463144254"/>
    <b v="0"/>
    <n v="28"/>
    <b v="1"/>
    <s v="theater/plays"/>
    <n v="181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0"/>
    <n v="201"/>
    <x v="0"/>
    <s v="GB"/>
    <s v="GBP"/>
    <n v="1430348400"/>
    <n v="1428436410"/>
    <b v="0"/>
    <n v="11"/>
    <b v="1"/>
    <s v="theater/plays"/>
    <n v="10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1200"/>
    <n v="1225"/>
    <x v="0"/>
    <s v="US"/>
    <s v="USD"/>
    <n v="1422075540"/>
    <n v="1419979544"/>
    <b v="0"/>
    <n v="18"/>
    <b v="1"/>
    <s v="theater/plays"/>
    <n v="102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2000"/>
    <n v="2015"/>
    <x v="0"/>
    <s v="US"/>
    <s v="USD"/>
    <n v="1472952982"/>
    <n v="1470792982"/>
    <b v="0"/>
    <n v="36"/>
    <b v="1"/>
    <s v="theater/plays"/>
    <n v="101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000"/>
    <n v="1185"/>
    <x v="0"/>
    <s v="CA"/>
    <s v="CAD"/>
    <n v="1409072982"/>
    <n v="1407258582"/>
    <b v="0"/>
    <n v="15"/>
    <b v="1"/>
    <s v="theater/plays"/>
    <n v="119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1500"/>
    <n v="1010"/>
    <x v="0"/>
    <s v="US"/>
    <s v="USD"/>
    <n v="1440892800"/>
    <n v="1438715077"/>
    <b v="0"/>
    <n v="17"/>
    <b v="1"/>
    <s v="theater/plays"/>
    <n v="67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1500"/>
    <n v="3385"/>
    <x v="0"/>
    <s v="US"/>
    <s v="USD"/>
    <n v="1461913140"/>
    <n v="1461370956"/>
    <b v="0"/>
    <n v="69"/>
    <b v="1"/>
    <s v="theater/plays"/>
    <n v="226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300"/>
    <n v="460"/>
    <x v="0"/>
    <s v="GB"/>
    <s v="GBP"/>
    <n v="1455390126"/>
    <n v="1452798126"/>
    <b v="0"/>
    <n v="15"/>
    <b v="1"/>
    <s v="theater/plays"/>
    <n v="153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00"/>
    <n v="1250"/>
    <x v="0"/>
    <s v="US"/>
    <s v="USD"/>
    <n v="1403964574"/>
    <n v="1401372574"/>
    <b v="0"/>
    <n v="20"/>
    <b v="1"/>
    <s v="theater/plays"/>
    <n v="104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1500"/>
    <n v="2000"/>
    <x v="0"/>
    <s v="US"/>
    <s v="USD"/>
    <n v="1463803140"/>
    <n v="1459446487"/>
    <b v="0"/>
    <n v="29"/>
    <b v="1"/>
    <s v="theater/plays"/>
    <n v="133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11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250"/>
    <n v="2"/>
    <x v="2"/>
    <s v="US"/>
    <s v="USD"/>
    <n v="1462467600"/>
    <n v="1457403364"/>
    <b v="0"/>
    <n v="2"/>
    <b v="0"/>
    <s v="theater/musical"/>
    <n v="1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25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1200"/>
    <n v="100"/>
    <x v="2"/>
    <s v="GB"/>
    <s v="GBP"/>
    <n v="1416781749"/>
    <n v="1415053749"/>
    <b v="0"/>
    <n v="1"/>
    <b v="0"/>
    <s v="theater/musical"/>
    <n v="8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1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839"/>
    <n v="926"/>
    <x v="2"/>
    <s v="US"/>
    <s v="USD"/>
    <n v="1420130935"/>
    <n v="1417538935"/>
    <b v="0"/>
    <n v="14"/>
    <b v="0"/>
    <s v="theater/musical"/>
    <n v="110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11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1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2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25"/>
    <n v="30"/>
    <x v="2"/>
    <s v="GB"/>
    <s v="GBP"/>
    <n v="1475258327"/>
    <n v="1471370327"/>
    <b v="0"/>
    <n v="2"/>
    <b v="0"/>
    <s v="theater/musical"/>
    <n v="120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600"/>
    <n v="780"/>
    <x v="0"/>
    <s v="CA"/>
    <s v="CAD"/>
    <n v="1402938394"/>
    <n v="1400691994"/>
    <b v="0"/>
    <n v="8"/>
    <b v="1"/>
    <s v="theater/plays"/>
    <n v="130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300"/>
    <n v="1510"/>
    <x v="0"/>
    <s v="US"/>
    <s v="USD"/>
    <n v="1404273540"/>
    <n v="1400272580"/>
    <b v="0"/>
    <n v="20"/>
    <b v="1"/>
    <s v="theater/plays"/>
    <n v="116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400"/>
    <n v="875"/>
    <x v="0"/>
    <s v="US"/>
    <s v="USD"/>
    <n v="1466056689"/>
    <n v="1464847089"/>
    <b v="0"/>
    <n v="19"/>
    <b v="1"/>
    <s v="theater/plays"/>
    <n v="21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700"/>
    <n v="1200"/>
    <x v="0"/>
    <s v="US"/>
    <s v="USD"/>
    <n v="1406185200"/>
    <n v="1404337382"/>
    <b v="0"/>
    <n v="38"/>
    <b v="1"/>
    <s v="theater/plays"/>
    <n v="171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900"/>
    <n v="1035"/>
    <x v="0"/>
    <s v="US"/>
    <s v="USD"/>
    <n v="1437676380"/>
    <n v="1435670452"/>
    <b v="0"/>
    <n v="28"/>
    <b v="1"/>
    <s v="theater/plays"/>
    <n v="115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5000"/>
    <n v="3530"/>
    <x v="0"/>
    <s v="US"/>
    <s v="USD"/>
    <n v="1405915140"/>
    <n v="1404140667"/>
    <b v="0"/>
    <n v="40"/>
    <b v="1"/>
    <s v="theater/plays"/>
    <n v="7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0"/>
    <n v="70"/>
    <x v="0"/>
    <s v="GB"/>
    <s v="GBP"/>
    <n v="1463353200"/>
    <n v="1462285182"/>
    <b v="0"/>
    <n v="3"/>
    <b v="1"/>
    <s v="theater/plays"/>
    <n v="14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7000"/>
    <n v="4176"/>
    <x v="0"/>
    <s v="US"/>
    <s v="USD"/>
    <n v="1402901940"/>
    <n v="1399998418"/>
    <b v="0"/>
    <n v="67"/>
    <b v="1"/>
    <s v="theater/plays"/>
    <n v="60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400"/>
    <n v="430"/>
    <x v="0"/>
    <s v="GB"/>
    <s v="GBP"/>
    <n v="1448922600"/>
    <n v="1446352529"/>
    <b v="0"/>
    <n v="14"/>
    <b v="1"/>
    <s v="theater/plays"/>
    <n v="108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1600"/>
    <n v="2015"/>
    <x v="0"/>
    <s v="US"/>
    <s v="USD"/>
    <n v="1476939300"/>
    <n v="1474273294"/>
    <b v="0"/>
    <n v="33"/>
    <b v="1"/>
    <s v="theater/plays"/>
    <n v="126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600"/>
    <n v="620"/>
    <x v="2"/>
    <s v="US"/>
    <s v="USD"/>
    <n v="1420860180"/>
    <n v="1418234646"/>
    <b v="0"/>
    <n v="12"/>
    <b v="0"/>
    <s v="theater/plays"/>
    <n v="103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0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2000"/>
    <n v="20"/>
    <x v="2"/>
    <s v="GB"/>
    <s v="GBP"/>
    <n v="1432831089"/>
    <n v="1430239089"/>
    <b v="0"/>
    <n v="2"/>
    <b v="0"/>
    <s v="theater/plays"/>
    <n v="1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0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1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1000"/>
    <n v="100"/>
    <x v="2"/>
    <s v="US"/>
    <s v="USD"/>
    <n v="1409980144"/>
    <n v="1407388144"/>
    <b v="0"/>
    <n v="4"/>
    <b v="0"/>
    <s v="theater/plays"/>
    <n v="10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10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0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0"/>
    <n v="10"/>
    <x v="2"/>
    <s v="US"/>
    <s v="USD"/>
    <n v="1407689102"/>
    <n v="1405097102"/>
    <b v="0"/>
    <n v="1"/>
    <b v="0"/>
    <s v="theater/plays"/>
    <n v="1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1200"/>
    <n v="202"/>
    <x v="2"/>
    <s v="US"/>
    <s v="USD"/>
    <n v="1475918439"/>
    <n v="1473326439"/>
    <b v="0"/>
    <n v="1"/>
    <b v="0"/>
    <s v="theater/plays"/>
    <n v="17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300"/>
    <n v="525"/>
    <x v="0"/>
    <s v="US"/>
    <s v="USD"/>
    <n v="1461902340"/>
    <n v="1459220588"/>
    <b v="0"/>
    <n v="7"/>
    <b v="1"/>
    <s v="theater/musical"/>
    <n v="17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600"/>
    <n v="1535"/>
    <x v="0"/>
    <s v="US"/>
    <s v="USD"/>
    <n v="1400475600"/>
    <n v="1397819938"/>
    <b v="0"/>
    <n v="26"/>
    <b v="1"/>
    <s v="theater/musical"/>
    <n v="256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450"/>
    <n v="1500"/>
    <x v="0"/>
    <s v="US"/>
    <s v="USD"/>
    <n v="1464482160"/>
    <n v="1462824832"/>
    <b v="0"/>
    <n v="27"/>
    <b v="1"/>
    <s v="theater/musical"/>
    <n v="103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000"/>
    <n v="1100"/>
    <x v="0"/>
    <s v="US"/>
    <s v="USD"/>
    <n v="1460730079"/>
    <n v="1458138079"/>
    <b v="0"/>
    <n v="15"/>
    <b v="1"/>
    <s v="theater/musical"/>
    <n v="11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1500"/>
    <n v="2000"/>
    <x v="0"/>
    <s v="GB"/>
    <s v="GBP"/>
    <n v="1434234010"/>
    <n v="1431642010"/>
    <b v="0"/>
    <n v="20"/>
    <b v="1"/>
    <s v="theater/musical"/>
    <n v="133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3500"/>
    <n v="5410"/>
    <x v="0"/>
    <s v="US"/>
    <s v="USD"/>
    <n v="1479175680"/>
    <n v="1476317247"/>
    <b v="0"/>
    <n v="57"/>
    <b v="1"/>
    <s v="theater/musical"/>
    <n v="155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350"/>
    <n v="500"/>
    <x v="2"/>
    <s v="US"/>
    <s v="USD"/>
    <n v="1450887480"/>
    <n v="1448469719"/>
    <b v="0"/>
    <n v="1"/>
    <b v="0"/>
    <s v="theater/musical"/>
    <n v="143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199"/>
    <n v="116"/>
    <x v="2"/>
    <s v="GB"/>
    <s v="GBP"/>
    <n v="1434395418"/>
    <n v="1431630618"/>
    <b v="0"/>
    <n v="4"/>
    <b v="0"/>
    <s v="theater/musical"/>
    <n v="58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0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2000"/>
    <n v="35"/>
    <x v="2"/>
    <s v="US"/>
    <s v="USD"/>
    <n v="1436957022"/>
    <n v="1434365022"/>
    <b v="0"/>
    <n v="2"/>
    <b v="0"/>
    <s v="theater/musical"/>
    <n v="2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3000"/>
    <n v="4176"/>
    <x v="2"/>
    <s v="US"/>
    <s v="USD"/>
    <n v="1418769129"/>
    <n v="1416954729"/>
    <b v="0"/>
    <n v="24"/>
    <b v="0"/>
    <s v="theater/musical"/>
    <n v="139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1000"/>
    <n v="50"/>
    <x v="2"/>
    <s v="GB"/>
    <s v="GBP"/>
    <n v="1433685354"/>
    <n v="1431093354"/>
    <b v="0"/>
    <n v="1"/>
    <b v="0"/>
    <s v="theater/musical"/>
    <n v="5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800"/>
    <n v="10"/>
    <x v="2"/>
    <s v="GB"/>
    <s v="GBP"/>
    <n v="1440801000"/>
    <n v="1437042490"/>
    <b v="0"/>
    <n v="2"/>
    <b v="0"/>
    <s v="theater/musical"/>
    <n v="1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1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900"/>
    <n v="1025"/>
    <x v="2"/>
    <s v="US"/>
    <s v="USD"/>
    <n v="1407691248"/>
    <n v="1405099248"/>
    <b v="0"/>
    <n v="5"/>
    <b v="0"/>
    <s v="theater/musical"/>
    <n v="114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7777"/>
    <n v="881"/>
    <x v="2"/>
    <s v="US"/>
    <s v="USD"/>
    <n v="1420952340"/>
    <n v="1418146883"/>
    <b v="0"/>
    <n v="16"/>
    <b v="0"/>
    <s v="theater/musical"/>
    <n v="11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1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1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5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1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33"/>
    <n v="430"/>
    <x v="0"/>
    <s v="GB"/>
    <s v="GBP"/>
    <n v="1436110717"/>
    <n v="1433518717"/>
    <b v="0"/>
    <n v="20"/>
    <b v="1"/>
    <s v="theater/plays"/>
    <n v="129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1200"/>
    <n v="715"/>
    <x v="0"/>
    <s v="GB"/>
    <s v="GBP"/>
    <n v="1430993394"/>
    <n v="1428401394"/>
    <b v="0"/>
    <n v="26"/>
    <b v="1"/>
    <s v="theater/plays"/>
    <n v="60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600"/>
    <n v="225"/>
    <x v="0"/>
    <s v="US"/>
    <s v="USD"/>
    <n v="1464371211"/>
    <n v="1463161611"/>
    <b v="0"/>
    <n v="3"/>
    <b v="1"/>
    <s v="theater/plays"/>
    <n v="38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1000"/>
    <n v="320"/>
    <x v="0"/>
    <s v="GB"/>
    <s v="GBP"/>
    <n v="1461278208"/>
    <n v="1459463808"/>
    <b v="0"/>
    <n v="8"/>
    <b v="1"/>
    <s v="theater/plays"/>
    <n v="32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750"/>
    <n v="65"/>
    <x v="0"/>
    <s v="GB"/>
    <s v="GBP"/>
    <n v="1459180229"/>
    <n v="1457023829"/>
    <b v="0"/>
    <n v="3"/>
    <b v="1"/>
    <s v="theater/plays"/>
    <n v="9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3500"/>
    <n v="1697"/>
    <x v="2"/>
    <s v="US"/>
    <s v="USD"/>
    <n v="1437283391"/>
    <n v="1433395391"/>
    <b v="1"/>
    <n v="9"/>
    <b v="0"/>
    <s v="theater/plays"/>
    <n v="48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500"/>
    <n v="20"/>
    <x v="2"/>
    <s v="US"/>
    <s v="USD"/>
    <n v="1427427276"/>
    <n v="1425270876"/>
    <b v="0"/>
    <n v="2"/>
    <b v="0"/>
    <s v="theater/plays"/>
    <n v="4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2000"/>
    <n v="26"/>
    <x v="2"/>
    <s v="US"/>
    <s v="USD"/>
    <n v="1409602178"/>
    <n v="1406578178"/>
    <b v="0"/>
    <n v="2"/>
    <b v="0"/>
    <s v="theater/plays"/>
    <n v="1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2000"/>
    <n v="25"/>
    <x v="2"/>
    <s v="US"/>
    <s v="USD"/>
    <n v="1427408271"/>
    <n v="1424819871"/>
    <b v="0"/>
    <n v="1"/>
    <b v="0"/>
    <s v="theater/plays"/>
    <n v="1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101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"/>
    <n v="260"/>
    <x v="2"/>
    <s v="US"/>
    <s v="USD"/>
    <n v="1406913120"/>
    <n v="1404927690"/>
    <b v="0"/>
    <n v="4"/>
    <b v="0"/>
    <s v="theater/plays"/>
    <n v="52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750"/>
    <n v="10"/>
    <x v="2"/>
    <s v="GB"/>
    <s v="GBP"/>
    <n v="1432328400"/>
    <n v="1430734844"/>
    <b v="0"/>
    <n v="1"/>
    <b v="0"/>
    <s v="theater/plays"/>
    <n v="1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10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600"/>
    <n v="100"/>
    <x v="2"/>
    <s v="US"/>
    <s v="USD"/>
    <n v="1415828820"/>
    <n v="1412258977"/>
    <b v="0"/>
    <n v="1"/>
    <b v="0"/>
    <s v="theater/plays"/>
    <n v="17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10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1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1000"/>
    <n v="60"/>
    <x v="2"/>
    <s v="US"/>
    <s v="USD"/>
    <n v="1447799054"/>
    <n v="1445203454"/>
    <b v="0"/>
    <n v="3"/>
    <b v="0"/>
    <s v="theater/plays"/>
    <n v="6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500"/>
    <n v="650"/>
    <x v="2"/>
    <s v="CA"/>
    <s v="CAD"/>
    <n v="1409376600"/>
    <n v="1405957098"/>
    <b v="0"/>
    <n v="14"/>
    <b v="0"/>
    <s v="theater/plays"/>
    <n v="130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5000"/>
    <n v="11"/>
    <x v="2"/>
    <s v="US"/>
    <s v="USD"/>
    <n v="1458703740"/>
    <n v="1454453021"/>
    <b v="0"/>
    <n v="2"/>
    <b v="0"/>
    <s v="theater/plays"/>
    <n v="0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50"/>
    <n v="251"/>
    <x v="2"/>
    <s v="US"/>
    <s v="USD"/>
    <n v="1466278339"/>
    <n v="1463686339"/>
    <b v="0"/>
    <n v="5"/>
    <b v="0"/>
    <s v="theater/plays"/>
    <n v="100"/>
    <n v="50.2"/>
    <x v="1"/>
    <s v="plays"/>
    <x v="3867"/>
    <d v="2016-06-18T19:32:19"/>
    <x v="2"/>
  </r>
  <r>
    <n v="3868"/>
    <s v="1000 words (Canceled)"/>
    <s v="New collection of music by Scott Evan Davis!"/>
    <n v="650"/>
    <n v="10"/>
    <x v="1"/>
    <s v="GB"/>
    <s v="GBP"/>
    <n v="1410191405"/>
    <n v="1408031405"/>
    <b v="0"/>
    <n v="1"/>
    <b v="0"/>
    <s v="theater/musical"/>
    <n v="2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200"/>
    <n v="1500"/>
    <x v="1"/>
    <s v="US"/>
    <s v="USD"/>
    <n v="1404360478"/>
    <n v="1401768478"/>
    <b v="0"/>
    <n v="10"/>
    <b v="0"/>
    <s v="theater/musical"/>
    <n v="12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10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100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1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600"/>
    <n v="10"/>
    <x v="1"/>
    <s v="US"/>
    <s v="USD"/>
    <n v="1435636740"/>
    <n v="1433014746"/>
    <b v="0"/>
    <n v="1"/>
    <b v="0"/>
    <s v="theater/musical"/>
    <n v="2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9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900"/>
    <n v="980"/>
    <x v="1"/>
    <s v="GB"/>
    <s v="GBP"/>
    <n v="1406761200"/>
    <n v="1403724820"/>
    <b v="0"/>
    <n v="17"/>
    <b v="0"/>
    <s v="theater/musical"/>
    <n v="109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1200"/>
    <n v="25"/>
    <x v="1"/>
    <s v="US"/>
    <s v="USD"/>
    <n v="1487550399"/>
    <n v="1484958399"/>
    <b v="0"/>
    <n v="1"/>
    <b v="0"/>
    <s v="theater/musical"/>
    <n v="2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85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75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75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7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7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750"/>
    <n v="35"/>
    <x v="1"/>
    <s v="US"/>
    <s v="USD"/>
    <n v="1430517600"/>
    <n v="1426538129"/>
    <b v="0"/>
    <n v="2"/>
    <b v="0"/>
    <s v="theater/musical"/>
    <n v="5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250"/>
    <n v="260"/>
    <x v="2"/>
    <s v="US"/>
    <s v="USD"/>
    <n v="1427086740"/>
    <n v="1424488244"/>
    <b v="0"/>
    <n v="7"/>
    <b v="0"/>
    <s v="theater/plays"/>
    <n v="104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678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500"/>
    <n v="520"/>
    <x v="2"/>
    <s v="US"/>
    <s v="USD"/>
    <n v="1481000340"/>
    <n v="1478386812"/>
    <b v="0"/>
    <n v="11"/>
    <b v="0"/>
    <s v="theater/plays"/>
    <n v="104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850"/>
    <n v="170"/>
    <x v="2"/>
    <s v="US"/>
    <s v="USD"/>
    <n v="1402979778"/>
    <n v="1401770178"/>
    <b v="0"/>
    <n v="4"/>
    <b v="0"/>
    <s v="theater/plays"/>
    <n v="20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400"/>
    <n v="440"/>
    <x v="2"/>
    <s v="NZ"/>
    <s v="NZD"/>
    <n v="1420750683"/>
    <n v="1418158683"/>
    <b v="0"/>
    <n v="10"/>
    <b v="0"/>
    <s v="theater/plays"/>
    <n v="110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550"/>
    <n v="814"/>
    <x v="2"/>
    <s v="GB"/>
    <s v="GBP"/>
    <n v="1439827200"/>
    <n v="1436355270"/>
    <b v="0"/>
    <n v="16"/>
    <b v="0"/>
    <s v="theater/plays"/>
    <n v="148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2500"/>
    <n v="125"/>
    <x v="2"/>
    <s v="US"/>
    <s v="USD"/>
    <n v="1407868561"/>
    <n v="1406140561"/>
    <b v="0"/>
    <n v="2"/>
    <b v="0"/>
    <s v="theater/plays"/>
    <n v="5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60000"/>
    <n v="135"/>
    <x v="2"/>
    <s v="US"/>
    <s v="USD"/>
    <n v="1433988791"/>
    <n v="1431396791"/>
    <b v="0"/>
    <n v="5"/>
    <b v="0"/>
    <s v="theater/plays"/>
    <n v="0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1000"/>
    <n v="25"/>
    <x v="2"/>
    <s v="US"/>
    <s v="USD"/>
    <n v="1450554599"/>
    <n v="1447098599"/>
    <b v="0"/>
    <n v="1"/>
    <b v="0"/>
    <s v="theater/plays"/>
    <n v="3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62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25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500"/>
    <n v="1010"/>
    <x v="2"/>
    <s v="GB"/>
    <s v="GBP"/>
    <n v="1435325100"/>
    <n v="1432072893"/>
    <b v="0"/>
    <n v="16"/>
    <b v="0"/>
    <s v="theater/plays"/>
    <n v="202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53"/>
    <n v="153"/>
    <x v="2"/>
    <s v="US"/>
    <s v="USD"/>
    <n v="1414354080"/>
    <n v="1411587606"/>
    <b v="0"/>
    <n v="4"/>
    <b v="0"/>
    <s v="theater/plays"/>
    <n v="100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1"/>
    <n v="65"/>
    <x v="2"/>
    <s v="US"/>
    <s v="USD"/>
    <n v="1406603696"/>
    <n v="1405307696"/>
    <b v="0"/>
    <n v="4"/>
    <b v="0"/>
    <s v="theater/plays"/>
    <n v="6500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9500"/>
    <n v="135"/>
    <x v="2"/>
    <s v="US"/>
    <s v="USD"/>
    <n v="1410424642"/>
    <n v="1407832642"/>
    <b v="0"/>
    <n v="4"/>
    <b v="0"/>
    <s v="theater/plays"/>
    <n v="1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"/>
    <n v="1000"/>
    <x v="2"/>
    <s v="US"/>
    <s v="USD"/>
    <n v="1448863449"/>
    <n v="1446267849"/>
    <b v="0"/>
    <n v="7"/>
    <b v="0"/>
    <s v="theater/plays"/>
    <n v="10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000"/>
    <n v="5"/>
    <x v="2"/>
    <s v="GB"/>
    <s v="GBP"/>
    <n v="1464824309"/>
    <n v="1462232309"/>
    <b v="0"/>
    <n v="1"/>
    <b v="0"/>
    <s v="theater/plays"/>
    <n v="1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6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500"/>
    <n v="10"/>
    <x v="2"/>
    <s v="GB"/>
    <s v="GBP"/>
    <n v="1410439161"/>
    <n v="1407847161"/>
    <b v="0"/>
    <n v="1"/>
    <b v="0"/>
    <s v="theater/plays"/>
    <n v="2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70"/>
    <n v="120"/>
    <x v="2"/>
    <s v="GB"/>
    <s v="GBP"/>
    <n v="1407168000"/>
    <n v="1406131023"/>
    <b v="0"/>
    <n v="3"/>
    <b v="0"/>
    <s v="theater/plays"/>
    <n v="171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2000"/>
    <n v="90"/>
    <x v="2"/>
    <s v="GB"/>
    <s v="GBP"/>
    <n v="1453075200"/>
    <n v="1450628773"/>
    <b v="0"/>
    <n v="3"/>
    <b v="0"/>
    <s v="theater/plays"/>
    <n v="5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6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450"/>
    <n v="15"/>
    <x v="2"/>
    <s v="US"/>
    <s v="USD"/>
    <n v="1406753639"/>
    <n v="1404161639"/>
    <b v="0"/>
    <n v="3"/>
    <b v="0"/>
    <s v="theater/plays"/>
    <n v="3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150"/>
    <n v="15"/>
    <x v="2"/>
    <s v="AU"/>
    <s v="AUD"/>
    <n v="1419645748"/>
    <n v="1417053748"/>
    <b v="0"/>
    <n v="1"/>
    <b v="0"/>
    <s v="theater/plays"/>
    <n v="1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1000"/>
    <n v="25"/>
    <x v="2"/>
    <s v="GB"/>
    <s v="GBP"/>
    <n v="1407565504"/>
    <n v="1404973504"/>
    <b v="0"/>
    <n v="2"/>
    <b v="0"/>
    <s v="theater/plays"/>
    <n v="3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4800"/>
    <n v="651"/>
    <x v="2"/>
    <s v="US"/>
    <s v="USD"/>
    <n v="1444971540"/>
    <n v="1442593427"/>
    <b v="0"/>
    <n v="7"/>
    <b v="0"/>
    <s v="theater/plays"/>
    <n v="14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575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55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"/>
    <n v="550"/>
    <x v="2"/>
    <s v="US"/>
    <s v="USD"/>
    <n v="1443704400"/>
    <n v="1439827639"/>
    <b v="0"/>
    <n v="12"/>
    <b v="0"/>
    <s v="theater/plays"/>
    <n v="110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55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1000"/>
    <n v="5"/>
    <x v="2"/>
    <s v="AU"/>
    <s v="AUD"/>
    <n v="1412656200"/>
    <n v="1412328979"/>
    <b v="0"/>
    <n v="1"/>
    <b v="0"/>
    <s v="theater/plays"/>
    <n v="1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41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1000"/>
    <n v="50"/>
    <x v="2"/>
    <s v="US"/>
    <s v="USD"/>
    <n v="1416877200"/>
    <n v="1414505137"/>
    <b v="0"/>
    <n v="2"/>
    <b v="0"/>
    <s v="theater/plays"/>
    <n v="5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525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16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1000"/>
    <n v="5"/>
    <x v="2"/>
    <s v="US"/>
    <s v="USD"/>
    <n v="1431717268"/>
    <n v="1429125268"/>
    <b v="0"/>
    <n v="1"/>
    <b v="0"/>
    <s v="theater/plays"/>
    <n v="1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150"/>
    <n v="195"/>
    <x v="2"/>
    <s v="US"/>
    <s v="USD"/>
    <n v="1425110400"/>
    <n v="1422388822"/>
    <b v="0"/>
    <n v="5"/>
    <b v="0"/>
    <s v="theater/plays"/>
    <n v="130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70"/>
    <n v="101"/>
    <x v="2"/>
    <s v="US"/>
    <s v="USD"/>
    <n v="1475378744"/>
    <n v="1472786744"/>
    <b v="0"/>
    <n v="2"/>
    <b v="0"/>
    <s v="theater/plays"/>
    <n v="144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515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500"/>
    <n v="25"/>
    <x v="2"/>
    <s v="US"/>
    <s v="USD"/>
    <n v="1460140500"/>
    <n v="1457628680"/>
    <b v="0"/>
    <n v="1"/>
    <b v="0"/>
    <s v="theater/plays"/>
    <n v="5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1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500"/>
    <n v="25"/>
    <x v="2"/>
    <s v="US"/>
    <s v="USD"/>
    <n v="1445885890"/>
    <n v="1440701890"/>
    <b v="0"/>
    <n v="1"/>
    <b v="0"/>
    <s v="theater/plays"/>
    <n v="5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5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5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400"/>
    <n v="425"/>
    <x v="2"/>
    <s v="US"/>
    <s v="USD"/>
    <n v="1448745741"/>
    <n v="1446150141"/>
    <b v="0"/>
    <n v="8"/>
    <b v="0"/>
    <s v="theater/plays"/>
    <n v="106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3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1000"/>
    <n v="45"/>
    <x v="2"/>
    <s v="US"/>
    <s v="USD"/>
    <n v="1451852256"/>
    <n v="1449260256"/>
    <b v="0"/>
    <n v="4"/>
    <b v="0"/>
    <s v="theater/plays"/>
    <n v="5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3000"/>
    <n v="21"/>
    <x v="2"/>
    <s v="GB"/>
    <s v="GBP"/>
    <n v="1399584210"/>
    <n v="1397683410"/>
    <b v="0"/>
    <n v="2"/>
    <b v="0"/>
    <s v="theater/plays"/>
    <n v="1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000"/>
    <n v="45"/>
    <x v="2"/>
    <s v="GB"/>
    <s v="GBP"/>
    <n v="1448722494"/>
    <n v="1446562494"/>
    <b v="0"/>
    <n v="3"/>
    <b v="0"/>
    <s v="theater/plays"/>
    <n v="5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5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10000"/>
    <n v="285"/>
    <x v="2"/>
    <s v="US"/>
    <s v="USD"/>
    <n v="1460608780"/>
    <n v="1455428380"/>
    <b v="0"/>
    <n v="4"/>
    <b v="0"/>
    <s v="theater/plays"/>
    <n v="3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600"/>
    <n v="45"/>
    <x v="2"/>
    <s v="US"/>
    <s v="USD"/>
    <n v="1406170740"/>
    <n v="1402506278"/>
    <b v="0"/>
    <n v="2"/>
    <b v="0"/>
    <s v="theater/plays"/>
    <n v="8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350"/>
    <n v="410"/>
    <x v="2"/>
    <s v="US"/>
    <s v="USD"/>
    <n v="1488783507"/>
    <n v="1486191507"/>
    <b v="0"/>
    <n v="10"/>
    <b v="0"/>
    <s v="theater/plays"/>
    <n v="117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2000"/>
    <n v="11"/>
    <x v="2"/>
    <s v="US"/>
    <s v="USD"/>
    <n v="1460925811"/>
    <n v="1458333811"/>
    <b v="0"/>
    <n v="2"/>
    <b v="0"/>
    <s v="theater/plays"/>
    <n v="1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200"/>
    <n v="320"/>
    <x v="2"/>
    <s v="GB"/>
    <s v="GBP"/>
    <n v="1464872848"/>
    <n v="1462280848"/>
    <b v="0"/>
    <n v="11"/>
    <b v="0"/>
    <s v="theater/plays"/>
    <n v="160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500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500"/>
    <n v="620"/>
    <x v="2"/>
    <s v="US"/>
    <s v="USD"/>
    <n v="1406876400"/>
    <n v="1405024561"/>
    <b v="0"/>
    <n v="10"/>
    <b v="0"/>
    <s v="theater/plays"/>
    <n v="124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4000"/>
    <n v="110"/>
    <x v="2"/>
    <s v="GB"/>
    <s v="GBP"/>
    <n v="1427659200"/>
    <n v="1425678057"/>
    <b v="0"/>
    <n v="6"/>
    <b v="0"/>
    <s v="theater/plays"/>
    <n v="3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400"/>
    <n v="450"/>
    <x v="2"/>
    <s v="US"/>
    <s v="USD"/>
    <n v="1404570147"/>
    <n v="1401978147"/>
    <b v="0"/>
    <n v="7"/>
    <b v="0"/>
    <s v="theater/plays"/>
    <n v="113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700"/>
    <n v="1225"/>
    <x v="2"/>
    <s v="US"/>
    <s v="USD"/>
    <n v="1468729149"/>
    <n v="1463545149"/>
    <b v="0"/>
    <n v="7"/>
    <b v="0"/>
    <s v="theater/plays"/>
    <n v="175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500"/>
    <n v="170"/>
    <x v="2"/>
    <s v="GB"/>
    <s v="GBP"/>
    <n v="1436297180"/>
    <n v="1431113180"/>
    <b v="0"/>
    <n v="5"/>
    <b v="0"/>
    <s v="theater/plays"/>
    <n v="34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3750"/>
    <n v="95"/>
    <x v="2"/>
    <s v="GB"/>
    <s v="GBP"/>
    <n v="1415404800"/>
    <n v="1412809644"/>
    <b v="0"/>
    <n v="10"/>
    <b v="0"/>
    <s v="theater/plays"/>
    <n v="3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5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15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911"/>
    <n v="5"/>
    <x v="2"/>
    <s v="US"/>
    <s v="USD"/>
    <n v="1405761690"/>
    <n v="1403169690"/>
    <b v="0"/>
    <n v="1"/>
    <b v="0"/>
    <s v="theater/plays"/>
    <n v="1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5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600"/>
    <n v="715"/>
    <x v="2"/>
    <s v="US"/>
    <s v="USD"/>
    <n v="1427580426"/>
    <n v="1424992026"/>
    <b v="0"/>
    <n v="12"/>
    <b v="0"/>
    <s v="theater/plays"/>
    <n v="119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200"/>
    <n v="10"/>
    <x v="2"/>
    <s v="US"/>
    <s v="USD"/>
    <n v="1462631358"/>
    <n v="1457450958"/>
    <b v="0"/>
    <n v="1"/>
    <b v="0"/>
    <s v="theater/plays"/>
    <n v="5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500"/>
    <n v="23"/>
    <x v="2"/>
    <s v="US"/>
    <s v="USD"/>
    <n v="1411779761"/>
    <n v="1409187761"/>
    <b v="0"/>
    <n v="4"/>
    <b v="0"/>
    <s v="theater/plays"/>
    <n v="5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"/>
    <n v="201"/>
    <x v="2"/>
    <s v="US"/>
    <s v="USD"/>
    <n v="1424009147"/>
    <n v="1421417147"/>
    <b v="0"/>
    <n v="2"/>
    <b v="0"/>
    <s v="theater/plays"/>
    <n v="101"/>
    <n v="100.5"/>
    <x v="1"/>
    <s v="plays"/>
    <x v="4003"/>
    <d v="2015-02-15T14:05:47"/>
    <x v="0"/>
  </r>
  <r>
    <n v="4004"/>
    <s v="South Florida Tours"/>
    <s v="Help Launch The Queen Into South Florida!"/>
    <n v="8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1500"/>
    <n v="40"/>
    <x v="2"/>
    <s v="US"/>
    <s v="USD"/>
    <n v="1413832985"/>
    <n v="1408648985"/>
    <b v="0"/>
    <n v="2"/>
    <b v="0"/>
    <s v="theater/plays"/>
    <n v="3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100"/>
    <n v="2"/>
    <x v="2"/>
    <s v="US"/>
    <s v="USD"/>
    <n v="1455647587"/>
    <n v="1453487587"/>
    <b v="0"/>
    <n v="1"/>
    <b v="0"/>
    <s v="theater/plays"/>
    <n v="2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780"/>
    <n v="5"/>
    <x v="2"/>
    <s v="US"/>
    <s v="USD"/>
    <n v="1409070480"/>
    <n v="1406572381"/>
    <b v="0"/>
    <n v="1"/>
    <b v="0"/>
    <s v="theater/plays"/>
    <n v="1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700"/>
    <n v="60"/>
    <x v="2"/>
    <s v="GB"/>
    <s v="GBP"/>
    <n v="1437606507"/>
    <n v="1435014507"/>
    <b v="0"/>
    <n v="4"/>
    <b v="0"/>
    <s v="theater/plays"/>
    <n v="9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50"/>
    <n v="75"/>
    <x v="2"/>
    <s v="GB"/>
    <s v="GBP"/>
    <n v="1410281360"/>
    <n v="1406825360"/>
    <b v="0"/>
    <n v="3"/>
    <b v="0"/>
    <s v="theater/plays"/>
    <n v="150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450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1500"/>
    <n v="26"/>
    <x v="2"/>
    <s v="US"/>
    <s v="USD"/>
    <n v="1424070823"/>
    <n v="1421478823"/>
    <b v="0"/>
    <n v="2"/>
    <b v="0"/>
    <s v="theater/plays"/>
    <n v="2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4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53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"/>
    <n v="70"/>
    <x v="2"/>
    <s v="GB"/>
    <s v="GBP"/>
    <n v="1410987400"/>
    <n v="1408395400"/>
    <b v="0"/>
    <n v="7"/>
    <b v="0"/>
    <s v="theater/plays"/>
    <n v="140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"/>
    <n v="105"/>
    <x v="2"/>
    <s v="US"/>
    <s v="USD"/>
    <n v="1409846874"/>
    <n v="1407254874"/>
    <b v="0"/>
    <n v="2"/>
    <b v="0"/>
    <s v="theater/plays"/>
    <n v="1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200"/>
    <n v="130"/>
    <x v="2"/>
    <s v="GB"/>
    <s v="GBP"/>
    <n v="1475877108"/>
    <n v="1473285108"/>
    <b v="0"/>
    <n v="4"/>
    <b v="0"/>
    <s v="theater/plays"/>
    <n v="65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25"/>
    <n v="29"/>
    <x v="2"/>
    <s v="US"/>
    <s v="USD"/>
    <n v="1460737680"/>
    <n v="1455725596"/>
    <b v="0"/>
    <n v="4"/>
    <b v="0"/>
    <s v="theater/plays"/>
    <n v="116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500"/>
    <n v="100"/>
    <x v="2"/>
    <s v="US"/>
    <s v="USD"/>
    <n v="1427168099"/>
    <n v="1424579699"/>
    <b v="0"/>
    <n v="3"/>
    <b v="0"/>
    <s v="theater/plays"/>
    <n v="20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2500"/>
    <n v="125"/>
    <x v="2"/>
    <s v="US"/>
    <s v="USD"/>
    <n v="1414360358"/>
    <n v="1409176358"/>
    <b v="0"/>
    <n v="2"/>
    <b v="0"/>
    <s v="theater/plays"/>
    <n v="5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4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100"/>
    <n v="10"/>
    <x v="2"/>
    <s v="US"/>
    <s v="USD"/>
    <n v="1441037097"/>
    <n v="1438445097"/>
    <b v="0"/>
    <n v="1"/>
    <b v="0"/>
    <s v="theater/plays"/>
    <n v="10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250"/>
    <n v="250"/>
    <x v="2"/>
    <s v="FR"/>
    <s v="EUR"/>
    <n v="1437889336"/>
    <n v="1432705336"/>
    <b v="0"/>
    <n v="4"/>
    <b v="0"/>
    <s v="theater/plays"/>
    <n v="100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3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3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200"/>
    <n v="200"/>
    <x v="2"/>
    <s v="US"/>
    <s v="USD"/>
    <n v="1428097450"/>
    <n v="1425509050"/>
    <b v="0"/>
    <n v="2"/>
    <b v="0"/>
    <s v="theater/plays"/>
    <n v="100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250"/>
    <n v="80"/>
    <x v="2"/>
    <s v="US"/>
    <s v="USD"/>
    <n v="1464099900"/>
    <n v="1462585315"/>
    <b v="0"/>
    <n v="2"/>
    <b v="0"/>
    <s v="theater/plays"/>
    <n v="32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125"/>
    <n v="301"/>
    <x v="2"/>
    <s v="US"/>
    <s v="USD"/>
    <n v="1413573010"/>
    <n v="1408389010"/>
    <b v="0"/>
    <n v="4"/>
    <b v="0"/>
    <s v="theater/plays"/>
    <n v="241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300"/>
    <n v="300"/>
    <x v="2"/>
    <s v="US"/>
    <s v="USD"/>
    <n v="1448949540"/>
    <n v="1446048367"/>
    <b v="0"/>
    <n v="5"/>
    <b v="0"/>
    <s v="theater/plays"/>
    <n v="10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2500"/>
    <n v="2500"/>
    <x v="2"/>
    <s v="US"/>
    <s v="USD"/>
    <n v="1437188400"/>
    <n v="1432100004"/>
    <b v="0"/>
    <n v="2"/>
    <b v="0"/>
    <s v="theater/plays"/>
    <n v="100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2000"/>
    <n v="21"/>
    <x v="2"/>
    <s v="GB"/>
    <s v="GBP"/>
    <n v="1473160954"/>
    <n v="1467976954"/>
    <b v="0"/>
    <n v="2"/>
    <b v="0"/>
    <s v="theater/plays"/>
    <n v="1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2000"/>
    <n v="21"/>
    <x v="2"/>
    <s v="US"/>
    <s v="USD"/>
    <n v="1421781360"/>
    <n v="1419213664"/>
    <b v="0"/>
    <n v="3"/>
    <b v="0"/>
    <s v="theater/plays"/>
    <n v="1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28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100"/>
    <n v="225"/>
    <x v="2"/>
    <s v="US"/>
    <s v="USD"/>
    <n v="1428642000"/>
    <n v="1426050982"/>
    <b v="0"/>
    <n v="4"/>
    <b v="0"/>
    <s v="theater/plays"/>
    <n v="225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250"/>
    <n v="460"/>
    <x v="2"/>
    <s v="US"/>
    <s v="USD"/>
    <n v="1413992210"/>
    <n v="1411400210"/>
    <b v="0"/>
    <n v="12"/>
    <b v="0"/>
    <s v="theater/plays"/>
    <n v="184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1000"/>
    <n v="110"/>
    <x v="2"/>
    <s v="US"/>
    <s v="USD"/>
    <n v="1420938000"/>
    <n v="1418862743"/>
    <b v="0"/>
    <n v="4"/>
    <b v="0"/>
    <s v="theater/plays"/>
    <n v="11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1000"/>
    <n v="16"/>
    <x v="2"/>
    <s v="US"/>
    <s v="USD"/>
    <n v="1436914815"/>
    <n v="1434322815"/>
    <b v="0"/>
    <n v="1"/>
    <b v="0"/>
    <s v="theater/plays"/>
    <n v="2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27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25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750"/>
    <n v="795"/>
    <x v="2"/>
    <s v="US"/>
    <s v="USD"/>
    <n v="1467575940"/>
    <n v="1465856639"/>
    <b v="0"/>
    <n v="9"/>
    <b v="0"/>
    <s v="theater/plays"/>
    <n v="106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1500"/>
    <n v="95"/>
    <x v="2"/>
    <s v="US"/>
    <s v="USD"/>
    <n v="1459483140"/>
    <n v="1458178044"/>
    <b v="0"/>
    <n v="4"/>
    <b v="0"/>
    <s v="theater/plays"/>
    <n v="6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250"/>
    <n v="250"/>
    <x v="2"/>
    <s v="CA"/>
    <s v="CAD"/>
    <n v="1410836400"/>
    <n v="1408116152"/>
    <b v="0"/>
    <n v="7"/>
    <b v="0"/>
    <s v="theater/plays"/>
    <n v="100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2000"/>
    <n v="285"/>
    <x v="2"/>
    <s v="CA"/>
    <s v="CAD"/>
    <n v="1403539200"/>
    <n v="1400604056"/>
    <b v="0"/>
    <n v="5"/>
    <b v="0"/>
    <s v="theater/plays"/>
    <n v="14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250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2500"/>
    <n v="135"/>
    <x v="2"/>
    <s v="GB"/>
    <s v="GBP"/>
    <n v="1403886084"/>
    <n v="1401294084"/>
    <b v="0"/>
    <n v="9"/>
    <b v="0"/>
    <s v="theater/plays"/>
    <n v="5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300"/>
    <n v="385"/>
    <x v="2"/>
    <s v="AU"/>
    <s v="AUD"/>
    <n v="1430316426"/>
    <n v="1427724426"/>
    <b v="0"/>
    <n v="6"/>
    <b v="0"/>
    <s v="theater/plays"/>
    <n v="128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200"/>
    <n v="25"/>
    <x v="2"/>
    <s v="US"/>
    <s v="USD"/>
    <n v="1463619388"/>
    <n v="1461027388"/>
    <b v="0"/>
    <n v="1"/>
    <b v="0"/>
    <s v="theater/plays"/>
    <n v="13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2500"/>
    <n v="3045"/>
    <x v="2"/>
    <s v="US"/>
    <s v="USD"/>
    <n v="1443408550"/>
    <n v="1439952550"/>
    <b v="0"/>
    <n v="17"/>
    <b v="0"/>
    <s v="theater/plays"/>
    <n v="122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300"/>
    <n v="430"/>
    <x v="2"/>
    <s v="GB"/>
    <s v="GBP"/>
    <n v="1425124800"/>
    <n v="1421596356"/>
    <b v="0"/>
    <n v="13"/>
    <b v="0"/>
    <s v="theater/plays"/>
    <n v="143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400"/>
    <n v="165"/>
    <x v="2"/>
    <s v="US"/>
    <s v="USD"/>
    <n v="1425178800"/>
    <n v="1422374420"/>
    <b v="0"/>
    <n v="6"/>
    <b v="0"/>
    <s v="theater/plays"/>
    <n v="41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2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0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500"/>
    <n v="5"/>
    <x v="2"/>
    <s v="US"/>
    <s v="USD"/>
    <n v="1466375521"/>
    <n v="1463783521"/>
    <b v="0"/>
    <n v="1"/>
    <b v="0"/>
    <s v="theater/plays"/>
    <n v="1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128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50"/>
    <n v="350"/>
    <x v="2"/>
    <s v="US"/>
    <s v="USD"/>
    <n v="1425819425"/>
    <n v="1423231025"/>
    <b v="0"/>
    <n v="12"/>
    <b v="0"/>
    <s v="theater/plays"/>
    <n v="140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10"/>
    <n v="10"/>
    <x v="2"/>
    <s v="IT"/>
    <s v="EUR"/>
    <n v="1476008906"/>
    <n v="1473416906"/>
    <b v="0"/>
    <n v="1"/>
    <b v="0"/>
    <s v="theater/plays"/>
    <n v="10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5"/>
    <n v="10"/>
    <x v="2"/>
    <s v="US"/>
    <s v="USD"/>
    <n v="1427169540"/>
    <n v="1424701775"/>
    <b v="0"/>
    <n v="1"/>
    <b v="0"/>
    <s v="theater/plays"/>
    <n v="20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1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50"/>
    <n v="20"/>
    <x v="2"/>
    <s v="US"/>
    <s v="USD"/>
    <n v="1428205247"/>
    <n v="1423024847"/>
    <b v="0"/>
    <n v="1"/>
    <b v="0"/>
    <s v="theater/plays"/>
    <n v="13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666"/>
    <n v="60"/>
    <x v="2"/>
    <s v="GB"/>
    <s v="GBP"/>
    <n v="1440272093"/>
    <n v="1435088093"/>
    <b v="0"/>
    <n v="4"/>
    <b v="0"/>
    <s v="theater/plays"/>
    <n v="9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700"/>
    <n v="730"/>
    <x v="2"/>
    <s v="US"/>
    <s v="USD"/>
    <n v="1413953940"/>
    <n v="1410141900"/>
    <b v="0"/>
    <n v="8"/>
    <b v="0"/>
    <s v="theater/plays"/>
    <n v="104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600"/>
    <n v="800"/>
    <x v="2"/>
    <s v="MX"/>
    <s v="MXN"/>
    <n v="1482108350"/>
    <n v="1479516350"/>
    <b v="0"/>
    <n v="1"/>
    <b v="0"/>
    <s v="theater/plays"/>
    <n v="13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400"/>
    <n v="400"/>
    <x v="2"/>
    <s v="GB"/>
    <s v="GBP"/>
    <n v="1488271860"/>
    <n v="1484484219"/>
    <b v="0"/>
    <n v="5"/>
    <b v="0"/>
    <s v="theater/plays"/>
    <n v="100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6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5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500"/>
    <n v="50"/>
    <x v="2"/>
    <s v="US"/>
    <s v="USD"/>
    <n v="1472847873"/>
    <n v="1468959873"/>
    <b v="0"/>
    <n v="1"/>
    <b v="0"/>
    <s v="theater/plays"/>
    <n v="10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5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2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"/>
    <n v="100"/>
    <x v="2"/>
    <s v="US"/>
    <s v="USD"/>
    <n v="1440613920"/>
    <n v="1435953566"/>
    <b v="0"/>
    <n v="6"/>
    <b v="0"/>
    <s v="theater/plays"/>
    <n v="10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500"/>
    <n v="641"/>
    <x v="2"/>
    <s v="AU"/>
    <s v="AUD"/>
    <n v="1477550434"/>
    <n v="1474958434"/>
    <b v="0"/>
    <n v="14"/>
    <b v="0"/>
    <s v="theater/plays"/>
    <n v="128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2000"/>
    <n v="2300"/>
    <x v="2"/>
    <s v="MX"/>
    <s v="MXN"/>
    <n v="1482711309"/>
    <n v="1479860109"/>
    <b v="0"/>
    <n v="6"/>
    <b v="0"/>
    <s v="theater/plays"/>
    <n v="115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3500"/>
    <n v="3530"/>
    <x v="2"/>
    <s v="US"/>
    <s v="USD"/>
    <n v="1427936400"/>
    <n v="1424221866"/>
    <b v="0"/>
    <n v="33"/>
    <b v="0"/>
    <s v="theater/plays"/>
    <n v="10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1000"/>
    <n v="41"/>
    <x v="2"/>
    <s v="US"/>
    <s v="USD"/>
    <n v="1411596001"/>
    <n v="1409608801"/>
    <b v="0"/>
    <n v="4"/>
    <b v="0"/>
    <s v="theater/plays"/>
    <n v="4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2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2500"/>
    <n v="94"/>
    <x v="2"/>
    <s v="US"/>
    <s v="USD"/>
    <n v="1424747740"/>
    <n v="1422155740"/>
    <b v="0"/>
    <n v="6"/>
    <b v="0"/>
    <s v="theater/plays"/>
    <n v="4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10"/>
    <n v="3"/>
    <x v="2"/>
    <s v="US"/>
    <s v="USD"/>
    <n v="1452234840"/>
    <n v="1450619123"/>
    <b v="0"/>
    <n v="3"/>
    <b v="0"/>
    <s v="theater/plays"/>
    <n v="3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383EFB-A44A-4841-90D9-4E73C063958B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4746AD-B66A-3C47-B08D-383ADB6A191A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U4115"/>
  <sheetViews>
    <sheetView tabSelected="1" topLeftCell="A139" zoomScale="125" zoomScaleNormal="70" workbookViewId="0">
      <selection activeCell="F142" sqref="F142"/>
    </sheetView>
  </sheetViews>
  <sheetFormatPr baseColWidth="10" defaultColWidth="8.83203125" defaultRowHeight="15" x14ac:dyDescent="0.2"/>
  <cols>
    <col min="2" max="2" width="38.5" style="10" customWidth="1"/>
    <col min="3" max="3" width="40.33203125" style="3" customWidth="1"/>
    <col min="4" max="4" width="15.33203125" style="5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.6640625" bestFit="1" customWidth="1"/>
    <col min="17" max="17" width="11" bestFit="1" customWidth="1"/>
    <col min="18" max="18" width="14.5" bestFit="1" customWidth="1"/>
    <col min="19" max="19" width="20.83203125" style="16" bestFit="1" customWidth="1"/>
    <col min="20" max="20" width="19.6640625" style="16" bestFit="1" customWidth="1"/>
  </cols>
  <sheetData>
    <row r="1" spans="1:21" ht="16" x14ac:dyDescent="0.2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8363</v>
      </c>
      <c r="R1" s="1" t="s">
        <v>8312</v>
      </c>
      <c r="S1" s="15" t="s">
        <v>8364</v>
      </c>
      <c r="T1" s="15" t="s">
        <v>8365</v>
      </c>
      <c r="U1" t="s">
        <v>8367</v>
      </c>
    </row>
    <row r="2" spans="1:21" ht="48" x14ac:dyDescent="0.2">
      <c r="A2">
        <v>0</v>
      </c>
      <c r="B2" s="10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2" t="s">
        <v>8317</v>
      </c>
      <c r="R2" t="s">
        <v>8318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10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2" t="s">
        <v>8317</v>
      </c>
      <c r="R3" t="s">
        <v>8318</v>
      </c>
      <c r="S3" s="16">
        <f t="shared" ref="S3:S66" si="2">(((J3/60)/60)/24)+DATE(1970,1,1)</f>
        <v>42766.600497685184</v>
      </c>
      <c r="T3" s="16">
        <f>(((I3/60)/60)/24)+DATE(1970,1,1)</f>
        <v>42796.600497685184</v>
      </c>
      <c r="U3">
        <f t="shared" ref="U3:U66" si="3">YEAR(S3)</f>
        <v>2017</v>
      </c>
    </row>
    <row r="4" spans="1:21" ht="48" x14ac:dyDescent="0.2">
      <c r="A4">
        <v>2</v>
      </c>
      <c r="B4" s="10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8317</v>
      </c>
      <c r="R4" t="s">
        <v>8318</v>
      </c>
      <c r="S4" s="16">
        <f t="shared" si="2"/>
        <v>42405.702349537038</v>
      </c>
      <c r="T4" s="16">
        <f t="shared" ref="T4:T66" si="4">(((I4/60)/60)/24)+DATE(1970,1,1)</f>
        <v>42415.702349537038</v>
      </c>
      <c r="U4">
        <f t="shared" si="3"/>
        <v>2016</v>
      </c>
    </row>
    <row r="5" spans="1:21" ht="32" x14ac:dyDescent="0.2">
      <c r="A5">
        <v>3</v>
      </c>
      <c r="B5" s="10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8317</v>
      </c>
      <c r="R5" t="s">
        <v>8318</v>
      </c>
      <c r="S5" s="16">
        <f t="shared" si="2"/>
        <v>41828.515127314815</v>
      </c>
      <c r="T5" s="16">
        <f t="shared" si="4"/>
        <v>41858.515127314815</v>
      </c>
      <c r="U5">
        <f t="shared" si="3"/>
        <v>2014</v>
      </c>
    </row>
    <row r="6" spans="1:21" ht="64" x14ac:dyDescent="0.2">
      <c r="A6">
        <v>4</v>
      </c>
      <c r="B6" s="10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8317</v>
      </c>
      <c r="R6" t="s">
        <v>8318</v>
      </c>
      <c r="S6" s="16">
        <f t="shared" si="2"/>
        <v>42327.834247685183</v>
      </c>
      <c r="T6" s="16">
        <f t="shared" si="4"/>
        <v>42357.834247685183</v>
      </c>
      <c r="U6">
        <f t="shared" si="3"/>
        <v>2015</v>
      </c>
    </row>
    <row r="7" spans="1:21" ht="48" x14ac:dyDescent="0.2">
      <c r="A7">
        <v>5</v>
      </c>
      <c r="B7" s="10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8317</v>
      </c>
      <c r="R7" t="s">
        <v>8318</v>
      </c>
      <c r="S7" s="16">
        <f t="shared" si="2"/>
        <v>42563.932951388888</v>
      </c>
      <c r="T7" s="16">
        <f t="shared" si="4"/>
        <v>42580.232638888891</v>
      </c>
      <c r="U7">
        <f t="shared" si="3"/>
        <v>2016</v>
      </c>
    </row>
    <row r="8" spans="1:21" ht="48" x14ac:dyDescent="0.2">
      <c r="A8">
        <v>6</v>
      </c>
      <c r="B8" s="10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8317</v>
      </c>
      <c r="R8" t="s">
        <v>8318</v>
      </c>
      <c r="S8" s="16">
        <f t="shared" si="2"/>
        <v>41794.072337962964</v>
      </c>
      <c r="T8" s="16">
        <f t="shared" si="4"/>
        <v>41804.072337962964</v>
      </c>
      <c r="U8">
        <f t="shared" si="3"/>
        <v>2014</v>
      </c>
    </row>
    <row r="9" spans="1:21" ht="48" x14ac:dyDescent="0.2">
      <c r="A9">
        <v>7</v>
      </c>
      <c r="B9" s="10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8317</v>
      </c>
      <c r="R9" t="s">
        <v>8318</v>
      </c>
      <c r="S9" s="16">
        <f t="shared" si="2"/>
        <v>42516.047071759262</v>
      </c>
      <c r="T9" s="16">
        <f t="shared" si="4"/>
        <v>42556.047071759262</v>
      </c>
      <c r="U9">
        <f t="shared" si="3"/>
        <v>2016</v>
      </c>
    </row>
    <row r="10" spans="1:21" ht="16" x14ac:dyDescent="0.2">
      <c r="A10">
        <v>8</v>
      </c>
      <c r="B10" s="10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8317</v>
      </c>
      <c r="R10" t="s">
        <v>8318</v>
      </c>
      <c r="S10" s="16">
        <f t="shared" si="2"/>
        <v>42468.94458333333</v>
      </c>
      <c r="T10" s="16">
        <f t="shared" si="4"/>
        <v>42475.875</v>
      </c>
      <c r="U10">
        <f t="shared" si="3"/>
        <v>2016</v>
      </c>
    </row>
    <row r="11" spans="1:21" ht="48" x14ac:dyDescent="0.2">
      <c r="A11">
        <v>9</v>
      </c>
      <c r="B11" s="10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8317</v>
      </c>
      <c r="R11" t="s">
        <v>8318</v>
      </c>
      <c r="S11" s="16">
        <f t="shared" si="2"/>
        <v>42447.103518518517</v>
      </c>
      <c r="T11" s="16">
        <f t="shared" si="4"/>
        <v>42477.103518518517</v>
      </c>
      <c r="U11">
        <f t="shared" si="3"/>
        <v>2016</v>
      </c>
    </row>
    <row r="12" spans="1:21" ht="48" x14ac:dyDescent="0.2">
      <c r="A12">
        <v>10</v>
      </c>
      <c r="B12" s="10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8317</v>
      </c>
      <c r="R12" t="s">
        <v>8318</v>
      </c>
      <c r="S12" s="16">
        <f t="shared" si="2"/>
        <v>41780.068043981482</v>
      </c>
      <c r="T12" s="16">
        <f t="shared" si="4"/>
        <v>41815.068043981482</v>
      </c>
      <c r="U12">
        <f t="shared" si="3"/>
        <v>2014</v>
      </c>
    </row>
    <row r="13" spans="1:21" ht="48" x14ac:dyDescent="0.2">
      <c r="A13">
        <v>11</v>
      </c>
      <c r="B13" s="10" t="s">
        <v>13</v>
      </c>
      <c r="C13" s="3" t="s">
        <v>4122</v>
      </c>
      <c r="D13" s="5">
        <v>6000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100</v>
      </c>
      <c r="P13">
        <f t="shared" si="1"/>
        <v>80.33</v>
      </c>
      <c r="Q13" s="12" t="s">
        <v>8317</v>
      </c>
      <c r="R13" t="s">
        <v>8318</v>
      </c>
      <c r="S13" s="16">
        <f t="shared" si="2"/>
        <v>42572.778495370367</v>
      </c>
      <c r="T13" s="16">
        <f t="shared" si="4"/>
        <v>42604.125</v>
      </c>
      <c r="U13">
        <f t="shared" si="3"/>
        <v>2016</v>
      </c>
    </row>
    <row r="14" spans="1:21" ht="48" x14ac:dyDescent="0.2">
      <c r="A14">
        <v>12</v>
      </c>
      <c r="B14" s="10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8317</v>
      </c>
      <c r="R14" t="s">
        <v>8318</v>
      </c>
      <c r="S14" s="16">
        <f t="shared" si="2"/>
        <v>41791.713252314818</v>
      </c>
      <c r="T14" s="16">
        <f t="shared" si="4"/>
        <v>41836.125</v>
      </c>
      <c r="U14">
        <f t="shared" si="3"/>
        <v>2014</v>
      </c>
    </row>
    <row r="15" spans="1:21" ht="32" x14ac:dyDescent="0.2">
      <c r="A15">
        <v>13</v>
      </c>
      <c r="B15" s="10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8317</v>
      </c>
      <c r="R15" t="s">
        <v>8318</v>
      </c>
      <c r="S15" s="16">
        <f t="shared" si="2"/>
        <v>42508.677187499998</v>
      </c>
      <c r="T15" s="16">
        <f t="shared" si="4"/>
        <v>42544.852083333331</v>
      </c>
      <c r="U15">
        <f t="shared" si="3"/>
        <v>2016</v>
      </c>
    </row>
    <row r="16" spans="1:21" ht="32" x14ac:dyDescent="0.2">
      <c r="A16">
        <v>14</v>
      </c>
      <c r="B16" s="10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8317</v>
      </c>
      <c r="R16" t="s">
        <v>8318</v>
      </c>
      <c r="S16" s="16">
        <f t="shared" si="2"/>
        <v>41808.02648148148</v>
      </c>
      <c r="T16" s="16">
        <f t="shared" si="4"/>
        <v>41833.582638888889</v>
      </c>
      <c r="U16">
        <f t="shared" si="3"/>
        <v>2014</v>
      </c>
    </row>
    <row r="17" spans="1:21" ht="48" x14ac:dyDescent="0.2">
      <c r="A17">
        <v>15</v>
      </c>
      <c r="B17" s="10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8317</v>
      </c>
      <c r="R17" t="s">
        <v>8318</v>
      </c>
      <c r="S17" s="16">
        <f t="shared" si="2"/>
        <v>42256.391875000001</v>
      </c>
      <c r="T17" s="16">
        <f t="shared" si="4"/>
        <v>42274.843055555553</v>
      </c>
      <c r="U17">
        <f t="shared" si="3"/>
        <v>2015</v>
      </c>
    </row>
    <row r="18" spans="1:21" ht="48" x14ac:dyDescent="0.2">
      <c r="A18">
        <v>16</v>
      </c>
      <c r="B18" s="10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8317</v>
      </c>
      <c r="R18" t="s">
        <v>8318</v>
      </c>
      <c r="S18" s="16">
        <f t="shared" si="2"/>
        <v>41760.796423611115</v>
      </c>
      <c r="T18" s="16">
        <f t="shared" si="4"/>
        <v>41806.229166666664</v>
      </c>
      <c r="U18">
        <f t="shared" si="3"/>
        <v>2014</v>
      </c>
    </row>
    <row r="19" spans="1:21" ht="48" x14ac:dyDescent="0.2">
      <c r="A19">
        <v>17</v>
      </c>
      <c r="B19" s="10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8317</v>
      </c>
      <c r="R19" t="s">
        <v>8318</v>
      </c>
      <c r="S19" s="16">
        <f t="shared" si="2"/>
        <v>41917.731736111113</v>
      </c>
      <c r="T19" s="16">
        <f t="shared" si="4"/>
        <v>41947.773402777777</v>
      </c>
      <c r="U19">
        <f t="shared" si="3"/>
        <v>2014</v>
      </c>
    </row>
    <row r="20" spans="1:21" ht="48" x14ac:dyDescent="0.2">
      <c r="A20">
        <v>18</v>
      </c>
      <c r="B20" s="10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8317</v>
      </c>
      <c r="R20" t="s">
        <v>8318</v>
      </c>
      <c r="S20" s="16">
        <f t="shared" si="2"/>
        <v>41869.542314814818</v>
      </c>
      <c r="T20" s="16">
        <f t="shared" si="4"/>
        <v>41899.542314814818</v>
      </c>
      <c r="U20">
        <f t="shared" si="3"/>
        <v>2014</v>
      </c>
    </row>
    <row r="21" spans="1:21" ht="48" x14ac:dyDescent="0.2">
      <c r="A21">
        <v>19</v>
      </c>
      <c r="B21" s="10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8317</v>
      </c>
      <c r="R21" t="s">
        <v>8318</v>
      </c>
      <c r="S21" s="16">
        <f t="shared" si="2"/>
        <v>42175.816365740742</v>
      </c>
      <c r="T21" s="16">
        <f t="shared" si="4"/>
        <v>42205.816365740742</v>
      </c>
      <c r="U21">
        <f t="shared" si="3"/>
        <v>2015</v>
      </c>
    </row>
    <row r="22" spans="1:21" ht="48" x14ac:dyDescent="0.2">
      <c r="A22">
        <v>20</v>
      </c>
      <c r="B22" s="10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8317</v>
      </c>
      <c r="R22" t="s">
        <v>8318</v>
      </c>
      <c r="S22" s="16">
        <f t="shared" si="2"/>
        <v>42200.758240740746</v>
      </c>
      <c r="T22" s="16">
        <f t="shared" si="4"/>
        <v>42260.758240740746</v>
      </c>
      <c r="U22">
        <f t="shared" si="3"/>
        <v>2015</v>
      </c>
    </row>
    <row r="23" spans="1:21" ht="48" x14ac:dyDescent="0.2">
      <c r="A23">
        <v>21</v>
      </c>
      <c r="B23" s="10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8317</v>
      </c>
      <c r="R23" t="s">
        <v>8318</v>
      </c>
      <c r="S23" s="16">
        <f t="shared" si="2"/>
        <v>41878.627187500002</v>
      </c>
      <c r="T23" s="16">
        <f t="shared" si="4"/>
        <v>41908.627187500002</v>
      </c>
      <c r="U23">
        <f t="shared" si="3"/>
        <v>2014</v>
      </c>
    </row>
    <row r="24" spans="1:21" ht="32" x14ac:dyDescent="0.2">
      <c r="A24">
        <v>22</v>
      </c>
      <c r="B24" s="10" t="s">
        <v>24</v>
      </c>
      <c r="C24" s="3" t="s">
        <v>4133</v>
      </c>
      <c r="D24" s="5">
        <v>50000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</v>
      </c>
      <c r="P24">
        <f t="shared" si="1"/>
        <v>51.25</v>
      </c>
      <c r="Q24" s="12" t="s">
        <v>8317</v>
      </c>
      <c r="R24" t="s">
        <v>8318</v>
      </c>
      <c r="S24" s="16">
        <f t="shared" si="2"/>
        <v>41989.91134259259</v>
      </c>
      <c r="T24" s="16">
        <f t="shared" si="4"/>
        <v>42005.332638888889</v>
      </c>
      <c r="U24">
        <f t="shared" si="3"/>
        <v>2014</v>
      </c>
    </row>
    <row r="25" spans="1:21" ht="48" x14ac:dyDescent="0.2">
      <c r="A25">
        <v>23</v>
      </c>
      <c r="B25" s="10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8317</v>
      </c>
      <c r="R25" t="s">
        <v>8318</v>
      </c>
      <c r="S25" s="16">
        <f t="shared" si="2"/>
        <v>42097.778946759259</v>
      </c>
      <c r="T25" s="16">
        <f t="shared" si="4"/>
        <v>42124.638888888891</v>
      </c>
      <c r="U25">
        <f t="shared" si="3"/>
        <v>2015</v>
      </c>
    </row>
    <row r="26" spans="1:21" ht="32" x14ac:dyDescent="0.2">
      <c r="A26">
        <v>24</v>
      </c>
      <c r="B26" s="10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8317</v>
      </c>
      <c r="R26" t="s">
        <v>8318</v>
      </c>
      <c r="S26" s="16">
        <f t="shared" si="2"/>
        <v>42229.820173611108</v>
      </c>
      <c r="T26" s="16">
        <f t="shared" si="4"/>
        <v>42262.818750000006</v>
      </c>
      <c r="U26">
        <f t="shared" si="3"/>
        <v>2015</v>
      </c>
    </row>
    <row r="27" spans="1:21" ht="48" x14ac:dyDescent="0.2">
      <c r="A27">
        <v>25</v>
      </c>
      <c r="B27" s="10" t="s">
        <v>27</v>
      </c>
      <c r="C27" s="3" t="s">
        <v>4136</v>
      </c>
      <c r="D27" s="5">
        <v>70000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</v>
      </c>
      <c r="P27">
        <f t="shared" si="1"/>
        <v>57.14</v>
      </c>
      <c r="Q27" s="12" t="s">
        <v>8317</v>
      </c>
      <c r="R27" t="s">
        <v>8318</v>
      </c>
      <c r="S27" s="16">
        <f t="shared" si="2"/>
        <v>42318.025011574078</v>
      </c>
      <c r="T27" s="16">
        <f t="shared" si="4"/>
        <v>42378.025011574078</v>
      </c>
      <c r="U27">
        <f t="shared" si="3"/>
        <v>2015</v>
      </c>
    </row>
    <row r="28" spans="1:21" ht="48" x14ac:dyDescent="0.2">
      <c r="A28">
        <v>26</v>
      </c>
      <c r="B28" s="10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8317</v>
      </c>
      <c r="R28" t="s">
        <v>8318</v>
      </c>
      <c r="S28" s="16">
        <f t="shared" si="2"/>
        <v>41828.515555555554</v>
      </c>
      <c r="T28" s="16">
        <f t="shared" si="4"/>
        <v>41868.515555555554</v>
      </c>
      <c r="U28">
        <f t="shared" si="3"/>
        <v>2014</v>
      </c>
    </row>
    <row r="29" spans="1:21" ht="48" x14ac:dyDescent="0.2">
      <c r="A29">
        <v>27</v>
      </c>
      <c r="B29" s="10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8317</v>
      </c>
      <c r="R29" t="s">
        <v>8318</v>
      </c>
      <c r="S29" s="16">
        <f t="shared" si="2"/>
        <v>41929.164733796293</v>
      </c>
      <c r="T29" s="16">
        <f t="shared" si="4"/>
        <v>41959.206400462965</v>
      </c>
      <c r="U29">
        <f t="shared" si="3"/>
        <v>2014</v>
      </c>
    </row>
    <row r="30" spans="1:21" ht="32" x14ac:dyDescent="0.2">
      <c r="A30">
        <v>28</v>
      </c>
      <c r="B30" s="10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8317</v>
      </c>
      <c r="R30" t="s">
        <v>8318</v>
      </c>
      <c r="S30" s="16">
        <f t="shared" si="2"/>
        <v>42324.96393518518</v>
      </c>
      <c r="T30" s="16">
        <f t="shared" si="4"/>
        <v>42354.96393518518</v>
      </c>
      <c r="U30">
        <f t="shared" si="3"/>
        <v>2015</v>
      </c>
    </row>
    <row r="31" spans="1:21" ht="48" x14ac:dyDescent="0.2">
      <c r="A31">
        <v>29</v>
      </c>
      <c r="B31" s="10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8317</v>
      </c>
      <c r="R31" t="s">
        <v>8318</v>
      </c>
      <c r="S31" s="16">
        <f t="shared" si="2"/>
        <v>41812.67324074074</v>
      </c>
      <c r="T31" s="16">
        <f t="shared" si="4"/>
        <v>41842.67324074074</v>
      </c>
      <c r="U31">
        <f t="shared" si="3"/>
        <v>2014</v>
      </c>
    </row>
    <row r="32" spans="1:21" ht="48" x14ac:dyDescent="0.2">
      <c r="A32">
        <v>30</v>
      </c>
      <c r="B32" s="10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8317</v>
      </c>
      <c r="R32" t="s">
        <v>8318</v>
      </c>
      <c r="S32" s="16">
        <f t="shared" si="2"/>
        <v>41842.292997685188</v>
      </c>
      <c r="T32" s="16">
        <f t="shared" si="4"/>
        <v>41872.292997685188</v>
      </c>
      <c r="U32">
        <f t="shared" si="3"/>
        <v>2014</v>
      </c>
    </row>
    <row r="33" spans="1:21" ht="48" x14ac:dyDescent="0.2">
      <c r="A33">
        <v>31</v>
      </c>
      <c r="B33" s="10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8317</v>
      </c>
      <c r="R33" t="s">
        <v>8318</v>
      </c>
      <c r="S33" s="16">
        <f t="shared" si="2"/>
        <v>42376.79206018518</v>
      </c>
      <c r="T33" s="16">
        <f t="shared" si="4"/>
        <v>42394.79206018518</v>
      </c>
      <c r="U33">
        <f t="shared" si="3"/>
        <v>2016</v>
      </c>
    </row>
    <row r="34" spans="1:21" ht="48" x14ac:dyDescent="0.2">
      <c r="A34">
        <v>32</v>
      </c>
      <c r="B34" s="10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8317</v>
      </c>
      <c r="R34" t="s">
        <v>8318</v>
      </c>
      <c r="S34" s="16">
        <f t="shared" si="2"/>
        <v>42461.627511574072</v>
      </c>
      <c r="T34" s="16">
        <f t="shared" si="4"/>
        <v>42503.165972222225</v>
      </c>
      <c r="U34">
        <f t="shared" si="3"/>
        <v>2016</v>
      </c>
    </row>
    <row r="35" spans="1:21" ht="48" x14ac:dyDescent="0.2">
      <c r="A35">
        <v>33</v>
      </c>
      <c r="B35" s="10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8317</v>
      </c>
      <c r="R35" t="s">
        <v>8318</v>
      </c>
      <c r="S35" s="16">
        <f t="shared" si="2"/>
        <v>42286.660891203705</v>
      </c>
      <c r="T35" s="16">
        <f t="shared" si="4"/>
        <v>42316.702557870376</v>
      </c>
      <c r="U35">
        <f t="shared" si="3"/>
        <v>2015</v>
      </c>
    </row>
    <row r="36" spans="1:21" ht="48" x14ac:dyDescent="0.2">
      <c r="A36">
        <v>34</v>
      </c>
      <c r="B36" s="10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8317</v>
      </c>
      <c r="R36" t="s">
        <v>8318</v>
      </c>
      <c r="S36" s="16">
        <f t="shared" si="2"/>
        <v>41841.321770833332</v>
      </c>
      <c r="T36" s="16">
        <f t="shared" si="4"/>
        <v>41856.321770833332</v>
      </c>
      <c r="U36">
        <f t="shared" si="3"/>
        <v>2014</v>
      </c>
    </row>
    <row r="37" spans="1:21" ht="32" x14ac:dyDescent="0.2">
      <c r="A37">
        <v>35</v>
      </c>
      <c r="B37" s="10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8317</v>
      </c>
      <c r="R37" t="s">
        <v>8318</v>
      </c>
      <c r="S37" s="16">
        <f t="shared" si="2"/>
        <v>42098.291828703703</v>
      </c>
      <c r="T37" s="16">
        <f t="shared" si="4"/>
        <v>42122</v>
      </c>
      <c r="U37">
        <f t="shared" si="3"/>
        <v>2015</v>
      </c>
    </row>
    <row r="38" spans="1:21" ht="32" x14ac:dyDescent="0.2">
      <c r="A38">
        <v>36</v>
      </c>
      <c r="B38" s="10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8317</v>
      </c>
      <c r="R38" t="s">
        <v>8318</v>
      </c>
      <c r="S38" s="16">
        <f t="shared" si="2"/>
        <v>42068.307002314818</v>
      </c>
      <c r="T38" s="16">
        <f t="shared" si="4"/>
        <v>42098.265335648146</v>
      </c>
      <c r="U38">
        <f t="shared" si="3"/>
        <v>2015</v>
      </c>
    </row>
    <row r="39" spans="1:21" ht="48" x14ac:dyDescent="0.2">
      <c r="A39">
        <v>37</v>
      </c>
      <c r="B39" s="10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8317</v>
      </c>
      <c r="R39" t="s">
        <v>8318</v>
      </c>
      <c r="S39" s="16">
        <f t="shared" si="2"/>
        <v>42032.693043981482</v>
      </c>
      <c r="T39" s="16">
        <f t="shared" si="4"/>
        <v>42062.693043981482</v>
      </c>
      <c r="U39">
        <f t="shared" si="3"/>
        <v>2015</v>
      </c>
    </row>
    <row r="40" spans="1:21" ht="48" x14ac:dyDescent="0.2">
      <c r="A40">
        <v>38</v>
      </c>
      <c r="B40" s="10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8317</v>
      </c>
      <c r="R40" t="s">
        <v>8318</v>
      </c>
      <c r="S40" s="16">
        <f t="shared" si="2"/>
        <v>41375.057222222218</v>
      </c>
      <c r="T40" s="16">
        <f t="shared" si="4"/>
        <v>41405.057222222218</v>
      </c>
      <c r="U40">
        <f t="shared" si="3"/>
        <v>2013</v>
      </c>
    </row>
    <row r="41" spans="1:21" ht="48" x14ac:dyDescent="0.2">
      <c r="A41">
        <v>39</v>
      </c>
      <c r="B41" s="10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8317</v>
      </c>
      <c r="R41" t="s">
        <v>8318</v>
      </c>
      <c r="S41" s="16">
        <f t="shared" si="2"/>
        <v>41754.047083333331</v>
      </c>
      <c r="T41" s="16">
        <f t="shared" si="4"/>
        <v>41784.957638888889</v>
      </c>
      <c r="U41">
        <f t="shared" si="3"/>
        <v>2014</v>
      </c>
    </row>
    <row r="42" spans="1:21" ht="48" x14ac:dyDescent="0.2">
      <c r="A42">
        <v>40</v>
      </c>
      <c r="B42" s="10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8317</v>
      </c>
      <c r="R42" t="s">
        <v>8318</v>
      </c>
      <c r="S42" s="16">
        <f t="shared" si="2"/>
        <v>41789.21398148148</v>
      </c>
      <c r="T42" s="16">
        <f t="shared" si="4"/>
        <v>41809.166666666664</v>
      </c>
      <c r="U42">
        <f t="shared" si="3"/>
        <v>2014</v>
      </c>
    </row>
    <row r="43" spans="1:21" ht="48" x14ac:dyDescent="0.2">
      <c r="A43">
        <v>41</v>
      </c>
      <c r="B43" s="10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8317</v>
      </c>
      <c r="R43" t="s">
        <v>8318</v>
      </c>
      <c r="S43" s="16">
        <f t="shared" si="2"/>
        <v>41887.568912037037</v>
      </c>
      <c r="T43" s="16">
        <f t="shared" si="4"/>
        <v>41917.568912037037</v>
      </c>
      <c r="U43">
        <f t="shared" si="3"/>
        <v>2014</v>
      </c>
    </row>
    <row r="44" spans="1:21" ht="48" x14ac:dyDescent="0.2">
      <c r="A44">
        <v>42</v>
      </c>
      <c r="B44" s="10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8317</v>
      </c>
      <c r="R44" t="s">
        <v>8318</v>
      </c>
      <c r="S44" s="16">
        <f t="shared" si="2"/>
        <v>41971.639189814814</v>
      </c>
      <c r="T44" s="16">
        <f t="shared" si="4"/>
        <v>42001.639189814814</v>
      </c>
      <c r="U44">
        <f t="shared" si="3"/>
        <v>2014</v>
      </c>
    </row>
    <row r="45" spans="1:21" ht="48" x14ac:dyDescent="0.2">
      <c r="A45">
        <v>43</v>
      </c>
      <c r="B45" s="10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8317</v>
      </c>
      <c r="R45" t="s">
        <v>8318</v>
      </c>
      <c r="S45" s="16">
        <f t="shared" si="2"/>
        <v>41802.790347222224</v>
      </c>
      <c r="T45" s="16">
        <f t="shared" si="4"/>
        <v>41833</v>
      </c>
      <c r="U45">
        <f t="shared" si="3"/>
        <v>2014</v>
      </c>
    </row>
    <row r="46" spans="1:21" ht="48" x14ac:dyDescent="0.2">
      <c r="A46">
        <v>44</v>
      </c>
      <c r="B46" s="10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8317</v>
      </c>
      <c r="R46" t="s">
        <v>8318</v>
      </c>
      <c r="S46" s="16">
        <f t="shared" si="2"/>
        <v>41874.098807870374</v>
      </c>
      <c r="T46" s="16">
        <f t="shared" si="4"/>
        <v>41919.098807870374</v>
      </c>
      <c r="U46">
        <f t="shared" si="3"/>
        <v>2014</v>
      </c>
    </row>
    <row r="47" spans="1:21" ht="48" x14ac:dyDescent="0.2">
      <c r="A47">
        <v>45</v>
      </c>
      <c r="B47" s="10" t="s">
        <v>47</v>
      </c>
      <c r="C47" s="3" t="s">
        <v>4156</v>
      </c>
      <c r="D47" s="5">
        <v>6000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100</v>
      </c>
      <c r="P47">
        <f t="shared" si="1"/>
        <v>98.36</v>
      </c>
      <c r="Q47" s="12" t="s">
        <v>8317</v>
      </c>
      <c r="R47" t="s">
        <v>8318</v>
      </c>
      <c r="S47" s="16">
        <f t="shared" si="2"/>
        <v>42457.623923611114</v>
      </c>
      <c r="T47" s="16">
        <f t="shared" si="4"/>
        <v>42487.623923611114</v>
      </c>
      <c r="U47">
        <f t="shared" si="3"/>
        <v>2016</v>
      </c>
    </row>
    <row r="48" spans="1:21" ht="48" x14ac:dyDescent="0.2">
      <c r="A48">
        <v>46</v>
      </c>
      <c r="B48" s="10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8317</v>
      </c>
      <c r="R48" t="s">
        <v>8318</v>
      </c>
      <c r="S48" s="16">
        <f t="shared" si="2"/>
        <v>42323.964976851858</v>
      </c>
      <c r="T48" s="16">
        <f t="shared" si="4"/>
        <v>42353.964976851858</v>
      </c>
      <c r="U48">
        <f t="shared" si="3"/>
        <v>2015</v>
      </c>
    </row>
    <row r="49" spans="1:21" ht="48" x14ac:dyDescent="0.2">
      <c r="A49">
        <v>47</v>
      </c>
      <c r="B49" s="10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8317</v>
      </c>
      <c r="R49" t="s">
        <v>8318</v>
      </c>
      <c r="S49" s="16">
        <f t="shared" si="2"/>
        <v>41932.819525462961</v>
      </c>
      <c r="T49" s="16">
        <f t="shared" si="4"/>
        <v>41992.861192129625</v>
      </c>
      <c r="U49">
        <f t="shared" si="3"/>
        <v>2014</v>
      </c>
    </row>
    <row r="50" spans="1:21" ht="48" x14ac:dyDescent="0.2">
      <c r="A50">
        <v>48</v>
      </c>
      <c r="B50" s="10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8317</v>
      </c>
      <c r="R50" t="s">
        <v>8318</v>
      </c>
      <c r="S50" s="16">
        <f t="shared" si="2"/>
        <v>42033.516898148147</v>
      </c>
      <c r="T50" s="16">
        <f t="shared" si="4"/>
        <v>42064.5</v>
      </c>
      <c r="U50">
        <f t="shared" si="3"/>
        <v>2015</v>
      </c>
    </row>
    <row r="51" spans="1:21" ht="16" x14ac:dyDescent="0.2">
      <c r="A51">
        <v>49</v>
      </c>
      <c r="B51" s="10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8317</v>
      </c>
      <c r="R51" t="s">
        <v>8318</v>
      </c>
      <c r="S51" s="16">
        <f t="shared" si="2"/>
        <v>42271.176446759258</v>
      </c>
      <c r="T51" s="16">
        <f t="shared" si="4"/>
        <v>42301.176446759258</v>
      </c>
      <c r="U51">
        <f t="shared" si="3"/>
        <v>2015</v>
      </c>
    </row>
    <row r="52" spans="1:21" ht="48" x14ac:dyDescent="0.2">
      <c r="A52">
        <v>50</v>
      </c>
      <c r="B52" s="10" t="s">
        <v>52</v>
      </c>
      <c r="C52" s="3" t="s">
        <v>4161</v>
      </c>
      <c r="D52" s="5">
        <v>20000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3</v>
      </c>
      <c r="P52">
        <f t="shared" si="1"/>
        <v>27.27</v>
      </c>
      <c r="Q52" s="12" t="s">
        <v>8317</v>
      </c>
      <c r="R52" t="s">
        <v>8318</v>
      </c>
      <c r="S52" s="16">
        <f t="shared" si="2"/>
        <v>41995.752986111111</v>
      </c>
      <c r="T52" s="16">
        <f t="shared" si="4"/>
        <v>42034.708333333328</v>
      </c>
      <c r="U52">
        <f t="shared" si="3"/>
        <v>2014</v>
      </c>
    </row>
    <row r="53" spans="1:21" ht="48" x14ac:dyDescent="0.2">
      <c r="A53">
        <v>51</v>
      </c>
      <c r="B53" s="10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8317</v>
      </c>
      <c r="R53" t="s">
        <v>8318</v>
      </c>
      <c r="S53" s="16">
        <f t="shared" si="2"/>
        <v>42196.928668981483</v>
      </c>
      <c r="T53" s="16">
        <f t="shared" si="4"/>
        <v>42226.928668981483</v>
      </c>
      <c r="U53">
        <f t="shared" si="3"/>
        <v>2015</v>
      </c>
    </row>
    <row r="54" spans="1:21" ht="48" x14ac:dyDescent="0.2">
      <c r="A54">
        <v>52</v>
      </c>
      <c r="B54" s="10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8317</v>
      </c>
      <c r="R54" t="s">
        <v>8318</v>
      </c>
      <c r="S54" s="16">
        <f t="shared" si="2"/>
        <v>41807.701921296299</v>
      </c>
      <c r="T54" s="16">
        <f t="shared" si="4"/>
        <v>41837.701921296299</v>
      </c>
      <c r="U54">
        <f t="shared" si="3"/>
        <v>2014</v>
      </c>
    </row>
    <row r="55" spans="1:21" ht="32" x14ac:dyDescent="0.2">
      <c r="A55">
        <v>53</v>
      </c>
      <c r="B55" s="10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8317</v>
      </c>
      <c r="R55" t="s">
        <v>8318</v>
      </c>
      <c r="S55" s="16">
        <f t="shared" si="2"/>
        <v>41719.549131944441</v>
      </c>
      <c r="T55" s="16">
        <f t="shared" si="4"/>
        <v>41733.916666666664</v>
      </c>
      <c r="U55">
        <f t="shared" si="3"/>
        <v>2014</v>
      </c>
    </row>
    <row r="56" spans="1:21" ht="48" x14ac:dyDescent="0.2">
      <c r="A56">
        <v>54</v>
      </c>
      <c r="B56" s="10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8317</v>
      </c>
      <c r="R56" t="s">
        <v>8318</v>
      </c>
      <c r="S56" s="16">
        <f t="shared" si="2"/>
        <v>42333.713206018518</v>
      </c>
      <c r="T56" s="16">
        <f t="shared" si="4"/>
        <v>42363.713206018518</v>
      </c>
      <c r="U56">
        <f t="shared" si="3"/>
        <v>2015</v>
      </c>
    </row>
    <row r="57" spans="1:21" ht="48" x14ac:dyDescent="0.2">
      <c r="A57">
        <v>55</v>
      </c>
      <c r="B57" s="10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8317</v>
      </c>
      <c r="R57" t="s">
        <v>8318</v>
      </c>
      <c r="S57" s="16">
        <f t="shared" si="2"/>
        <v>42496.968935185185</v>
      </c>
      <c r="T57" s="16">
        <f t="shared" si="4"/>
        <v>42517.968935185185</v>
      </c>
      <c r="U57">
        <f t="shared" si="3"/>
        <v>2016</v>
      </c>
    </row>
    <row r="58" spans="1:21" ht="32" x14ac:dyDescent="0.2">
      <c r="A58">
        <v>56</v>
      </c>
      <c r="B58" s="10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8317</v>
      </c>
      <c r="R58" t="s">
        <v>8318</v>
      </c>
      <c r="S58" s="16">
        <f t="shared" si="2"/>
        <v>42149.548888888887</v>
      </c>
      <c r="T58" s="16">
        <f t="shared" si="4"/>
        <v>42163.666666666672</v>
      </c>
      <c r="U58">
        <f t="shared" si="3"/>
        <v>2015</v>
      </c>
    </row>
    <row r="59" spans="1:21" ht="48" x14ac:dyDescent="0.2">
      <c r="A59">
        <v>57</v>
      </c>
      <c r="B59" s="10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8317</v>
      </c>
      <c r="R59" t="s">
        <v>8318</v>
      </c>
      <c r="S59" s="16">
        <f t="shared" si="2"/>
        <v>42089.83289351852</v>
      </c>
      <c r="T59" s="16">
        <f t="shared" si="4"/>
        <v>42119.83289351852</v>
      </c>
      <c r="U59">
        <f t="shared" si="3"/>
        <v>2015</v>
      </c>
    </row>
    <row r="60" spans="1:21" ht="32" x14ac:dyDescent="0.2">
      <c r="A60">
        <v>58</v>
      </c>
      <c r="B60" s="10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8317</v>
      </c>
      <c r="R60" t="s">
        <v>8318</v>
      </c>
      <c r="S60" s="16">
        <f t="shared" si="2"/>
        <v>41932.745046296295</v>
      </c>
      <c r="T60" s="16">
        <f t="shared" si="4"/>
        <v>41962.786712962959</v>
      </c>
      <c r="U60">
        <f t="shared" si="3"/>
        <v>2014</v>
      </c>
    </row>
    <row r="61" spans="1:21" ht="48" x14ac:dyDescent="0.2">
      <c r="A61">
        <v>59</v>
      </c>
      <c r="B61" s="10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8317</v>
      </c>
      <c r="R61" t="s">
        <v>8318</v>
      </c>
      <c r="S61" s="16">
        <f t="shared" si="2"/>
        <v>42230.23583333334</v>
      </c>
      <c r="T61" s="16">
        <f t="shared" si="4"/>
        <v>42261.875</v>
      </c>
      <c r="U61">
        <f t="shared" si="3"/>
        <v>2015</v>
      </c>
    </row>
    <row r="62" spans="1:21" ht="48" x14ac:dyDescent="0.2">
      <c r="A62">
        <v>60</v>
      </c>
      <c r="B62" s="10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8317</v>
      </c>
      <c r="R62" t="s">
        <v>8319</v>
      </c>
      <c r="S62" s="16">
        <f t="shared" si="2"/>
        <v>41701.901817129627</v>
      </c>
      <c r="T62" s="16">
        <f t="shared" si="4"/>
        <v>41721</v>
      </c>
      <c r="U62">
        <f t="shared" si="3"/>
        <v>2014</v>
      </c>
    </row>
    <row r="63" spans="1:21" ht="48" x14ac:dyDescent="0.2">
      <c r="A63">
        <v>61</v>
      </c>
      <c r="B63" s="10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8317</v>
      </c>
      <c r="R63" t="s">
        <v>8319</v>
      </c>
      <c r="S63" s="16">
        <f t="shared" si="2"/>
        <v>41409.814317129632</v>
      </c>
      <c r="T63" s="16">
        <f t="shared" si="4"/>
        <v>41431.814317129632</v>
      </c>
      <c r="U63">
        <f t="shared" si="3"/>
        <v>2013</v>
      </c>
    </row>
    <row r="64" spans="1:21" ht="48" x14ac:dyDescent="0.2">
      <c r="A64">
        <v>62</v>
      </c>
      <c r="B64" s="10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8317</v>
      </c>
      <c r="R64" t="s">
        <v>8319</v>
      </c>
      <c r="S64" s="16">
        <f t="shared" si="2"/>
        <v>41311.799513888887</v>
      </c>
      <c r="T64" s="16">
        <f t="shared" si="4"/>
        <v>41336.799513888887</v>
      </c>
      <c r="U64">
        <f t="shared" si="3"/>
        <v>2013</v>
      </c>
    </row>
    <row r="65" spans="1:21" ht="48" x14ac:dyDescent="0.2">
      <c r="A65">
        <v>63</v>
      </c>
      <c r="B65" s="10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8317</v>
      </c>
      <c r="R65" t="s">
        <v>8319</v>
      </c>
      <c r="S65" s="16">
        <f t="shared" si="2"/>
        <v>41612.912187499998</v>
      </c>
      <c r="T65" s="16">
        <f t="shared" si="4"/>
        <v>41636.207638888889</v>
      </c>
      <c r="U65">
        <f t="shared" si="3"/>
        <v>2013</v>
      </c>
    </row>
    <row r="66" spans="1:21" ht="48" x14ac:dyDescent="0.2">
      <c r="A66">
        <v>64</v>
      </c>
      <c r="B66" s="10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2" t="s">
        <v>8317</v>
      </c>
      <c r="R66" t="s">
        <v>8319</v>
      </c>
      <c r="S66" s="16">
        <f t="shared" si="2"/>
        <v>41433.01829861111</v>
      </c>
      <c r="T66" s="16">
        <f t="shared" si="4"/>
        <v>41463.01829861111</v>
      </c>
      <c r="U66">
        <f t="shared" si="3"/>
        <v>2013</v>
      </c>
    </row>
    <row r="67" spans="1:21" ht="32" x14ac:dyDescent="0.2">
      <c r="A67">
        <v>65</v>
      </c>
      <c r="B67" s="10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2" t="s">
        <v>8317</v>
      </c>
      <c r="R67" t="s">
        <v>8319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10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2" t="s">
        <v>8317</v>
      </c>
      <c r="R68" t="s">
        <v>8319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10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2" t="s">
        <v>8317</v>
      </c>
      <c r="R69" t="s">
        <v>8319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10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2" t="s">
        <v>8317</v>
      </c>
      <c r="R70" t="s">
        <v>8319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10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2" t="s">
        <v>8317</v>
      </c>
      <c r="R71" t="s">
        <v>8319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10" t="s">
        <v>72</v>
      </c>
      <c r="C72" s="3" t="s">
        <v>4181</v>
      </c>
      <c r="D72" s="5">
        <v>60000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</v>
      </c>
      <c r="P72">
        <f t="shared" si="6"/>
        <v>37.409999999999997</v>
      </c>
      <c r="Q72" s="12" t="s">
        <v>8317</v>
      </c>
      <c r="R72" t="s">
        <v>8319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10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2" t="s">
        <v>8317</v>
      </c>
      <c r="R73" t="s">
        <v>8319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10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2" t="s">
        <v>8317</v>
      </c>
      <c r="R74" t="s">
        <v>8319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10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2" t="s">
        <v>8317</v>
      </c>
      <c r="R75" t="s">
        <v>8319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10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2" t="s">
        <v>8317</v>
      </c>
      <c r="R76" t="s">
        <v>8319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10" t="s">
        <v>77</v>
      </c>
      <c r="C77" s="3" t="s">
        <v>4186</v>
      </c>
      <c r="D77" s="5">
        <v>4000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101</v>
      </c>
      <c r="P77">
        <f t="shared" si="6"/>
        <v>85.96</v>
      </c>
      <c r="Q77" s="12" t="s">
        <v>8317</v>
      </c>
      <c r="R77" t="s">
        <v>8319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10" t="s">
        <v>78</v>
      </c>
      <c r="C78" s="3" t="s">
        <v>4187</v>
      </c>
      <c r="D78" s="5">
        <v>25000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2</v>
      </c>
      <c r="P78">
        <f t="shared" si="6"/>
        <v>30.67</v>
      </c>
      <c r="Q78" s="12" t="s">
        <v>8317</v>
      </c>
      <c r="R78" t="s">
        <v>8319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10" t="s">
        <v>79</v>
      </c>
      <c r="C79" s="3" t="s">
        <v>4188</v>
      </c>
      <c r="D79" s="5">
        <v>3400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46</v>
      </c>
      <c r="P79">
        <f t="shared" si="6"/>
        <v>60.38</v>
      </c>
      <c r="Q79" s="12" t="s">
        <v>8317</v>
      </c>
      <c r="R79" t="s">
        <v>8319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10" t="s">
        <v>80</v>
      </c>
      <c r="C80" s="3" t="s">
        <v>4189</v>
      </c>
      <c r="D80" s="5">
        <v>2000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68</v>
      </c>
      <c r="P80">
        <f t="shared" si="6"/>
        <v>38.6</v>
      </c>
      <c r="Q80" s="12" t="s">
        <v>8317</v>
      </c>
      <c r="R80" t="s">
        <v>8319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10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2" t="s">
        <v>8317</v>
      </c>
      <c r="R81" t="s">
        <v>8319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10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2" t="s">
        <v>8317</v>
      </c>
      <c r="R82" t="s">
        <v>8319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10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2" t="s">
        <v>8317</v>
      </c>
      <c r="R83" t="s">
        <v>8319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10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2" t="s">
        <v>8317</v>
      </c>
      <c r="R84" t="s">
        <v>8319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10" t="s">
        <v>85</v>
      </c>
      <c r="C85" s="3" t="s">
        <v>4194</v>
      </c>
      <c r="D85" s="5">
        <v>100000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0</v>
      </c>
      <c r="P85">
        <f t="shared" si="6"/>
        <v>15.77</v>
      </c>
      <c r="Q85" s="12" t="s">
        <v>8317</v>
      </c>
      <c r="R85" t="s">
        <v>8319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10" t="s">
        <v>86</v>
      </c>
      <c r="C86" s="3" t="s">
        <v>4195</v>
      </c>
      <c r="D86" s="5">
        <v>75000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</v>
      </c>
      <c r="P86">
        <f t="shared" si="6"/>
        <v>71.430000000000007</v>
      </c>
      <c r="Q86" s="12" t="s">
        <v>8317</v>
      </c>
      <c r="R86" t="s">
        <v>8319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10" t="s">
        <v>87</v>
      </c>
      <c r="C87" s="3" t="s">
        <v>4196</v>
      </c>
      <c r="D87" s="5">
        <v>10000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15</v>
      </c>
      <c r="P87">
        <f t="shared" si="6"/>
        <v>71.709999999999994</v>
      </c>
      <c r="Q87" s="12" t="s">
        <v>8317</v>
      </c>
      <c r="R87" t="s">
        <v>8319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10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2" t="s">
        <v>8317</v>
      </c>
      <c r="R88" t="s">
        <v>8319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10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2" t="s">
        <v>8317</v>
      </c>
      <c r="R89" t="s">
        <v>8319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10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2" t="s">
        <v>8317</v>
      </c>
      <c r="R90" t="s">
        <v>8319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10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2" t="s">
        <v>8317</v>
      </c>
      <c r="R91" t="s">
        <v>8319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10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2" t="s">
        <v>8317</v>
      </c>
      <c r="R92" t="s">
        <v>8319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10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2" t="s">
        <v>8317</v>
      </c>
      <c r="R93" t="s">
        <v>8319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10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2" t="s">
        <v>8317</v>
      </c>
      <c r="R94" t="s">
        <v>8319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10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2" t="s">
        <v>8317</v>
      </c>
      <c r="R95" t="s">
        <v>8319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10" t="s">
        <v>96</v>
      </c>
      <c r="C96" s="3" t="s">
        <v>4205</v>
      </c>
      <c r="D96" s="5">
        <v>50000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</v>
      </c>
      <c r="P96">
        <f t="shared" si="6"/>
        <v>21.67</v>
      </c>
      <c r="Q96" s="12" t="s">
        <v>8317</v>
      </c>
      <c r="R96" t="s">
        <v>8319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10" t="s">
        <v>97</v>
      </c>
      <c r="C97" s="3" t="s">
        <v>4206</v>
      </c>
      <c r="D97" s="5">
        <v>15000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3</v>
      </c>
      <c r="P97">
        <f t="shared" si="6"/>
        <v>21.9</v>
      </c>
      <c r="Q97" s="12" t="s">
        <v>8317</v>
      </c>
      <c r="R97" t="s">
        <v>8319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10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2" t="s">
        <v>8317</v>
      </c>
      <c r="R98" t="s">
        <v>8319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10" t="s">
        <v>99</v>
      </c>
      <c r="C99" s="3" t="s">
        <v>4208</v>
      </c>
      <c r="D99" s="5">
        <v>90000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0</v>
      </c>
      <c r="P99">
        <f t="shared" si="6"/>
        <v>53.13</v>
      </c>
      <c r="Q99" s="12" t="s">
        <v>8317</v>
      </c>
      <c r="R99" t="s">
        <v>8319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10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2" t="s">
        <v>8317</v>
      </c>
      <c r="R100" t="s">
        <v>8319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10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2" t="s">
        <v>8317</v>
      </c>
      <c r="R101" t="s">
        <v>8319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10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2" t="s">
        <v>8317</v>
      </c>
      <c r="R102" t="s">
        <v>8319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10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2" t="s">
        <v>8317</v>
      </c>
      <c r="R103" t="s">
        <v>8319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10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2" t="s">
        <v>8317</v>
      </c>
      <c r="R104" t="s">
        <v>8319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10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2" t="s">
        <v>8317</v>
      </c>
      <c r="R105" t="s">
        <v>8319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10" t="s">
        <v>106</v>
      </c>
      <c r="C106" s="3" t="s">
        <v>4215</v>
      </c>
      <c r="D106" s="5">
        <v>600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100</v>
      </c>
      <c r="P106">
        <f t="shared" si="6"/>
        <v>60</v>
      </c>
      <c r="Q106" s="12" t="s">
        <v>8317</v>
      </c>
      <c r="R106" t="s">
        <v>8319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10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2" t="s">
        <v>8317</v>
      </c>
      <c r="R107" t="s">
        <v>8319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10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2" t="s">
        <v>8317</v>
      </c>
      <c r="R108" t="s">
        <v>8319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10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2" t="s">
        <v>8317</v>
      </c>
      <c r="R109" t="s">
        <v>8319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10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2" t="s">
        <v>8317</v>
      </c>
      <c r="R110" t="s">
        <v>8319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10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2" t="s">
        <v>8317</v>
      </c>
      <c r="R111" t="s">
        <v>8319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10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2" t="s">
        <v>8317</v>
      </c>
      <c r="R112" t="s">
        <v>8319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10" t="s">
        <v>113</v>
      </c>
      <c r="C113" s="3" t="s">
        <v>4222</v>
      </c>
      <c r="D113" s="5">
        <v>5000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108</v>
      </c>
      <c r="P113">
        <f t="shared" si="6"/>
        <v>102.08</v>
      </c>
      <c r="Q113" s="12" t="s">
        <v>8317</v>
      </c>
      <c r="R113" t="s">
        <v>8319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10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2" t="s">
        <v>8317</v>
      </c>
      <c r="R114" t="s">
        <v>8319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10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2" t="s">
        <v>8317</v>
      </c>
      <c r="R115" t="s">
        <v>8319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10" t="s">
        <v>116</v>
      </c>
      <c r="C116" s="3" t="s">
        <v>4225</v>
      </c>
      <c r="D116" s="5">
        <v>20000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16</v>
      </c>
      <c r="P116">
        <f t="shared" si="6"/>
        <v>88.57</v>
      </c>
      <c r="Q116" s="12" t="s">
        <v>8317</v>
      </c>
      <c r="R116" t="s">
        <v>8319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10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2" t="s">
        <v>8317</v>
      </c>
      <c r="R117" t="s">
        <v>8319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10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2" t="s">
        <v>8317</v>
      </c>
      <c r="R118" t="s">
        <v>8319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10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2" t="s">
        <v>8317</v>
      </c>
      <c r="R119" t="s">
        <v>8319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10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2" t="s">
        <v>8317</v>
      </c>
      <c r="R120" t="s">
        <v>8319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10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2" t="s">
        <v>8317</v>
      </c>
      <c r="R121" t="s">
        <v>8319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10" t="s">
        <v>122</v>
      </c>
      <c r="C122" s="3" t="s">
        <v>4231</v>
      </c>
      <c r="D122" s="5">
        <v>500000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2" t="s">
        <v>8317</v>
      </c>
      <c r="R122" t="s">
        <v>8320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10" t="s">
        <v>123</v>
      </c>
      <c r="C123" s="3" t="s">
        <v>4232</v>
      </c>
      <c r="D123" s="5">
        <v>2500000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2" t="s">
        <v>8317</v>
      </c>
      <c r="R123" t="s">
        <v>8320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10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2" t="s">
        <v>8317</v>
      </c>
      <c r="R124" t="s">
        <v>8320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10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2" t="s">
        <v>8317</v>
      </c>
      <c r="R125" t="s">
        <v>8320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10" t="s">
        <v>126</v>
      </c>
      <c r="C126" s="3" t="s">
        <v>4235</v>
      </c>
      <c r="D126" s="5">
        <v>30000000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2" t="s">
        <v>8317</v>
      </c>
      <c r="R126" t="s">
        <v>8320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10" t="s">
        <v>127</v>
      </c>
      <c r="C127" s="3" t="s">
        <v>4236</v>
      </c>
      <c r="D127" s="5">
        <v>35000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0</v>
      </c>
      <c r="P127">
        <f t="shared" si="6"/>
        <v>11.67</v>
      </c>
      <c r="Q127" s="12" t="s">
        <v>8317</v>
      </c>
      <c r="R127" t="s">
        <v>8320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10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2" t="s">
        <v>8317</v>
      </c>
      <c r="R128" t="s">
        <v>8320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10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2" t="s">
        <v>8317</v>
      </c>
      <c r="R129" t="s">
        <v>8320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10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2" t="s">
        <v>8317</v>
      </c>
      <c r="R130" t="s">
        <v>8320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10" t="s">
        <v>131</v>
      </c>
      <c r="C131" s="3" t="s">
        <v>4240</v>
      </c>
      <c r="D131" s="5">
        <v>25000000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2" t="s">
        <v>8317</v>
      </c>
      <c r="R131" t="s">
        <v>8320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10" t="s">
        <v>132</v>
      </c>
      <c r="C132" s="3" t="s">
        <v>4241</v>
      </c>
      <c r="D132" s="5">
        <v>10000000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2" t="s">
        <v>8317</v>
      </c>
      <c r="R132" t="s">
        <v>8320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10" t="s">
        <v>133</v>
      </c>
      <c r="C133" s="3" t="s">
        <v>4242</v>
      </c>
      <c r="D133" s="5">
        <v>6000000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2" t="s">
        <v>8317</v>
      </c>
      <c r="R133" t="s">
        <v>8320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10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2" t="s">
        <v>8317</v>
      </c>
      <c r="R134" t="s">
        <v>8320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10" t="s">
        <v>135</v>
      </c>
      <c r="C135" s="3" t="s">
        <v>4244</v>
      </c>
      <c r="D135" s="5">
        <v>5000000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2" t="s">
        <v>8317</v>
      </c>
      <c r="R135" t="s">
        <v>8320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10" t="s">
        <v>136</v>
      </c>
      <c r="C136" s="3" t="s">
        <v>4245</v>
      </c>
      <c r="D136" s="5">
        <v>2000000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2" t="s">
        <v>8317</v>
      </c>
      <c r="R136" t="s">
        <v>8320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10" t="s">
        <v>137</v>
      </c>
      <c r="C137" s="3" t="s">
        <v>4246</v>
      </c>
      <c r="D137" s="5">
        <v>15000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3</v>
      </c>
      <c r="P137">
        <f t="shared" si="11"/>
        <v>80.599999999999994</v>
      </c>
      <c r="Q137" s="12" t="s">
        <v>8317</v>
      </c>
      <c r="R137" t="s">
        <v>8320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10" t="s">
        <v>138</v>
      </c>
      <c r="C138" s="3" t="s">
        <v>4232</v>
      </c>
      <c r="D138" s="5">
        <v>2000000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2" t="s">
        <v>8317</v>
      </c>
      <c r="R138" t="s">
        <v>8320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10" t="s">
        <v>139</v>
      </c>
      <c r="C139" s="3" t="s">
        <v>4247</v>
      </c>
      <c r="D139" s="5">
        <v>1500000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2" t="s">
        <v>8317</v>
      </c>
      <c r="R139" t="s">
        <v>8320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10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2" t="s">
        <v>8317</v>
      </c>
      <c r="R140" t="s">
        <v>8320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10" t="s">
        <v>141</v>
      </c>
      <c r="C141" s="3" t="s">
        <v>4249</v>
      </c>
      <c r="D141" s="5">
        <v>5500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9</v>
      </c>
      <c r="P141">
        <f t="shared" si="11"/>
        <v>500</v>
      </c>
      <c r="Q141" s="12" t="s">
        <v>8317</v>
      </c>
      <c r="R141" t="s">
        <v>8320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10" t="s">
        <v>142</v>
      </c>
      <c r="C142" s="3" t="s">
        <v>4250</v>
      </c>
      <c r="D142" s="5">
        <v>1500000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2" t="s">
        <v>8317</v>
      </c>
      <c r="R142" t="s">
        <v>8320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10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2" t="s">
        <v>8317</v>
      </c>
      <c r="R143" t="s">
        <v>8320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10" t="s">
        <v>144</v>
      </c>
      <c r="C144" s="3" t="s">
        <v>4252</v>
      </c>
      <c r="D144" s="5">
        <v>175000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2" t="s">
        <v>8317</v>
      </c>
      <c r="R144" t="s">
        <v>8320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10" t="s">
        <v>145</v>
      </c>
      <c r="C145" s="3" t="s">
        <v>4253</v>
      </c>
      <c r="D145" s="5">
        <v>1500000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2" t="s">
        <v>8317</v>
      </c>
      <c r="R145" t="s">
        <v>8320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10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2" t="s">
        <v>8317</v>
      </c>
      <c r="R146" t="s">
        <v>8320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10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2" t="s">
        <v>8317</v>
      </c>
      <c r="R147" t="s">
        <v>8320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10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2" t="s">
        <v>8317</v>
      </c>
      <c r="R148" t="s">
        <v>8320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10" t="s">
        <v>149</v>
      </c>
      <c r="C149" s="3" t="s">
        <v>4257</v>
      </c>
      <c r="D149" s="5">
        <v>1000000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2" t="s">
        <v>8317</v>
      </c>
      <c r="R149" t="s">
        <v>8320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10" t="s">
        <v>150</v>
      </c>
      <c r="C150" s="3" t="s">
        <v>4258</v>
      </c>
      <c r="D150" s="5">
        <v>54000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2" t="s">
        <v>8317</v>
      </c>
      <c r="R150" t="s">
        <v>8320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10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2" t="s">
        <v>8317</v>
      </c>
      <c r="R151" t="s">
        <v>8320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10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2" t="s">
        <v>8317</v>
      </c>
      <c r="R152" t="s">
        <v>8320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10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2" t="s">
        <v>8317</v>
      </c>
      <c r="R153" t="s">
        <v>8320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10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2" t="s">
        <v>8317</v>
      </c>
      <c r="R154" t="s">
        <v>8320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10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2" t="s">
        <v>8317</v>
      </c>
      <c r="R155" t="s">
        <v>8320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10" t="s">
        <v>156</v>
      </c>
      <c r="C156" s="3" t="s">
        <v>4264</v>
      </c>
      <c r="D156" s="5">
        <v>50000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0</v>
      </c>
      <c r="P156">
        <f t="shared" si="11"/>
        <v>13.33</v>
      </c>
      <c r="Q156" s="12" t="s">
        <v>8317</v>
      </c>
      <c r="R156" t="s">
        <v>8320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10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2" t="s">
        <v>8317</v>
      </c>
      <c r="R157" t="s">
        <v>8320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10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2" t="s">
        <v>8317</v>
      </c>
      <c r="R158" t="s">
        <v>8320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10" t="s">
        <v>159</v>
      </c>
      <c r="C159" s="3" t="s">
        <v>4267</v>
      </c>
      <c r="D159" s="5">
        <v>200000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2" t="s">
        <v>8317</v>
      </c>
      <c r="R159" t="s">
        <v>8320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10" t="s">
        <v>160</v>
      </c>
      <c r="C160" s="3" t="s">
        <v>4268</v>
      </c>
      <c r="D160" s="5">
        <v>510000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2" t="s">
        <v>8317</v>
      </c>
      <c r="R160" t="s">
        <v>8320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10" t="s">
        <v>161</v>
      </c>
      <c r="C161" s="3" t="s">
        <v>4269</v>
      </c>
      <c r="D161" s="5">
        <v>70000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2" t="s">
        <v>8317</v>
      </c>
      <c r="R161" t="s">
        <v>8320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10" t="s">
        <v>162</v>
      </c>
      <c r="C162" s="3" t="s">
        <v>4270</v>
      </c>
      <c r="D162" s="5">
        <v>500000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2" t="s">
        <v>8317</v>
      </c>
      <c r="R162" t="s">
        <v>8321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10" t="s">
        <v>163</v>
      </c>
      <c r="C163" s="3" t="s">
        <v>4271</v>
      </c>
      <c r="D163" s="5">
        <v>75000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2" t="s">
        <v>8317</v>
      </c>
      <c r="R163" t="s">
        <v>8321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10" t="s">
        <v>164</v>
      </c>
      <c r="C164" s="3" t="s">
        <v>4272</v>
      </c>
      <c r="D164" s="5">
        <v>10000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4</v>
      </c>
      <c r="P164">
        <f t="shared" si="11"/>
        <v>43.5</v>
      </c>
      <c r="Q164" s="12" t="s">
        <v>8317</v>
      </c>
      <c r="R164" t="s">
        <v>8321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10" t="s">
        <v>165</v>
      </c>
      <c r="C165" s="3" t="s">
        <v>4273</v>
      </c>
      <c r="D165" s="5">
        <v>500000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2" t="s">
        <v>8317</v>
      </c>
      <c r="R165" t="s">
        <v>8321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10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2" t="s">
        <v>8317</v>
      </c>
      <c r="R166" t="s">
        <v>8321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10" t="s">
        <v>167</v>
      </c>
      <c r="C167" s="3" t="s">
        <v>4275</v>
      </c>
      <c r="D167" s="5">
        <v>500000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2" t="s">
        <v>8317</v>
      </c>
      <c r="R167" t="s">
        <v>8321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10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2" t="s">
        <v>8317</v>
      </c>
      <c r="R168" t="s">
        <v>8321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10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2" t="s">
        <v>8317</v>
      </c>
      <c r="R169" t="s">
        <v>8321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10" t="s">
        <v>170</v>
      </c>
      <c r="C170" s="3" t="s">
        <v>4278</v>
      </c>
      <c r="D170" s="5">
        <v>10000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3</v>
      </c>
      <c r="P170">
        <f t="shared" si="11"/>
        <v>108.33</v>
      </c>
      <c r="Q170" s="12" t="s">
        <v>8317</v>
      </c>
      <c r="R170" t="s">
        <v>8321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10" t="s">
        <v>171</v>
      </c>
      <c r="C171" s="3" t="s">
        <v>4279</v>
      </c>
      <c r="D171" s="5">
        <v>500000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0</v>
      </c>
      <c r="P171">
        <f t="shared" si="11"/>
        <v>56</v>
      </c>
      <c r="Q171" s="12" t="s">
        <v>8317</v>
      </c>
      <c r="R171" t="s">
        <v>8321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10" t="s">
        <v>172</v>
      </c>
      <c r="C172" s="3" t="s">
        <v>4280</v>
      </c>
      <c r="D172" s="5">
        <v>8000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4</v>
      </c>
      <c r="P172">
        <f t="shared" si="11"/>
        <v>32.5</v>
      </c>
      <c r="Q172" s="12" t="s">
        <v>8317</v>
      </c>
      <c r="R172" t="s">
        <v>8321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10" t="s">
        <v>173</v>
      </c>
      <c r="C173" s="3" t="s">
        <v>4281</v>
      </c>
      <c r="D173" s="5">
        <v>1000000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2" t="s">
        <v>8317</v>
      </c>
      <c r="R173" t="s">
        <v>8321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10" t="s">
        <v>174</v>
      </c>
      <c r="C174" s="3" t="s">
        <v>4282</v>
      </c>
      <c r="D174" s="5">
        <v>500000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2" t="s">
        <v>8317</v>
      </c>
      <c r="R174" t="s">
        <v>8321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10" t="s">
        <v>175</v>
      </c>
      <c r="C175" s="3" t="s">
        <v>4283</v>
      </c>
      <c r="D175" s="5">
        <v>474900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2" t="s">
        <v>8317</v>
      </c>
      <c r="R175" t="s">
        <v>8321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10" t="s">
        <v>176</v>
      </c>
      <c r="C176" s="3" t="s">
        <v>4284</v>
      </c>
      <c r="D176" s="5">
        <v>375000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2" t="s">
        <v>8317</v>
      </c>
      <c r="R176" t="s">
        <v>8321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10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2" t="s">
        <v>8317</v>
      </c>
      <c r="R177" t="s">
        <v>8321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10" t="s">
        <v>178</v>
      </c>
      <c r="C178" s="3" t="s">
        <v>4286</v>
      </c>
      <c r="D178" s="5">
        <v>350000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2" t="s">
        <v>8317</v>
      </c>
      <c r="R178" t="s">
        <v>8321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10" t="s">
        <v>179</v>
      </c>
      <c r="C179" s="3" t="s">
        <v>4287</v>
      </c>
      <c r="D179" s="5">
        <v>5500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3</v>
      </c>
      <c r="P179">
        <f t="shared" si="11"/>
        <v>25.71</v>
      </c>
      <c r="Q179" s="12" t="s">
        <v>8317</v>
      </c>
      <c r="R179" t="s">
        <v>8321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10" t="s">
        <v>180</v>
      </c>
      <c r="C180" s="3" t="s">
        <v>4288</v>
      </c>
      <c r="D180" s="5">
        <v>300000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2" t="s">
        <v>8317</v>
      </c>
      <c r="R180" t="s">
        <v>8321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10" t="s">
        <v>181</v>
      </c>
      <c r="C181" s="3" t="s">
        <v>4289</v>
      </c>
      <c r="D181" s="5">
        <v>200000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0</v>
      </c>
      <c r="P181">
        <f t="shared" si="11"/>
        <v>100</v>
      </c>
      <c r="Q181" s="12" t="s">
        <v>8317</v>
      </c>
      <c r="R181" t="s">
        <v>8321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10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2" t="s">
        <v>8317</v>
      </c>
      <c r="R182" t="s">
        <v>8321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10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2" t="s">
        <v>8317</v>
      </c>
      <c r="R183" t="s">
        <v>8321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10" t="s">
        <v>184</v>
      </c>
      <c r="C184" s="3" t="s">
        <v>4292</v>
      </c>
      <c r="D184" s="5">
        <v>250000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2" t="s">
        <v>8317</v>
      </c>
      <c r="R184" t="s">
        <v>8321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10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2" t="s">
        <v>8317</v>
      </c>
      <c r="R185" t="s">
        <v>8321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10" t="s">
        <v>186</v>
      </c>
      <c r="C186" s="3" t="s">
        <v>4294</v>
      </c>
      <c r="D186" s="5">
        <v>100000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0</v>
      </c>
      <c r="P186">
        <f t="shared" si="11"/>
        <v>25.5</v>
      </c>
      <c r="Q186" s="12" t="s">
        <v>8317</v>
      </c>
      <c r="R186" t="s">
        <v>8321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10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2" t="s">
        <v>8317</v>
      </c>
      <c r="R187" t="s">
        <v>8321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10" t="s">
        <v>188</v>
      </c>
      <c r="C188" s="3" t="s">
        <v>4296</v>
      </c>
      <c r="D188" s="5">
        <v>200000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2" t="s">
        <v>8317</v>
      </c>
      <c r="R188" t="s">
        <v>8321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10" t="s">
        <v>189</v>
      </c>
      <c r="C189" s="3" t="s">
        <v>4297</v>
      </c>
      <c r="D189" s="5">
        <v>30000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3</v>
      </c>
      <c r="P189">
        <f t="shared" si="11"/>
        <v>160</v>
      </c>
      <c r="Q189" s="12" t="s">
        <v>8317</v>
      </c>
      <c r="R189" t="s">
        <v>8321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10" t="s">
        <v>190</v>
      </c>
      <c r="C190" s="3" t="s">
        <v>4298</v>
      </c>
      <c r="D190" s="5">
        <v>200000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2" t="s">
        <v>8317</v>
      </c>
      <c r="R190" t="s">
        <v>8321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10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2" t="s">
        <v>8317</v>
      </c>
      <c r="R191" t="s">
        <v>8321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10" t="s">
        <v>192</v>
      </c>
      <c r="C192" s="3" t="s">
        <v>4300</v>
      </c>
      <c r="D192" s="5">
        <v>850000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2" t="s">
        <v>8317</v>
      </c>
      <c r="R192" t="s">
        <v>8321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10" t="s">
        <v>193</v>
      </c>
      <c r="C193" s="3" t="s">
        <v>4301</v>
      </c>
      <c r="D193" s="5">
        <v>200000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0</v>
      </c>
      <c r="P193">
        <f t="shared" si="11"/>
        <v>83.33</v>
      </c>
      <c r="Q193" s="12" t="s">
        <v>8317</v>
      </c>
      <c r="R193" t="s">
        <v>8321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10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2" t="s">
        <v>8317</v>
      </c>
      <c r="R194" t="s">
        <v>8321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10" t="s">
        <v>195</v>
      </c>
      <c r="C195" s="3" t="s">
        <v>4303</v>
      </c>
      <c r="D195" s="5">
        <v>180000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2" t="s">
        <v>8317</v>
      </c>
      <c r="R195" t="s">
        <v>8321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10" t="s">
        <v>196</v>
      </c>
      <c r="C196" s="3" t="s">
        <v>4304</v>
      </c>
      <c r="D196" s="5">
        <v>150000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2" t="s">
        <v>8317</v>
      </c>
      <c r="R196" t="s">
        <v>8321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10" t="s">
        <v>197</v>
      </c>
      <c r="C197" s="3" t="s">
        <v>4305</v>
      </c>
      <c r="D197" s="5">
        <v>180000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2" t="s">
        <v>8317</v>
      </c>
      <c r="R197" t="s">
        <v>8321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10" t="s">
        <v>198</v>
      </c>
      <c r="C198" s="3" t="s">
        <v>4306</v>
      </c>
      <c r="D198" s="5">
        <v>5000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29</v>
      </c>
      <c r="P198">
        <f t="shared" si="16"/>
        <v>77.11</v>
      </c>
      <c r="Q198" s="12" t="s">
        <v>8317</v>
      </c>
      <c r="R198" t="s">
        <v>8321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10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2" t="s">
        <v>8317</v>
      </c>
      <c r="R199" t="s">
        <v>8321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10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2" t="s">
        <v>8317</v>
      </c>
      <c r="R200" t="s">
        <v>8321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10" t="s">
        <v>201</v>
      </c>
      <c r="C201" s="3" t="s">
        <v>4309</v>
      </c>
      <c r="D201" s="5">
        <v>175000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2" t="s">
        <v>8317</v>
      </c>
      <c r="R201" t="s">
        <v>8321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10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2" t="s">
        <v>8317</v>
      </c>
      <c r="R202" t="s">
        <v>8321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10" t="s">
        <v>203</v>
      </c>
      <c r="C203" s="3" t="s">
        <v>4311</v>
      </c>
      <c r="D203" s="5">
        <v>3500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11</v>
      </c>
      <c r="P203">
        <f t="shared" si="16"/>
        <v>54.29</v>
      </c>
      <c r="Q203" s="12" t="s">
        <v>8317</v>
      </c>
      <c r="R203" t="s">
        <v>8321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10" t="s">
        <v>204</v>
      </c>
      <c r="C204" s="3" t="s">
        <v>4312</v>
      </c>
      <c r="D204" s="5">
        <v>150000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2" t="s">
        <v>8317</v>
      </c>
      <c r="R204" t="s">
        <v>8321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10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2" t="s">
        <v>8317</v>
      </c>
      <c r="R205" t="s">
        <v>8321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10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2" t="s">
        <v>8317</v>
      </c>
      <c r="R206" t="s">
        <v>8321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10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2" t="s">
        <v>8317</v>
      </c>
      <c r="R207" t="s">
        <v>8321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10" t="s">
        <v>208</v>
      </c>
      <c r="C208" s="3" t="s">
        <v>4316</v>
      </c>
      <c r="D208" s="5">
        <v>150000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2" t="s">
        <v>8317</v>
      </c>
      <c r="R208" t="s">
        <v>8321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10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2" t="s">
        <v>8317</v>
      </c>
      <c r="R209" t="s">
        <v>8321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10" t="s">
        <v>210</v>
      </c>
      <c r="C210" s="3" t="s">
        <v>4318</v>
      </c>
      <c r="D210" s="5">
        <v>150000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2" t="s">
        <v>8317</v>
      </c>
      <c r="R210" t="s">
        <v>8321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10" t="s">
        <v>211</v>
      </c>
      <c r="C211" s="3" t="s">
        <v>4319</v>
      </c>
      <c r="D211" s="5">
        <v>133800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2" t="s">
        <v>8317</v>
      </c>
      <c r="R211" t="s">
        <v>8321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10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2" t="s">
        <v>8317</v>
      </c>
      <c r="R212" t="s">
        <v>8321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10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2" t="s">
        <v>8317</v>
      </c>
      <c r="R213" t="s">
        <v>8321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10" t="s">
        <v>214</v>
      </c>
      <c r="C214" s="3" t="s">
        <v>4322</v>
      </c>
      <c r="D214" s="5">
        <v>250000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2" t="s">
        <v>8317</v>
      </c>
      <c r="R214" t="s">
        <v>8321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10" t="s">
        <v>215</v>
      </c>
      <c r="C215" s="3" t="s">
        <v>4323</v>
      </c>
      <c r="D215" s="5">
        <v>180000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2" t="s">
        <v>8317</v>
      </c>
      <c r="R215" t="s">
        <v>8321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10" t="s">
        <v>216</v>
      </c>
      <c r="C216" s="3" t="s">
        <v>4324</v>
      </c>
      <c r="D216" s="5">
        <v>200000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2" t="s">
        <v>8317</v>
      </c>
      <c r="R216" t="s">
        <v>8321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10" t="s">
        <v>217</v>
      </c>
      <c r="C217" s="3" t="s">
        <v>4325</v>
      </c>
      <c r="D217" s="5">
        <v>50000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2" t="s">
        <v>8317</v>
      </c>
      <c r="R217" t="s">
        <v>8321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10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2" t="s">
        <v>8317</v>
      </c>
      <c r="R218" t="s">
        <v>8321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10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2" t="s">
        <v>8317</v>
      </c>
      <c r="R219" t="s">
        <v>8321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10" t="s">
        <v>220</v>
      </c>
      <c r="C220" s="3" t="s">
        <v>4328</v>
      </c>
      <c r="D220" s="5">
        <v>80000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0</v>
      </c>
      <c r="P220">
        <f t="shared" si="16"/>
        <v>100</v>
      </c>
      <c r="Q220" s="12" t="s">
        <v>8317</v>
      </c>
      <c r="R220" t="s">
        <v>8321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10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2" t="s">
        <v>8317</v>
      </c>
      <c r="R221" t="s">
        <v>8321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10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2" t="s">
        <v>8317</v>
      </c>
      <c r="R222" t="s">
        <v>8321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10" t="s">
        <v>223</v>
      </c>
      <c r="C223" s="3" t="s">
        <v>4331</v>
      </c>
      <c r="D223" s="5">
        <v>130000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2" t="s">
        <v>8317</v>
      </c>
      <c r="R223" t="s">
        <v>8321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10" t="s">
        <v>224</v>
      </c>
      <c r="C224" s="3" t="s">
        <v>4332</v>
      </c>
      <c r="D224" s="5">
        <v>1500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9</v>
      </c>
      <c r="P224">
        <f t="shared" si="16"/>
        <v>65</v>
      </c>
      <c r="Q224" s="12" t="s">
        <v>8317</v>
      </c>
      <c r="R224" t="s">
        <v>8321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10" t="s">
        <v>225</v>
      </c>
      <c r="C225" s="3" t="s">
        <v>4333</v>
      </c>
      <c r="D225" s="5">
        <v>125000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2" t="s">
        <v>8317</v>
      </c>
      <c r="R225" t="s">
        <v>8321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10" t="s">
        <v>226</v>
      </c>
      <c r="C226" s="3" t="s">
        <v>4334</v>
      </c>
      <c r="D226" s="5">
        <v>124000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2" t="s">
        <v>8317</v>
      </c>
      <c r="R226" t="s">
        <v>8321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10" t="s">
        <v>227</v>
      </c>
      <c r="C227" s="3" t="s">
        <v>4335</v>
      </c>
      <c r="D227" s="5">
        <v>110000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2" t="s">
        <v>8317</v>
      </c>
      <c r="R227" t="s">
        <v>8321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10" t="s">
        <v>228</v>
      </c>
      <c r="C228" s="3" t="s">
        <v>4336</v>
      </c>
      <c r="D228" s="5">
        <v>100000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0</v>
      </c>
      <c r="P228">
        <f t="shared" si="16"/>
        <v>125</v>
      </c>
      <c r="Q228" s="12" t="s">
        <v>8317</v>
      </c>
      <c r="R228" t="s">
        <v>8321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10" t="s">
        <v>229</v>
      </c>
      <c r="C229" s="3" t="s">
        <v>4337</v>
      </c>
      <c r="D229" s="5">
        <v>100000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2" t="s">
        <v>8317</v>
      </c>
      <c r="R229" t="s">
        <v>8321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10" t="s">
        <v>230</v>
      </c>
      <c r="C230" s="3" t="s">
        <v>4338</v>
      </c>
      <c r="D230" s="5">
        <v>100000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2" t="s">
        <v>8317</v>
      </c>
      <c r="R230" t="s">
        <v>8321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10" t="s">
        <v>231</v>
      </c>
      <c r="C231" s="3" t="s">
        <v>4339</v>
      </c>
      <c r="D231" s="5">
        <v>100000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2" t="s">
        <v>8317</v>
      </c>
      <c r="R231" t="s">
        <v>8321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10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2" t="s">
        <v>8317</v>
      </c>
      <c r="R232" t="s">
        <v>8321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10" t="s">
        <v>233</v>
      </c>
      <c r="C233" s="3" t="s">
        <v>4341</v>
      </c>
      <c r="D233" s="5">
        <v>100000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2" t="s">
        <v>8317</v>
      </c>
      <c r="R233" t="s">
        <v>8321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10" t="s">
        <v>234</v>
      </c>
      <c r="C234" s="3" t="s">
        <v>4342</v>
      </c>
      <c r="D234" s="5">
        <v>30000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0</v>
      </c>
      <c r="P234">
        <f t="shared" si="16"/>
        <v>15.71</v>
      </c>
      <c r="Q234" s="12" t="s">
        <v>8317</v>
      </c>
      <c r="R234" t="s">
        <v>8321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10" t="s">
        <v>235</v>
      </c>
      <c r="C235" s="3" t="s">
        <v>4343</v>
      </c>
      <c r="D235" s="5">
        <v>100000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2" t="s">
        <v>8317</v>
      </c>
      <c r="R235" t="s">
        <v>8321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10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2" t="s">
        <v>8317</v>
      </c>
      <c r="R236" t="s">
        <v>8321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10" t="s">
        <v>237</v>
      </c>
      <c r="C237" s="3" t="s">
        <v>4345</v>
      </c>
      <c r="D237" s="5">
        <v>100000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2" t="s">
        <v>8317</v>
      </c>
      <c r="R237" t="s">
        <v>8321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10" t="s">
        <v>238</v>
      </c>
      <c r="C238" s="3" t="s">
        <v>4346</v>
      </c>
      <c r="D238" s="5">
        <v>100000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2" t="s">
        <v>8317</v>
      </c>
      <c r="R238" t="s">
        <v>8321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10" t="s">
        <v>239</v>
      </c>
      <c r="C239" s="3" t="s">
        <v>4347</v>
      </c>
      <c r="D239" s="5">
        <v>550000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2" t="s">
        <v>8317</v>
      </c>
      <c r="R239" t="s">
        <v>8321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10" t="s">
        <v>240</v>
      </c>
      <c r="C240" s="3" t="s">
        <v>4348</v>
      </c>
      <c r="D240" s="5">
        <v>100000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2" t="s">
        <v>8317</v>
      </c>
      <c r="R240" t="s">
        <v>8321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10" t="s">
        <v>241</v>
      </c>
      <c r="C241" s="3" t="s">
        <v>4349</v>
      </c>
      <c r="D241" s="5">
        <v>93500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0</v>
      </c>
      <c r="P241">
        <f t="shared" si="16"/>
        <v>50</v>
      </c>
      <c r="Q241" s="12" t="s">
        <v>8317</v>
      </c>
      <c r="R241" t="s">
        <v>8321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10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2" t="s">
        <v>8317</v>
      </c>
      <c r="R242" t="s">
        <v>8322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10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2" t="s">
        <v>8317</v>
      </c>
      <c r="R243" t="s">
        <v>8322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10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2" t="s">
        <v>8317</v>
      </c>
      <c r="R244" t="s">
        <v>8322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10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2" t="s">
        <v>8317</v>
      </c>
      <c r="R245" t="s">
        <v>8322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10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2" t="s">
        <v>8317</v>
      </c>
      <c r="R246" t="s">
        <v>8322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10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2" t="s">
        <v>8317</v>
      </c>
      <c r="R247" t="s">
        <v>8322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10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2" t="s">
        <v>8317</v>
      </c>
      <c r="R248" t="s">
        <v>8322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10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2" t="s">
        <v>8317</v>
      </c>
      <c r="R249" t="s">
        <v>8322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10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2" t="s">
        <v>8317</v>
      </c>
      <c r="R250" t="s">
        <v>8322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10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2" t="s">
        <v>8317</v>
      </c>
      <c r="R251" t="s">
        <v>8322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10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2" t="s">
        <v>8317</v>
      </c>
      <c r="R252" t="s">
        <v>8322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10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2" t="s">
        <v>8317</v>
      </c>
      <c r="R253" t="s">
        <v>8322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10" t="s">
        <v>253</v>
      </c>
      <c r="C254" s="3" t="s">
        <v>4362</v>
      </c>
      <c r="D254" s="5">
        <v>9072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102</v>
      </c>
      <c r="P254">
        <f t="shared" si="16"/>
        <v>85.44</v>
      </c>
      <c r="Q254" s="12" t="s">
        <v>8317</v>
      </c>
      <c r="R254" t="s">
        <v>8322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10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2" t="s">
        <v>8317</v>
      </c>
      <c r="R255" t="s">
        <v>8322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10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2" t="s">
        <v>8317</v>
      </c>
      <c r="R256" t="s">
        <v>8322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10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2" t="s">
        <v>8317</v>
      </c>
      <c r="R257" t="s">
        <v>8322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10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2" t="s">
        <v>8317</v>
      </c>
      <c r="R258" t="s">
        <v>8322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10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2" t="s">
        <v>8317</v>
      </c>
      <c r="R259" t="s">
        <v>8322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10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2" t="s">
        <v>8317</v>
      </c>
      <c r="R260" t="s">
        <v>8322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10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2" t="s">
        <v>8317</v>
      </c>
      <c r="R261" t="s">
        <v>8322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10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2" t="s">
        <v>8317</v>
      </c>
      <c r="R262" t="s">
        <v>8322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10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2" t="s">
        <v>8317</v>
      </c>
      <c r="R263" t="s">
        <v>8322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10" t="s">
        <v>263</v>
      </c>
      <c r="C264" s="3" t="s">
        <v>4372</v>
      </c>
      <c r="D264" s="5">
        <v>6000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100</v>
      </c>
      <c r="P264">
        <f t="shared" si="21"/>
        <v>41.38</v>
      </c>
      <c r="Q264" s="12" t="s">
        <v>8317</v>
      </c>
      <c r="R264" t="s">
        <v>8322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10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2" t="s">
        <v>8317</v>
      </c>
      <c r="R265" t="s">
        <v>8322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10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2" t="s">
        <v>8317</v>
      </c>
      <c r="R266" t="s">
        <v>8322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10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2" t="s">
        <v>8317</v>
      </c>
      <c r="R267" t="s">
        <v>8322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10" t="s">
        <v>267</v>
      </c>
      <c r="C268" s="3" t="s">
        <v>4376</v>
      </c>
      <c r="D268" s="5">
        <v>18000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8</v>
      </c>
      <c r="P268">
        <f t="shared" si="21"/>
        <v>40.42</v>
      </c>
      <c r="Q268" s="12" t="s">
        <v>8317</v>
      </c>
      <c r="R268" t="s">
        <v>8322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10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2" t="s">
        <v>8317</v>
      </c>
      <c r="R269" t="s">
        <v>8322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10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2" t="s">
        <v>8317</v>
      </c>
      <c r="R270" t="s">
        <v>8322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10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2" t="s">
        <v>8317</v>
      </c>
      <c r="R271" t="s">
        <v>8322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10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2" t="s">
        <v>8317</v>
      </c>
      <c r="R272" t="s">
        <v>8322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10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2" t="s">
        <v>8317</v>
      </c>
      <c r="R273" t="s">
        <v>8322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10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2" t="s">
        <v>8317</v>
      </c>
      <c r="R274" t="s">
        <v>8322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10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2" t="s">
        <v>8317</v>
      </c>
      <c r="R275" t="s">
        <v>8322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10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2" t="s">
        <v>8317</v>
      </c>
      <c r="R276" t="s">
        <v>8322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10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2" t="s">
        <v>8317</v>
      </c>
      <c r="R277" t="s">
        <v>8322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10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2" t="s">
        <v>8317</v>
      </c>
      <c r="R278" t="s">
        <v>8322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10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2" t="s">
        <v>8317</v>
      </c>
      <c r="R279" t="s">
        <v>8322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10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2" t="s">
        <v>8317</v>
      </c>
      <c r="R280" t="s">
        <v>8322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10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2" t="s">
        <v>8317</v>
      </c>
      <c r="R281" t="s">
        <v>8322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10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2" t="s">
        <v>8317</v>
      </c>
      <c r="R282" t="s">
        <v>8322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10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2" t="s">
        <v>8317</v>
      </c>
      <c r="R283" t="s">
        <v>8322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10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2" t="s">
        <v>8317</v>
      </c>
      <c r="R284" t="s">
        <v>8322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10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2" t="s">
        <v>8317</v>
      </c>
      <c r="R285" t="s">
        <v>8322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10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2" t="s">
        <v>8317</v>
      </c>
      <c r="R286" t="s">
        <v>8322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10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2" t="s">
        <v>8317</v>
      </c>
      <c r="R287" t="s">
        <v>8322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10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2" t="s">
        <v>8317</v>
      </c>
      <c r="R288" t="s">
        <v>8322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10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2" t="s">
        <v>8317</v>
      </c>
      <c r="R289" t="s">
        <v>8322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10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2" t="s">
        <v>8317</v>
      </c>
      <c r="R290" t="s">
        <v>8322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10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2" t="s">
        <v>8317</v>
      </c>
      <c r="R291" t="s">
        <v>8322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10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2" t="s">
        <v>8317</v>
      </c>
      <c r="R292" t="s">
        <v>8322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10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2" t="s">
        <v>8317</v>
      </c>
      <c r="R293" t="s">
        <v>8322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10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2" t="s">
        <v>8317</v>
      </c>
      <c r="R294" t="s">
        <v>8322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10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2" t="s">
        <v>8317</v>
      </c>
      <c r="R295" t="s">
        <v>8322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10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2" t="s">
        <v>8317</v>
      </c>
      <c r="R296" t="s">
        <v>8322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10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2" t="s">
        <v>8317</v>
      </c>
      <c r="R297" t="s">
        <v>8322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10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2" t="s">
        <v>8317</v>
      </c>
      <c r="R298" t="s">
        <v>8322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10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2" t="s">
        <v>8317</v>
      </c>
      <c r="R299" t="s">
        <v>8322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10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2" t="s">
        <v>8317</v>
      </c>
      <c r="R300" t="s">
        <v>8322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10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2" t="s">
        <v>8317</v>
      </c>
      <c r="R301" t="s">
        <v>8322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10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2" t="s">
        <v>8317</v>
      </c>
      <c r="R302" t="s">
        <v>8322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10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2" t="s">
        <v>8317</v>
      </c>
      <c r="R303" t="s">
        <v>8322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10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2" t="s">
        <v>8317</v>
      </c>
      <c r="R304" t="s">
        <v>8322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10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2" t="s">
        <v>8317</v>
      </c>
      <c r="R305" t="s">
        <v>8322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10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2" t="s">
        <v>8317</v>
      </c>
      <c r="R306" t="s">
        <v>8322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10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2" t="s">
        <v>8317</v>
      </c>
      <c r="R307" t="s">
        <v>8322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10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2" t="s">
        <v>8317</v>
      </c>
      <c r="R308" t="s">
        <v>8322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10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2" t="s">
        <v>8317</v>
      </c>
      <c r="R309" t="s">
        <v>8322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10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2" t="s">
        <v>8317</v>
      </c>
      <c r="R310" t="s">
        <v>8322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10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2" t="s">
        <v>8317</v>
      </c>
      <c r="R311" t="s">
        <v>8322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10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2" t="s">
        <v>8317</v>
      </c>
      <c r="R312" t="s">
        <v>8322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10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2" t="s">
        <v>8317</v>
      </c>
      <c r="R313" t="s">
        <v>8322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10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2" t="s">
        <v>8317</v>
      </c>
      <c r="R314" t="s">
        <v>8322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10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2" t="s">
        <v>8317</v>
      </c>
      <c r="R315" t="s">
        <v>8322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10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2" t="s">
        <v>8317</v>
      </c>
      <c r="R316" t="s">
        <v>8322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10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2" t="s">
        <v>8317</v>
      </c>
      <c r="R317" t="s">
        <v>8322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10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2" t="s">
        <v>8317</v>
      </c>
      <c r="R318" t="s">
        <v>8322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10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2" t="s">
        <v>8317</v>
      </c>
      <c r="R319" t="s">
        <v>8322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10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2" t="s">
        <v>8317</v>
      </c>
      <c r="R320" t="s">
        <v>8322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10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2" t="s">
        <v>8317</v>
      </c>
      <c r="R321" t="s">
        <v>8322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10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2" t="s">
        <v>8317</v>
      </c>
      <c r="R322" t="s">
        <v>8322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10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2" t="s">
        <v>8317</v>
      </c>
      <c r="R323" t="s">
        <v>8322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10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2" t="s">
        <v>8317</v>
      </c>
      <c r="R324" t="s">
        <v>8322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10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2" t="s">
        <v>8317</v>
      </c>
      <c r="R325" t="s">
        <v>8322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10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2" t="s">
        <v>8317</v>
      </c>
      <c r="R326" t="s">
        <v>8322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10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2" t="s">
        <v>8317</v>
      </c>
      <c r="R327" t="s">
        <v>8322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10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2" t="s">
        <v>8317</v>
      </c>
      <c r="R328" t="s">
        <v>8322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10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2" t="s">
        <v>8317</v>
      </c>
      <c r="R329" t="s">
        <v>8322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10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2" t="s">
        <v>8317</v>
      </c>
      <c r="R330" t="s">
        <v>8322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10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2" t="s">
        <v>8317</v>
      </c>
      <c r="R331" t="s">
        <v>8322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10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2" t="s">
        <v>8317</v>
      </c>
      <c r="R332" t="s">
        <v>8322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10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2" t="s">
        <v>8317</v>
      </c>
      <c r="R333" t="s">
        <v>8322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10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2" t="s">
        <v>8317</v>
      </c>
      <c r="R334" t="s">
        <v>8322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10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2" t="s">
        <v>8317</v>
      </c>
      <c r="R335" t="s">
        <v>8322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10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2" t="s">
        <v>8317</v>
      </c>
      <c r="R336" t="s">
        <v>8322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10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2" t="s">
        <v>8317</v>
      </c>
      <c r="R337" t="s">
        <v>8322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10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2" t="s">
        <v>8317</v>
      </c>
      <c r="R338" t="s">
        <v>8322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10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2" t="s">
        <v>8317</v>
      </c>
      <c r="R339" t="s">
        <v>8322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10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2" t="s">
        <v>8317</v>
      </c>
      <c r="R340" t="s">
        <v>8322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10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2" t="s">
        <v>8317</v>
      </c>
      <c r="R341" t="s">
        <v>8322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10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2" t="s">
        <v>8317</v>
      </c>
      <c r="R342" t="s">
        <v>8322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10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2" t="s">
        <v>8317</v>
      </c>
      <c r="R343" t="s">
        <v>8322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10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2" t="s">
        <v>8317</v>
      </c>
      <c r="R344" t="s">
        <v>8322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10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2" t="s">
        <v>8317</v>
      </c>
      <c r="R345" t="s">
        <v>8322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10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2" t="s">
        <v>8317</v>
      </c>
      <c r="R346" t="s">
        <v>8322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10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2" t="s">
        <v>8317</v>
      </c>
      <c r="R347" t="s">
        <v>8322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10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2" t="s">
        <v>8317</v>
      </c>
      <c r="R348" t="s">
        <v>8322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10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2" t="s">
        <v>8317</v>
      </c>
      <c r="R349" t="s">
        <v>8322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10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2" t="s">
        <v>8317</v>
      </c>
      <c r="R350" t="s">
        <v>8322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10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2" t="s">
        <v>8317</v>
      </c>
      <c r="R351" t="s">
        <v>8322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10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2" t="s">
        <v>8317</v>
      </c>
      <c r="R352" t="s">
        <v>8322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10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2" t="s">
        <v>8317</v>
      </c>
      <c r="R353" t="s">
        <v>8322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10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2" t="s">
        <v>8317</v>
      </c>
      <c r="R354" t="s">
        <v>8322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10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2" t="s">
        <v>8317</v>
      </c>
      <c r="R355" t="s">
        <v>8322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10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2" t="s">
        <v>8317</v>
      </c>
      <c r="R356" t="s">
        <v>8322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10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2" t="s">
        <v>8317</v>
      </c>
      <c r="R357" t="s">
        <v>8322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10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2" t="s">
        <v>8317</v>
      </c>
      <c r="R358" t="s">
        <v>8322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10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2" t="s">
        <v>8317</v>
      </c>
      <c r="R359" t="s">
        <v>8322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10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2" t="s">
        <v>8317</v>
      </c>
      <c r="R360" t="s">
        <v>8322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10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2" t="s">
        <v>8317</v>
      </c>
      <c r="R361" t="s">
        <v>8322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10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2" t="s">
        <v>8317</v>
      </c>
      <c r="R362" t="s">
        <v>8322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10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2" t="s">
        <v>8317</v>
      </c>
      <c r="R363" t="s">
        <v>8322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10" t="s">
        <v>363</v>
      </c>
      <c r="C364" s="3" t="s">
        <v>4472</v>
      </c>
      <c r="D364" s="5">
        <v>12000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100</v>
      </c>
      <c r="P364">
        <f t="shared" si="26"/>
        <v>139.53</v>
      </c>
      <c r="Q364" s="12" t="s">
        <v>8317</v>
      </c>
      <c r="R364" t="s">
        <v>8322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10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2" t="s">
        <v>8317</v>
      </c>
      <c r="R365" t="s">
        <v>8322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10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2" t="s">
        <v>8317</v>
      </c>
      <c r="R366" t="s">
        <v>8322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10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2" t="s">
        <v>8317</v>
      </c>
      <c r="R367" t="s">
        <v>8322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10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2" t="s">
        <v>8317</v>
      </c>
      <c r="R368" t="s">
        <v>8322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10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2" t="s">
        <v>8317</v>
      </c>
      <c r="R369" t="s">
        <v>8322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10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2" t="s">
        <v>8317</v>
      </c>
      <c r="R370" t="s">
        <v>8322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10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2" t="s">
        <v>8317</v>
      </c>
      <c r="R371" t="s">
        <v>8322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10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2" t="s">
        <v>8317</v>
      </c>
      <c r="R372" t="s">
        <v>8322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10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2" t="s">
        <v>8317</v>
      </c>
      <c r="R373" t="s">
        <v>8322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10" t="s">
        <v>373</v>
      </c>
      <c r="C374" s="3" t="s">
        <v>4482</v>
      </c>
      <c r="D374" s="5">
        <v>2000000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0</v>
      </c>
      <c r="P374">
        <f t="shared" si="26"/>
        <v>41.78</v>
      </c>
      <c r="Q374" s="12" t="s">
        <v>8317</v>
      </c>
      <c r="R374" t="s">
        <v>8322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10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2" t="s">
        <v>8317</v>
      </c>
      <c r="R375" t="s">
        <v>8322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10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2" t="s">
        <v>8317</v>
      </c>
      <c r="R376" t="s">
        <v>8322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10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2" t="s">
        <v>8317</v>
      </c>
      <c r="R377" t="s">
        <v>8322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10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2" t="s">
        <v>8317</v>
      </c>
      <c r="R378" t="s">
        <v>8322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10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2" t="s">
        <v>8317</v>
      </c>
      <c r="R379" t="s">
        <v>8322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10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2" t="s">
        <v>8317</v>
      </c>
      <c r="R380" t="s">
        <v>8322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10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2" t="s">
        <v>8317</v>
      </c>
      <c r="R381" t="s">
        <v>8322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10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2" t="s">
        <v>8317</v>
      </c>
      <c r="R382" t="s">
        <v>8322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10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2" t="s">
        <v>8317</v>
      </c>
      <c r="R383" t="s">
        <v>8322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10" t="s">
        <v>383</v>
      </c>
      <c r="C384" s="3" t="s">
        <v>4492</v>
      </c>
      <c r="D384" s="5">
        <v>1500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102</v>
      </c>
      <c r="P384">
        <f t="shared" si="26"/>
        <v>69.77</v>
      </c>
      <c r="Q384" s="12" t="s">
        <v>8317</v>
      </c>
      <c r="R384" t="s">
        <v>8322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10" t="s">
        <v>384</v>
      </c>
      <c r="C385" s="3" t="s">
        <v>4493</v>
      </c>
      <c r="D385" s="5">
        <v>2000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103</v>
      </c>
      <c r="P385">
        <f t="shared" si="26"/>
        <v>43.02</v>
      </c>
      <c r="Q385" s="12" t="s">
        <v>8317</v>
      </c>
      <c r="R385" t="s">
        <v>8322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10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2" t="s">
        <v>8317</v>
      </c>
      <c r="R386" t="s">
        <v>8322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10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2" t="s">
        <v>8317</v>
      </c>
      <c r="R387" t="s">
        <v>8322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10" t="s">
        <v>387</v>
      </c>
      <c r="C388" s="3" t="s">
        <v>4496</v>
      </c>
      <c r="D388" s="5">
        <v>10500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6</v>
      </c>
      <c r="P388">
        <f t="shared" si="31"/>
        <v>46.23</v>
      </c>
      <c r="Q388" s="12" t="s">
        <v>8317</v>
      </c>
      <c r="R388" t="s">
        <v>8322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10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2" t="s">
        <v>8317</v>
      </c>
      <c r="R389" t="s">
        <v>8322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10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2" t="s">
        <v>8317</v>
      </c>
      <c r="R390" t="s">
        <v>8322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10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2" t="s">
        <v>8317</v>
      </c>
      <c r="R391" t="s">
        <v>8322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10" t="s">
        <v>391</v>
      </c>
      <c r="C392" s="3" t="s">
        <v>4500</v>
      </c>
      <c r="D392" s="5">
        <v>95000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</v>
      </c>
      <c r="P392">
        <f t="shared" si="31"/>
        <v>71.430000000000007</v>
      </c>
      <c r="Q392" s="12" t="s">
        <v>8317</v>
      </c>
      <c r="R392" t="s">
        <v>8322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10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2" t="s">
        <v>8317</v>
      </c>
      <c r="R393" t="s">
        <v>8322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10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2" t="s">
        <v>8317</v>
      </c>
      <c r="R394" t="s">
        <v>8322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10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2" t="s">
        <v>8317</v>
      </c>
      <c r="R395" t="s">
        <v>8322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10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2" t="s">
        <v>8317</v>
      </c>
      <c r="R396" t="s">
        <v>8322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10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2" t="s">
        <v>8317</v>
      </c>
      <c r="R397" t="s">
        <v>8322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10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2" t="s">
        <v>8317</v>
      </c>
      <c r="R398" t="s">
        <v>8322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10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2" t="s">
        <v>8317</v>
      </c>
      <c r="R399" t="s">
        <v>8322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10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2" t="s">
        <v>8317</v>
      </c>
      <c r="R400" t="s">
        <v>8322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10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2" t="s">
        <v>8317</v>
      </c>
      <c r="R401" t="s">
        <v>8322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10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2" t="s">
        <v>8317</v>
      </c>
      <c r="R402" t="s">
        <v>8322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10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2" t="s">
        <v>8317</v>
      </c>
      <c r="R403" t="s">
        <v>8322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10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2" t="s">
        <v>8317</v>
      </c>
      <c r="R404" t="s">
        <v>8322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10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2" t="s">
        <v>8317</v>
      </c>
      <c r="R405" t="s">
        <v>8322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10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2" t="s">
        <v>8317</v>
      </c>
      <c r="R406" t="s">
        <v>8322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10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2" t="s">
        <v>8317</v>
      </c>
      <c r="R407" t="s">
        <v>8322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10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2" t="s">
        <v>8317</v>
      </c>
      <c r="R408" t="s">
        <v>8322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10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2" t="s">
        <v>8317</v>
      </c>
      <c r="R409" t="s">
        <v>8322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10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2" t="s">
        <v>8317</v>
      </c>
      <c r="R410" t="s">
        <v>8322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10" t="s">
        <v>410</v>
      </c>
      <c r="C411" s="3" t="s">
        <v>4519</v>
      </c>
      <c r="D411" s="5">
        <v>15000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5</v>
      </c>
      <c r="P411">
        <f t="shared" si="31"/>
        <v>45.6</v>
      </c>
      <c r="Q411" s="12" t="s">
        <v>8317</v>
      </c>
      <c r="R411" t="s">
        <v>8322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10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2" t="s">
        <v>8317</v>
      </c>
      <c r="R412" t="s">
        <v>8322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10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2" t="s">
        <v>8317</v>
      </c>
      <c r="R413" t="s">
        <v>8322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10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2" t="s">
        <v>8317</v>
      </c>
      <c r="R414" t="s">
        <v>8322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10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2" t="s">
        <v>8317</v>
      </c>
      <c r="R415" t="s">
        <v>8322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10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2" t="s">
        <v>8317</v>
      </c>
      <c r="R416" t="s">
        <v>8322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10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2" t="s">
        <v>8317</v>
      </c>
      <c r="R417" t="s">
        <v>8322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10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2" t="s">
        <v>8317</v>
      </c>
      <c r="R418" t="s">
        <v>8322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10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2" t="s">
        <v>8317</v>
      </c>
      <c r="R419" t="s">
        <v>8322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10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2" t="s">
        <v>8317</v>
      </c>
      <c r="R420" t="s">
        <v>8322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10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2" t="s">
        <v>8317</v>
      </c>
      <c r="R421" t="s">
        <v>8322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10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2" t="s">
        <v>8317</v>
      </c>
      <c r="R422" t="s">
        <v>8323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10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2" t="s">
        <v>8317</v>
      </c>
      <c r="R423" t="s">
        <v>8323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10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2" t="s">
        <v>8317</v>
      </c>
      <c r="R424" t="s">
        <v>8323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10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2" t="s">
        <v>8317</v>
      </c>
      <c r="R425" t="s">
        <v>8323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10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2" t="s">
        <v>8317</v>
      </c>
      <c r="R426" t="s">
        <v>8323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10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2" t="s">
        <v>8317</v>
      </c>
      <c r="R427" t="s">
        <v>8323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10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2" t="s">
        <v>8317</v>
      </c>
      <c r="R428" t="s">
        <v>8323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10" t="s">
        <v>428</v>
      </c>
      <c r="C429" s="3" t="s">
        <v>4537</v>
      </c>
      <c r="D429" s="5">
        <v>100000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2" t="s">
        <v>8317</v>
      </c>
      <c r="R429" t="s">
        <v>8323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10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2" t="s">
        <v>8317</v>
      </c>
      <c r="R430" t="s">
        <v>8323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10" t="s">
        <v>430</v>
      </c>
      <c r="C431" s="3" t="s">
        <v>4539</v>
      </c>
      <c r="D431" s="5">
        <v>100000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2" t="s">
        <v>8317</v>
      </c>
      <c r="R431" t="s">
        <v>8323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10" t="s">
        <v>431</v>
      </c>
      <c r="C432" s="3" t="s">
        <v>4540</v>
      </c>
      <c r="D432" s="5">
        <v>500000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0</v>
      </c>
      <c r="P432">
        <f t="shared" si="31"/>
        <v>4.8</v>
      </c>
      <c r="Q432" s="12" t="s">
        <v>8317</v>
      </c>
      <c r="R432" t="s">
        <v>8323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10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2" t="s">
        <v>8317</v>
      </c>
      <c r="R433" t="s">
        <v>8323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10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2" t="s">
        <v>8317</v>
      </c>
      <c r="R434" t="s">
        <v>8323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10" t="s">
        <v>434</v>
      </c>
      <c r="C435" s="3" t="s">
        <v>4543</v>
      </c>
      <c r="D435" s="5">
        <v>100000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2" t="s">
        <v>8317</v>
      </c>
      <c r="R435" t="s">
        <v>8323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10" t="s">
        <v>435</v>
      </c>
      <c r="C436" s="3" t="s">
        <v>4544</v>
      </c>
      <c r="D436" s="5">
        <v>35000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0</v>
      </c>
      <c r="P436">
        <f t="shared" si="31"/>
        <v>62.5</v>
      </c>
      <c r="Q436" s="12" t="s">
        <v>8317</v>
      </c>
      <c r="R436" t="s">
        <v>8323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10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2" t="s">
        <v>8317</v>
      </c>
      <c r="R437" t="s">
        <v>8323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10" t="s">
        <v>437</v>
      </c>
      <c r="C438" s="3" t="s">
        <v>4546</v>
      </c>
      <c r="D438" s="5">
        <v>95000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2" t="s">
        <v>8317</v>
      </c>
      <c r="R438" t="s">
        <v>8323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10" t="s">
        <v>438</v>
      </c>
      <c r="C439" s="3" t="s">
        <v>4547</v>
      </c>
      <c r="D439" s="5">
        <v>85000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2" t="s">
        <v>8317</v>
      </c>
      <c r="R439" t="s">
        <v>8323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10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2" t="s">
        <v>8317</v>
      </c>
      <c r="R440" t="s">
        <v>8323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10" t="s">
        <v>440</v>
      </c>
      <c r="C441" s="3" t="s">
        <v>4549</v>
      </c>
      <c r="D441" s="5">
        <v>80000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2" t="s">
        <v>8317</v>
      </c>
      <c r="R441" t="s">
        <v>8323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10" t="s">
        <v>441</v>
      </c>
      <c r="C442" s="3" t="s">
        <v>4550</v>
      </c>
      <c r="D442" s="5">
        <v>50000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2" t="s">
        <v>8317</v>
      </c>
      <c r="R442" t="s">
        <v>8323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10" t="s">
        <v>442</v>
      </c>
      <c r="C443" s="3" t="s">
        <v>4551</v>
      </c>
      <c r="D443" s="5">
        <v>80000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2" t="s">
        <v>8317</v>
      </c>
      <c r="R443" t="s">
        <v>8323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10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2" t="s">
        <v>8317</v>
      </c>
      <c r="R444" t="s">
        <v>8323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10" t="s">
        <v>444</v>
      </c>
      <c r="C445" s="3" t="s">
        <v>4553</v>
      </c>
      <c r="D445" s="5">
        <v>42500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2" t="s">
        <v>8317</v>
      </c>
      <c r="R445" t="s">
        <v>8323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10" t="s">
        <v>445</v>
      </c>
      <c r="C446" s="3" t="s">
        <v>4554</v>
      </c>
      <c r="D446" s="5">
        <v>240000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0</v>
      </c>
      <c r="P446">
        <f t="shared" si="31"/>
        <v>50</v>
      </c>
      <c r="Q446" s="12" t="s">
        <v>8317</v>
      </c>
      <c r="R446" t="s">
        <v>8323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10" t="s">
        <v>446</v>
      </c>
      <c r="C447" s="3" t="s">
        <v>4555</v>
      </c>
      <c r="D447" s="5">
        <v>1000000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2" t="s">
        <v>8317</v>
      </c>
      <c r="R447" t="s">
        <v>8323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10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2" t="s">
        <v>8317</v>
      </c>
      <c r="R448" t="s">
        <v>8323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10" t="s">
        <v>448</v>
      </c>
      <c r="C449" s="3" t="s">
        <v>4557</v>
      </c>
      <c r="D449" s="5">
        <v>50000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2" t="s">
        <v>8317</v>
      </c>
      <c r="R449" t="s">
        <v>8323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10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2" t="s">
        <v>8317</v>
      </c>
      <c r="R450" t="s">
        <v>8323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10" t="s">
        <v>450</v>
      </c>
      <c r="C451" s="3" t="s">
        <v>4559</v>
      </c>
      <c r="D451" s="5">
        <v>117000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0</v>
      </c>
      <c r="P451">
        <f t="shared" ref="P451:P514" si="36">IFERROR(ROUND(E451/L451,2),0)</f>
        <v>9</v>
      </c>
      <c r="Q451" s="12" t="s">
        <v>8317</v>
      </c>
      <c r="R451" t="s">
        <v>8323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10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2" t="s">
        <v>8317</v>
      </c>
      <c r="R452" t="s">
        <v>8323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10" t="s">
        <v>452</v>
      </c>
      <c r="C453" s="3" t="s">
        <v>4561</v>
      </c>
      <c r="D453" s="5">
        <v>75000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2" t="s">
        <v>8317</v>
      </c>
      <c r="R453" t="s">
        <v>8323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10" t="s">
        <v>453</v>
      </c>
      <c r="C454" s="3" t="s">
        <v>4562</v>
      </c>
      <c r="D454" s="5">
        <v>4000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12</v>
      </c>
      <c r="P454">
        <f t="shared" si="36"/>
        <v>40</v>
      </c>
      <c r="Q454" s="12" t="s">
        <v>8317</v>
      </c>
      <c r="R454" t="s">
        <v>8323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10" t="s">
        <v>454</v>
      </c>
      <c r="C455" s="3" t="s">
        <v>4563</v>
      </c>
      <c r="D455" s="5">
        <v>800000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2" t="s">
        <v>8317</v>
      </c>
      <c r="R455" t="s">
        <v>8323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10" t="s">
        <v>455</v>
      </c>
      <c r="C456" s="3" t="s">
        <v>4564</v>
      </c>
      <c r="D456" s="5">
        <v>25000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0</v>
      </c>
      <c r="P456">
        <f t="shared" si="36"/>
        <v>16.399999999999999</v>
      </c>
      <c r="Q456" s="12" t="s">
        <v>8317</v>
      </c>
      <c r="R456" t="s">
        <v>8323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10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2" t="s">
        <v>8317</v>
      </c>
      <c r="R457" t="s">
        <v>8323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10" t="s">
        <v>457</v>
      </c>
      <c r="C458" s="3" t="s">
        <v>4566</v>
      </c>
      <c r="D458" s="5">
        <v>100000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0</v>
      </c>
      <c r="P458">
        <f t="shared" si="36"/>
        <v>20.329999999999998</v>
      </c>
      <c r="Q458" s="12" t="s">
        <v>8317</v>
      </c>
      <c r="R458" t="s">
        <v>8323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10" t="s">
        <v>458</v>
      </c>
      <c r="C459" s="3" t="s">
        <v>4567</v>
      </c>
      <c r="D459" s="5">
        <v>75000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2" t="s">
        <v>8317</v>
      </c>
      <c r="R459" t="s">
        <v>8323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10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2" t="s">
        <v>8317</v>
      </c>
      <c r="R460" t="s">
        <v>8323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10" t="s">
        <v>460</v>
      </c>
      <c r="C461" s="3" t="s">
        <v>4569</v>
      </c>
      <c r="D461" s="5">
        <v>150000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2" t="s">
        <v>8317</v>
      </c>
      <c r="R461" t="s">
        <v>8323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10" t="s">
        <v>461</v>
      </c>
      <c r="C462" s="3" t="s">
        <v>4570</v>
      </c>
      <c r="D462" s="5">
        <v>100000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2" t="s">
        <v>8317</v>
      </c>
      <c r="R462" t="s">
        <v>8323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10" t="s">
        <v>462</v>
      </c>
      <c r="C463" s="3" t="s">
        <v>4571</v>
      </c>
      <c r="D463" s="5">
        <v>75000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2" t="s">
        <v>8317</v>
      </c>
      <c r="R463" t="s">
        <v>8323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10" t="s">
        <v>463</v>
      </c>
      <c r="C464" s="3" t="s">
        <v>4572</v>
      </c>
      <c r="D464" s="5">
        <v>71764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2" t="s">
        <v>8317</v>
      </c>
      <c r="R464" t="s">
        <v>8323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10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2" t="s">
        <v>8317</v>
      </c>
      <c r="R465" t="s">
        <v>8323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10" t="s">
        <v>465</v>
      </c>
      <c r="C466" s="3" t="s">
        <v>4574</v>
      </c>
      <c r="D466" s="5">
        <v>175000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2" t="s">
        <v>8317</v>
      </c>
      <c r="R466" t="s">
        <v>8323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10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2" t="s">
        <v>8317</v>
      </c>
      <c r="R467" t="s">
        <v>8323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10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2" t="s">
        <v>8317</v>
      </c>
      <c r="R468" t="s">
        <v>8323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10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2" t="s">
        <v>8317</v>
      </c>
      <c r="R469" t="s">
        <v>8323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10" t="s">
        <v>469</v>
      </c>
      <c r="C470" s="3" t="s">
        <v>4578</v>
      </c>
      <c r="D470" s="5">
        <v>70000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2" t="s">
        <v>8317</v>
      </c>
      <c r="R470" t="s">
        <v>8323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10" t="s">
        <v>470</v>
      </c>
      <c r="C471" s="3" t="s">
        <v>4579</v>
      </c>
      <c r="D471" s="5">
        <v>55000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2" t="s">
        <v>8317</v>
      </c>
      <c r="R471" t="s">
        <v>8323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10" t="s">
        <v>471</v>
      </c>
      <c r="C472" s="3" t="s">
        <v>4580</v>
      </c>
      <c r="D472" s="5">
        <v>75000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0</v>
      </c>
      <c r="P472">
        <f t="shared" si="36"/>
        <v>25.5</v>
      </c>
      <c r="Q472" s="12" t="s">
        <v>8317</v>
      </c>
      <c r="R472" t="s">
        <v>8323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10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2" t="s">
        <v>8317</v>
      </c>
      <c r="R473" t="s">
        <v>8323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10" t="s">
        <v>473</v>
      </c>
      <c r="C474" s="3" t="s">
        <v>4582</v>
      </c>
      <c r="D474" s="5">
        <v>1000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14</v>
      </c>
      <c r="P474">
        <f t="shared" si="36"/>
        <v>28.2</v>
      </c>
      <c r="Q474" s="12" t="s">
        <v>8317</v>
      </c>
      <c r="R474" t="s">
        <v>8323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10" t="s">
        <v>474</v>
      </c>
      <c r="C475" s="3" t="s">
        <v>4583</v>
      </c>
      <c r="D475" s="5">
        <v>50000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2</v>
      </c>
      <c r="P475">
        <f t="shared" si="36"/>
        <v>61.5</v>
      </c>
      <c r="Q475" s="12" t="s">
        <v>8317</v>
      </c>
      <c r="R475" t="s">
        <v>8323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10" t="s">
        <v>475</v>
      </c>
      <c r="C476" s="3" t="s">
        <v>4584</v>
      </c>
      <c r="D476" s="5">
        <v>100000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2" t="s">
        <v>8317</v>
      </c>
      <c r="R476" t="s">
        <v>8323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10" t="s">
        <v>476</v>
      </c>
      <c r="C477" s="3" t="s">
        <v>4585</v>
      </c>
      <c r="D477" s="5">
        <v>50000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2" t="s">
        <v>8317</v>
      </c>
      <c r="R477" t="s">
        <v>8323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10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2" t="s">
        <v>8317</v>
      </c>
      <c r="R478" t="s">
        <v>8323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10" t="s">
        <v>478</v>
      </c>
      <c r="C479" s="3" t="s">
        <v>4587</v>
      </c>
      <c r="D479" s="5">
        <v>50000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2" t="s">
        <v>8317</v>
      </c>
      <c r="R479" t="s">
        <v>8323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10" t="s">
        <v>479</v>
      </c>
      <c r="C480" s="3" t="s">
        <v>4588</v>
      </c>
      <c r="D480" s="5">
        <v>50000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2" t="s">
        <v>8317</v>
      </c>
      <c r="R480" t="s">
        <v>8323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10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2" t="s">
        <v>8317</v>
      </c>
      <c r="R481" t="s">
        <v>8323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10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2" t="s">
        <v>8317</v>
      </c>
      <c r="R482" t="s">
        <v>8323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10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2" t="s">
        <v>8317</v>
      </c>
      <c r="R483" t="s">
        <v>8323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10" t="s">
        <v>483</v>
      </c>
      <c r="C484" s="3" t="s">
        <v>4592</v>
      </c>
      <c r="D484" s="5">
        <v>38000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2" t="s">
        <v>8317</v>
      </c>
      <c r="R484" t="s">
        <v>8323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10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2" t="s">
        <v>8317</v>
      </c>
      <c r="R485" t="s">
        <v>8323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10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2" t="s">
        <v>8317</v>
      </c>
      <c r="R486" t="s">
        <v>8323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10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2" t="s">
        <v>8317</v>
      </c>
      <c r="R487" t="s">
        <v>8323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10" t="s">
        <v>487</v>
      </c>
      <c r="C488" s="3" t="s">
        <v>4596</v>
      </c>
      <c r="D488" s="5">
        <v>100000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2" t="s">
        <v>8317</v>
      </c>
      <c r="R488" t="s">
        <v>8323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10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2" t="s">
        <v>8317</v>
      </c>
      <c r="R489" t="s">
        <v>8323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10" t="s">
        <v>489</v>
      </c>
      <c r="C490" s="3" t="s">
        <v>4598</v>
      </c>
      <c r="D490" s="5">
        <v>50000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2" t="s">
        <v>8317</v>
      </c>
      <c r="R490" t="s">
        <v>8323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10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2" t="s">
        <v>8317</v>
      </c>
      <c r="R491" t="s">
        <v>8323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10" t="s">
        <v>491</v>
      </c>
      <c r="C492" s="3" t="s">
        <v>4600</v>
      </c>
      <c r="D492" s="5">
        <v>50000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2" t="s">
        <v>8317</v>
      </c>
      <c r="R492" t="s">
        <v>8323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10" t="s">
        <v>492</v>
      </c>
      <c r="C493" s="3" t="s">
        <v>4601</v>
      </c>
      <c r="D493" s="5">
        <v>50000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2" t="s">
        <v>8317</v>
      </c>
      <c r="R493" t="s">
        <v>8323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10" t="s">
        <v>493</v>
      </c>
      <c r="C494" s="3" t="s">
        <v>4602</v>
      </c>
      <c r="D494" s="5">
        <v>50000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2" t="s">
        <v>8317</v>
      </c>
      <c r="R494" t="s">
        <v>8323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10" t="s">
        <v>494</v>
      </c>
      <c r="C495" s="3" t="s">
        <v>4603</v>
      </c>
      <c r="D495" s="5">
        <v>50000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2" t="s">
        <v>8317</v>
      </c>
      <c r="R495" t="s">
        <v>8323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10" t="s">
        <v>495</v>
      </c>
      <c r="C496" s="3" t="s">
        <v>4604</v>
      </c>
      <c r="D496" s="5">
        <v>50000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2" t="s">
        <v>8317</v>
      </c>
      <c r="R496" t="s">
        <v>8323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10" t="s">
        <v>496</v>
      </c>
      <c r="C497" s="3" t="s">
        <v>4605</v>
      </c>
      <c r="D497" s="5">
        <v>50000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2" t="s">
        <v>8317</v>
      </c>
      <c r="R497" t="s">
        <v>8323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10" t="s">
        <v>497</v>
      </c>
      <c r="C498" s="3" t="s">
        <v>4606</v>
      </c>
      <c r="D498" s="5">
        <v>90000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2" t="s">
        <v>8317</v>
      </c>
      <c r="R498" t="s">
        <v>8323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10" t="s">
        <v>498</v>
      </c>
      <c r="C499" s="3" t="s">
        <v>4607</v>
      </c>
      <c r="D499" s="5">
        <v>125000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0</v>
      </c>
      <c r="P499">
        <f t="shared" si="36"/>
        <v>10</v>
      </c>
      <c r="Q499" s="12" t="s">
        <v>8317</v>
      </c>
      <c r="R499" t="s">
        <v>8323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10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2" t="s">
        <v>8317</v>
      </c>
      <c r="R500" t="s">
        <v>8323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10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2" t="s">
        <v>8317</v>
      </c>
      <c r="R501" t="s">
        <v>8323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10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2" t="s">
        <v>8317</v>
      </c>
      <c r="R502" t="s">
        <v>8323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10" t="s">
        <v>502</v>
      </c>
      <c r="C503" s="3" t="s">
        <v>4611</v>
      </c>
      <c r="D503" s="5">
        <v>50000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2" t="s">
        <v>8317</v>
      </c>
      <c r="R503" t="s">
        <v>8323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10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2" t="s">
        <v>8317</v>
      </c>
      <c r="R504" t="s">
        <v>8323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10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2" t="s">
        <v>8317</v>
      </c>
      <c r="R505" t="s">
        <v>8323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10" t="s">
        <v>505</v>
      </c>
      <c r="C506" s="3" t="s">
        <v>4614</v>
      </c>
      <c r="D506" s="5">
        <v>220000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0</v>
      </c>
      <c r="P506">
        <f t="shared" si="36"/>
        <v>67</v>
      </c>
      <c r="Q506" s="12" t="s">
        <v>8317</v>
      </c>
      <c r="R506" t="s">
        <v>8323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10" t="s">
        <v>506</v>
      </c>
      <c r="C507" s="3" t="s">
        <v>4615</v>
      </c>
      <c r="D507" s="5">
        <v>60000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2" t="s">
        <v>8317</v>
      </c>
      <c r="R507" t="s">
        <v>8323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10" t="s">
        <v>507</v>
      </c>
      <c r="C508" s="3" t="s">
        <v>4616</v>
      </c>
      <c r="D508" s="5">
        <v>85000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2" t="s">
        <v>8317</v>
      </c>
      <c r="R508" t="s">
        <v>8323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10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2" t="s">
        <v>8317</v>
      </c>
      <c r="R509" t="s">
        <v>8323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10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2" t="s">
        <v>8317</v>
      </c>
      <c r="R510" t="s">
        <v>8323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10" t="s">
        <v>510</v>
      </c>
      <c r="C511" s="3" t="s">
        <v>4619</v>
      </c>
      <c r="D511" s="5">
        <v>30000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2" t="s">
        <v>8317</v>
      </c>
      <c r="R511" t="s">
        <v>8323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10" t="s">
        <v>511</v>
      </c>
      <c r="C512" s="3" t="s">
        <v>4620</v>
      </c>
      <c r="D512" s="5">
        <v>45000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2" t="s">
        <v>8317</v>
      </c>
      <c r="R512" t="s">
        <v>8323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10" t="s">
        <v>512</v>
      </c>
      <c r="C513" s="3" t="s">
        <v>4621</v>
      </c>
      <c r="D513" s="5">
        <v>6700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2</v>
      </c>
      <c r="P513">
        <f t="shared" si="36"/>
        <v>30</v>
      </c>
      <c r="Q513" s="12" t="s">
        <v>8317</v>
      </c>
      <c r="R513" t="s">
        <v>8323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10" t="s">
        <v>513</v>
      </c>
      <c r="C514" s="3" t="s">
        <v>4622</v>
      </c>
      <c r="D514" s="5">
        <v>88888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2" t="s">
        <v>8317</v>
      </c>
      <c r="R514" t="s">
        <v>8323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10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2" t="s">
        <v>8317</v>
      </c>
      <c r="R515" t="s">
        <v>8323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10" t="s">
        <v>515</v>
      </c>
      <c r="C516" s="3" t="s">
        <v>4624</v>
      </c>
      <c r="D516" s="5">
        <v>50000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0</v>
      </c>
      <c r="P516">
        <f t="shared" si="41"/>
        <v>16.670000000000002</v>
      </c>
      <c r="Q516" s="12" t="s">
        <v>8317</v>
      </c>
      <c r="R516" t="s">
        <v>8323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10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2" t="s">
        <v>8317</v>
      </c>
      <c r="R517" t="s">
        <v>8323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10" t="s">
        <v>517</v>
      </c>
      <c r="C518" s="3" t="s">
        <v>4626</v>
      </c>
      <c r="D518" s="5">
        <v>42850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2" t="s">
        <v>8317</v>
      </c>
      <c r="R518" t="s">
        <v>8323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10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2" t="s">
        <v>8317</v>
      </c>
      <c r="R519" t="s">
        <v>8323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10" t="s">
        <v>519</v>
      </c>
      <c r="C520" s="3" t="s">
        <v>4628</v>
      </c>
      <c r="D520" s="5">
        <v>40000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2" t="s">
        <v>8317</v>
      </c>
      <c r="R520" t="s">
        <v>8323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10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2" t="s">
        <v>8317</v>
      </c>
      <c r="R521" t="s">
        <v>8323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10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2" t="s">
        <v>8308</v>
      </c>
      <c r="R522" t="s">
        <v>8309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10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2" t="s">
        <v>8308</v>
      </c>
      <c r="R523" t="s">
        <v>8309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10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2" t="s">
        <v>8308</v>
      </c>
      <c r="R524" t="s">
        <v>8309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10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2" t="s">
        <v>8308</v>
      </c>
      <c r="R525" t="s">
        <v>8309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10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2" t="s">
        <v>8308</v>
      </c>
      <c r="R526" t="s">
        <v>8309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10" t="s">
        <v>526</v>
      </c>
      <c r="C527" s="3" t="s">
        <v>4635</v>
      </c>
      <c r="D527" s="5">
        <v>9665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124</v>
      </c>
      <c r="P527">
        <f t="shared" si="41"/>
        <v>1000</v>
      </c>
      <c r="Q527" s="12" t="s">
        <v>8308</v>
      </c>
      <c r="R527" t="s">
        <v>8309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10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2" t="s">
        <v>8308</v>
      </c>
      <c r="R528" t="s">
        <v>8309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10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2" t="s">
        <v>8308</v>
      </c>
      <c r="R529" t="s">
        <v>8309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10" t="s">
        <v>529</v>
      </c>
      <c r="C530" s="3" t="s">
        <v>4638</v>
      </c>
      <c r="D530" s="5">
        <v>1200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111</v>
      </c>
      <c r="P530">
        <f t="shared" si="41"/>
        <v>44.33</v>
      </c>
      <c r="Q530" s="12" t="s">
        <v>8308</v>
      </c>
      <c r="R530" t="s">
        <v>8309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10" t="s">
        <v>530</v>
      </c>
      <c r="C531" s="3" t="s">
        <v>4639</v>
      </c>
      <c r="D531" s="5">
        <v>1500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104</v>
      </c>
      <c r="P531">
        <f t="shared" si="41"/>
        <v>86.94</v>
      </c>
      <c r="Q531" s="12" t="s">
        <v>8308</v>
      </c>
      <c r="R531" t="s">
        <v>8309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10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2" t="s">
        <v>8308</v>
      </c>
      <c r="R532" t="s">
        <v>8309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10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2" t="s">
        <v>8308</v>
      </c>
      <c r="R533" t="s">
        <v>8309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10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2" t="s">
        <v>8308</v>
      </c>
      <c r="R534" t="s">
        <v>8309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10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2" t="s">
        <v>8308</v>
      </c>
      <c r="R535" t="s">
        <v>8309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10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2" t="s">
        <v>8308</v>
      </c>
      <c r="R536" t="s">
        <v>8309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10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2" t="s">
        <v>8308</v>
      </c>
      <c r="R537" t="s">
        <v>8309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10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2" t="s">
        <v>8308</v>
      </c>
      <c r="R538" t="s">
        <v>8309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10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2" t="s">
        <v>8308</v>
      </c>
      <c r="R539" t="s">
        <v>8309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10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2" t="s">
        <v>8308</v>
      </c>
      <c r="R540" t="s">
        <v>8309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10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2" t="s">
        <v>8308</v>
      </c>
      <c r="R541" t="s">
        <v>8309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10" t="s">
        <v>541</v>
      </c>
      <c r="C542" s="3" t="s">
        <v>4650</v>
      </c>
      <c r="D542" s="5">
        <v>80000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2" t="s">
        <v>8324</v>
      </c>
      <c r="R542" t="s">
        <v>8325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10" t="s">
        <v>542</v>
      </c>
      <c r="C543" s="3" t="s">
        <v>4651</v>
      </c>
      <c r="D543" s="5">
        <v>39000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0</v>
      </c>
      <c r="P543">
        <f t="shared" si="41"/>
        <v>25</v>
      </c>
      <c r="Q543" s="12" t="s">
        <v>8324</v>
      </c>
      <c r="R543" t="s">
        <v>8325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10" t="s">
        <v>543</v>
      </c>
      <c r="C544" s="3" t="s">
        <v>4652</v>
      </c>
      <c r="D544" s="5">
        <v>80000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2" t="s">
        <v>8324</v>
      </c>
      <c r="R544" t="s">
        <v>8325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10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2" t="s">
        <v>8324</v>
      </c>
      <c r="R545" t="s">
        <v>8325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10" t="s">
        <v>545</v>
      </c>
      <c r="C546" s="3" t="s">
        <v>4654</v>
      </c>
      <c r="D546" s="5">
        <v>20000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0</v>
      </c>
      <c r="P546">
        <f t="shared" si="41"/>
        <v>3</v>
      </c>
      <c r="Q546" s="12" t="s">
        <v>8324</v>
      </c>
      <c r="R546" t="s">
        <v>8325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10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2" t="s">
        <v>8324</v>
      </c>
      <c r="R547" t="s">
        <v>8325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10" t="s">
        <v>547</v>
      </c>
      <c r="C548" s="3" t="s">
        <v>4656</v>
      </c>
      <c r="D548" s="5">
        <v>12000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2" t="s">
        <v>8324</v>
      </c>
      <c r="R548" t="s">
        <v>8325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10" t="s">
        <v>548</v>
      </c>
      <c r="C549" s="3" t="s">
        <v>4657</v>
      </c>
      <c r="D549" s="5">
        <v>40000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2" t="s">
        <v>8324</v>
      </c>
      <c r="R549" t="s">
        <v>8325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10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2" t="s">
        <v>8324</v>
      </c>
      <c r="R550" t="s">
        <v>8325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10" t="s">
        <v>550</v>
      </c>
      <c r="C551" s="3" t="s">
        <v>4659</v>
      </c>
      <c r="D551" s="5">
        <v>75000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0</v>
      </c>
      <c r="P551">
        <f t="shared" si="41"/>
        <v>8.5</v>
      </c>
      <c r="Q551" s="12" t="s">
        <v>8324</v>
      </c>
      <c r="R551" t="s">
        <v>8325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10" t="s">
        <v>551</v>
      </c>
      <c r="C552" s="3" t="s">
        <v>4660</v>
      </c>
      <c r="D552" s="5">
        <v>65000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0</v>
      </c>
      <c r="P552">
        <f t="shared" si="41"/>
        <v>8.75</v>
      </c>
      <c r="Q552" s="12" t="s">
        <v>8324</v>
      </c>
      <c r="R552" t="s">
        <v>8325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10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2" t="s">
        <v>8324</v>
      </c>
      <c r="R553" t="s">
        <v>8325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10" t="s">
        <v>553</v>
      </c>
      <c r="C554" s="3" t="s">
        <v>4662</v>
      </c>
      <c r="D554" s="5">
        <v>40000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2" t="s">
        <v>8324</v>
      </c>
      <c r="R554" t="s">
        <v>8325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10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2" t="s">
        <v>8324</v>
      </c>
      <c r="R555" t="s">
        <v>8325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10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2" t="s">
        <v>8324</v>
      </c>
      <c r="R556" t="s">
        <v>8325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10" t="s">
        <v>556</v>
      </c>
      <c r="C557" s="3" t="s">
        <v>4665</v>
      </c>
      <c r="D557" s="5">
        <v>40000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2" t="s">
        <v>8324</v>
      </c>
      <c r="R557" t="s">
        <v>8325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10" t="s">
        <v>557</v>
      </c>
      <c r="C558" s="3" t="s">
        <v>4666</v>
      </c>
      <c r="D558" s="5">
        <v>13500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1</v>
      </c>
      <c r="P558">
        <f t="shared" si="41"/>
        <v>200</v>
      </c>
      <c r="Q558" s="12" t="s">
        <v>8324</v>
      </c>
      <c r="R558" t="s">
        <v>8325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10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2" t="s">
        <v>8324</v>
      </c>
      <c r="R559" t="s">
        <v>8325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10" t="s">
        <v>559</v>
      </c>
      <c r="C560" s="3" t="s">
        <v>4668</v>
      </c>
      <c r="D560" s="5">
        <v>37000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2" t="s">
        <v>8324</v>
      </c>
      <c r="R560" t="s">
        <v>8325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10" t="s">
        <v>560</v>
      </c>
      <c r="C561" s="3" t="s">
        <v>4669</v>
      </c>
      <c r="D561" s="5">
        <v>45000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2" t="s">
        <v>8324</v>
      </c>
      <c r="R561" t="s">
        <v>8325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10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2" t="s">
        <v>8324</v>
      </c>
      <c r="R562" t="s">
        <v>8325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10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2" t="s">
        <v>8324</v>
      </c>
      <c r="R563" t="s">
        <v>8325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10" t="s">
        <v>563</v>
      </c>
      <c r="C564" s="3" t="s">
        <v>4672</v>
      </c>
      <c r="D564" s="5">
        <v>35000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2" t="s">
        <v>8324</v>
      </c>
      <c r="R564" t="s">
        <v>8325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10" t="s">
        <v>564</v>
      </c>
      <c r="C565" s="3" t="s">
        <v>4673</v>
      </c>
      <c r="D565" s="5">
        <v>2500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3</v>
      </c>
      <c r="P565">
        <f t="shared" si="41"/>
        <v>34</v>
      </c>
      <c r="Q565" s="12" t="s">
        <v>8324</v>
      </c>
      <c r="R565" t="s">
        <v>8325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10" t="s">
        <v>565</v>
      </c>
      <c r="C566" s="3" t="s">
        <v>4674</v>
      </c>
      <c r="D566" s="5">
        <v>75000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2" t="s">
        <v>8324</v>
      </c>
      <c r="R566" t="s">
        <v>8325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10" t="s">
        <v>566</v>
      </c>
      <c r="C567" s="3" t="s">
        <v>4675</v>
      </c>
      <c r="D567" s="5">
        <v>35000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2" t="s">
        <v>8324</v>
      </c>
      <c r="R567" t="s">
        <v>8325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10" t="s">
        <v>567</v>
      </c>
      <c r="C568" s="3" t="s">
        <v>4676</v>
      </c>
      <c r="D568" s="5">
        <v>60000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2" t="s">
        <v>8324</v>
      </c>
      <c r="R568" t="s">
        <v>8325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10" t="s">
        <v>568</v>
      </c>
      <c r="C569" s="3" t="s">
        <v>4677</v>
      </c>
      <c r="D569" s="5">
        <v>33000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2" t="s">
        <v>8324</v>
      </c>
      <c r="R569" t="s">
        <v>8325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10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2" t="s">
        <v>8324</v>
      </c>
      <c r="R570" t="s">
        <v>8325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10" t="s">
        <v>570</v>
      </c>
      <c r="C571" s="3" t="s">
        <v>4679</v>
      </c>
      <c r="D571" s="5">
        <v>110000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0</v>
      </c>
      <c r="P571">
        <f t="shared" si="41"/>
        <v>20</v>
      </c>
      <c r="Q571" s="12" t="s">
        <v>8324</v>
      </c>
      <c r="R571" t="s">
        <v>8325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10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2" t="s">
        <v>8324</v>
      </c>
      <c r="R572" t="s">
        <v>8325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10" t="s">
        <v>572</v>
      </c>
      <c r="C573" s="3" t="s">
        <v>4681</v>
      </c>
      <c r="D573" s="5">
        <v>35000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2" t="s">
        <v>8324</v>
      </c>
      <c r="R573" t="s">
        <v>8325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10" t="s">
        <v>573</v>
      </c>
      <c r="C574" s="3" t="s">
        <v>4682</v>
      </c>
      <c r="D574" s="5">
        <v>30000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2" t="s">
        <v>8324</v>
      </c>
      <c r="R574" t="s">
        <v>8325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10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2" t="s">
        <v>8324</v>
      </c>
      <c r="R575" t="s">
        <v>8325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10" t="s">
        <v>575</v>
      </c>
      <c r="C576" s="3" t="s">
        <v>4684</v>
      </c>
      <c r="D576" s="5">
        <v>12100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2" t="s">
        <v>8324</v>
      </c>
      <c r="R576" t="s">
        <v>8325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10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2" t="s">
        <v>8324</v>
      </c>
      <c r="R577" t="s">
        <v>8325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10" t="s">
        <v>577</v>
      </c>
      <c r="C578" s="3" t="s">
        <v>4686</v>
      </c>
      <c r="D578" s="5">
        <v>50000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2" t="s">
        <v>8324</v>
      </c>
      <c r="R578" t="s">
        <v>8325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10" t="s">
        <v>578</v>
      </c>
      <c r="C579" s="3" t="s">
        <v>4687</v>
      </c>
      <c r="D579" s="5">
        <v>25000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2" t="s">
        <v>8324</v>
      </c>
      <c r="R579" t="s">
        <v>8325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10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2" t="s">
        <v>8324</v>
      </c>
      <c r="R580" t="s">
        <v>8325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10" t="s">
        <v>580</v>
      </c>
      <c r="C581" s="3" t="s">
        <v>4689</v>
      </c>
      <c r="D581" s="5">
        <v>250000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0</v>
      </c>
      <c r="P581">
        <f t="shared" si="46"/>
        <v>35</v>
      </c>
      <c r="Q581" s="12" t="s">
        <v>8324</v>
      </c>
      <c r="R581" t="s">
        <v>8325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10" t="s">
        <v>581</v>
      </c>
      <c r="C582" s="3" t="s">
        <v>4690</v>
      </c>
      <c r="D582" s="5">
        <v>50000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2" t="s">
        <v>8324</v>
      </c>
      <c r="R582" t="s">
        <v>8325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10" t="s">
        <v>582</v>
      </c>
      <c r="C583" s="3" t="s">
        <v>4691</v>
      </c>
      <c r="D583" s="5">
        <v>30000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2" t="s">
        <v>8324</v>
      </c>
      <c r="R583" t="s">
        <v>8325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10" t="s">
        <v>583</v>
      </c>
      <c r="C584" s="3" t="s">
        <v>4692</v>
      </c>
      <c r="D584" s="5">
        <v>30000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2" t="s">
        <v>8324</v>
      </c>
      <c r="R584" t="s">
        <v>8325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10" t="s">
        <v>584</v>
      </c>
      <c r="C585" s="3" t="s">
        <v>4693</v>
      </c>
      <c r="D585" s="5">
        <v>50000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2" t="s">
        <v>8324</v>
      </c>
      <c r="R585" t="s">
        <v>8325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10" t="s">
        <v>585</v>
      </c>
      <c r="C586" s="3" t="s">
        <v>4694</v>
      </c>
      <c r="D586" s="5">
        <v>25000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0</v>
      </c>
      <c r="P586">
        <f t="shared" si="46"/>
        <v>5</v>
      </c>
      <c r="Q586" s="12" t="s">
        <v>8324</v>
      </c>
      <c r="R586" t="s">
        <v>8325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10" t="s">
        <v>586</v>
      </c>
      <c r="C587" s="3" t="s">
        <v>4695</v>
      </c>
      <c r="D587" s="5">
        <v>30000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2" t="s">
        <v>8324</v>
      </c>
      <c r="R587" t="s">
        <v>8325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10" t="s">
        <v>587</v>
      </c>
      <c r="C588" s="3" t="s">
        <v>4696</v>
      </c>
      <c r="D588" s="5">
        <v>20000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0</v>
      </c>
      <c r="P588">
        <f t="shared" si="46"/>
        <v>14</v>
      </c>
      <c r="Q588" s="12" t="s">
        <v>8324</v>
      </c>
      <c r="R588" t="s">
        <v>8325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10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2" t="s">
        <v>8324</v>
      </c>
      <c r="R589" t="s">
        <v>8325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10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2" t="s">
        <v>8324</v>
      </c>
      <c r="R590" t="s">
        <v>8325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10" t="s">
        <v>590</v>
      </c>
      <c r="C591" s="3" t="s">
        <v>4699</v>
      </c>
      <c r="D591" s="5">
        <v>35000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2" t="s">
        <v>8324</v>
      </c>
      <c r="R591" t="s">
        <v>8325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10" t="s">
        <v>591</v>
      </c>
      <c r="C592" s="3" t="s">
        <v>4700</v>
      </c>
      <c r="D592" s="5">
        <v>9000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2</v>
      </c>
      <c r="P592">
        <f t="shared" si="46"/>
        <v>24.78</v>
      </c>
      <c r="Q592" s="12" t="s">
        <v>8324</v>
      </c>
      <c r="R592" t="s">
        <v>8325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10" t="s">
        <v>592</v>
      </c>
      <c r="C593" s="3" t="s">
        <v>4701</v>
      </c>
      <c r="D593" s="5">
        <v>15000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2" t="s">
        <v>8324</v>
      </c>
      <c r="R593" t="s">
        <v>8325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10" t="s">
        <v>593</v>
      </c>
      <c r="C594" s="3" t="s">
        <v>4702</v>
      </c>
      <c r="D594" s="5">
        <v>29000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1</v>
      </c>
      <c r="P594">
        <f t="shared" si="46"/>
        <v>250</v>
      </c>
      <c r="Q594" s="12" t="s">
        <v>8324</v>
      </c>
      <c r="R594" t="s">
        <v>8325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10" t="s">
        <v>594</v>
      </c>
      <c r="C595" s="3" t="s">
        <v>4703</v>
      </c>
      <c r="D595" s="5">
        <v>5000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</v>
      </c>
      <c r="P595">
        <f t="shared" si="46"/>
        <v>16.43</v>
      </c>
      <c r="Q595" s="12" t="s">
        <v>8324</v>
      </c>
      <c r="R595" t="s">
        <v>8325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10" t="s">
        <v>595</v>
      </c>
      <c r="C596" s="3" t="s">
        <v>4704</v>
      </c>
      <c r="D596" s="5">
        <v>160000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2" t="s">
        <v>8324</v>
      </c>
      <c r="R596" t="s">
        <v>8325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10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2" t="s">
        <v>8324</v>
      </c>
      <c r="R597" t="s">
        <v>8325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10" t="s">
        <v>597</v>
      </c>
      <c r="C598" s="3" t="s">
        <v>4706</v>
      </c>
      <c r="D598" s="5">
        <v>18000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2" t="s">
        <v>8324</v>
      </c>
      <c r="R598" t="s">
        <v>8325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10" t="s">
        <v>598</v>
      </c>
      <c r="C599" s="3" t="s">
        <v>4707</v>
      </c>
      <c r="D599" s="5">
        <v>50000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2" t="s">
        <v>8324</v>
      </c>
      <c r="R599" t="s">
        <v>8325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10" t="s">
        <v>599</v>
      </c>
      <c r="C600" s="3" t="s">
        <v>4708</v>
      </c>
      <c r="D600" s="5">
        <v>4000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21</v>
      </c>
      <c r="P600">
        <f t="shared" si="46"/>
        <v>121.43</v>
      </c>
      <c r="Q600" s="12" t="s">
        <v>8324</v>
      </c>
      <c r="R600" t="s">
        <v>8325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10" t="s">
        <v>600</v>
      </c>
      <c r="C601" s="3" t="s">
        <v>4709</v>
      </c>
      <c r="D601" s="5">
        <v>20000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2" t="s">
        <v>8324</v>
      </c>
      <c r="R601" t="s">
        <v>8325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10" t="s">
        <v>601</v>
      </c>
      <c r="C602" s="3" t="s">
        <v>4710</v>
      </c>
      <c r="D602" s="5">
        <v>50000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0</v>
      </c>
      <c r="P602">
        <f t="shared" si="46"/>
        <v>100</v>
      </c>
      <c r="Q602" s="12" t="s">
        <v>8324</v>
      </c>
      <c r="R602" t="s">
        <v>8325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10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2" t="s">
        <v>8324</v>
      </c>
      <c r="R603" t="s">
        <v>8325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10" t="s">
        <v>603</v>
      </c>
      <c r="C604" s="3" t="s">
        <v>4712</v>
      </c>
      <c r="D604" s="5">
        <v>30000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2" t="s">
        <v>8324</v>
      </c>
      <c r="R604" t="s">
        <v>8325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10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2" t="s">
        <v>8324</v>
      </c>
      <c r="R605" t="s">
        <v>8325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10" t="s">
        <v>605</v>
      </c>
      <c r="C606" s="3" t="s">
        <v>4714</v>
      </c>
      <c r="D606" s="5">
        <v>30000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2" t="s">
        <v>8324</v>
      </c>
      <c r="R606" t="s">
        <v>8325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10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2" t="s">
        <v>8324</v>
      </c>
      <c r="R607" t="s">
        <v>8325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10" t="s">
        <v>607</v>
      </c>
      <c r="C608" s="3" t="s">
        <v>4716</v>
      </c>
      <c r="D608" s="5">
        <v>22000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2" t="s">
        <v>8324</v>
      </c>
      <c r="R608" t="s">
        <v>8325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10" t="s">
        <v>608</v>
      </c>
      <c r="C609" s="3" t="s">
        <v>4717</v>
      </c>
      <c r="D609" s="5">
        <v>30000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2" t="s">
        <v>8324</v>
      </c>
      <c r="R609" t="s">
        <v>8325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10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2" t="s">
        <v>8324</v>
      </c>
      <c r="R610" t="s">
        <v>8325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10" t="s">
        <v>610</v>
      </c>
      <c r="C611" s="3" t="s">
        <v>4719</v>
      </c>
      <c r="D611" s="5">
        <v>30000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0</v>
      </c>
      <c r="P611">
        <f t="shared" si="46"/>
        <v>5</v>
      </c>
      <c r="Q611" s="12" t="s">
        <v>8324</v>
      </c>
      <c r="R611" t="s">
        <v>8325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10" t="s">
        <v>611</v>
      </c>
      <c r="C612" s="3" t="s">
        <v>4720</v>
      </c>
      <c r="D612" s="5">
        <v>30000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2" t="s">
        <v>8324</v>
      </c>
      <c r="R612" t="s">
        <v>8325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10" t="s">
        <v>612</v>
      </c>
      <c r="C613" s="3" t="s">
        <v>4721</v>
      </c>
      <c r="D613" s="5">
        <v>30000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2" t="s">
        <v>8324</v>
      </c>
      <c r="R613" t="s">
        <v>8325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10" t="s">
        <v>613</v>
      </c>
      <c r="C614" s="3" t="s">
        <v>4722</v>
      </c>
      <c r="D614" s="5">
        <v>30000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2" t="s">
        <v>8324</v>
      </c>
      <c r="R614" t="s">
        <v>8325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10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2" t="s">
        <v>8324</v>
      </c>
      <c r="R615" t="s">
        <v>8325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10" t="s">
        <v>615</v>
      </c>
      <c r="C616" s="3" t="s">
        <v>4724</v>
      </c>
      <c r="D616" s="5">
        <v>28000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2" t="s">
        <v>8324</v>
      </c>
      <c r="R616" t="s">
        <v>8325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10" t="s">
        <v>616</v>
      </c>
      <c r="C617" s="3" t="s">
        <v>4725</v>
      </c>
      <c r="D617" s="5">
        <v>27000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2" t="s">
        <v>8324</v>
      </c>
      <c r="R617" t="s">
        <v>8325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10" t="s">
        <v>617</v>
      </c>
      <c r="C618" s="3" t="s">
        <v>4726</v>
      </c>
      <c r="D618" s="5">
        <v>26000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2" t="s">
        <v>8324</v>
      </c>
      <c r="R618" t="s">
        <v>8325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10" t="s">
        <v>618</v>
      </c>
      <c r="C619" s="3" t="s">
        <v>4727</v>
      </c>
      <c r="D619" s="5">
        <v>5000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1</v>
      </c>
      <c r="P619">
        <f t="shared" si="46"/>
        <v>20</v>
      </c>
      <c r="Q619" s="12" t="s">
        <v>8324</v>
      </c>
      <c r="R619" t="s">
        <v>8325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10" t="s">
        <v>619</v>
      </c>
      <c r="C620" s="3" t="s">
        <v>4728</v>
      </c>
      <c r="D620" s="5">
        <v>25000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2" t="s">
        <v>8324</v>
      </c>
      <c r="R620" t="s">
        <v>8325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10" t="s">
        <v>620</v>
      </c>
      <c r="C621" s="3" t="s">
        <v>4729</v>
      </c>
      <c r="D621" s="5">
        <v>35000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2" t="s">
        <v>8324</v>
      </c>
      <c r="R621" t="s">
        <v>8325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10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2" t="s">
        <v>8324</v>
      </c>
      <c r="R622" t="s">
        <v>8325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10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2" t="s">
        <v>8324</v>
      </c>
      <c r="R623" t="s">
        <v>8325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10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2" t="s">
        <v>8324</v>
      </c>
      <c r="R624" t="s">
        <v>8325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10" t="s">
        <v>624</v>
      </c>
      <c r="C625" s="3" t="s">
        <v>4733</v>
      </c>
      <c r="D625" s="5">
        <v>25000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2" t="s">
        <v>8324</v>
      </c>
      <c r="R625" t="s">
        <v>8325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10" t="s">
        <v>625</v>
      </c>
      <c r="C626" s="3" t="s">
        <v>4734</v>
      </c>
      <c r="D626" s="5">
        <v>25000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2" t="s">
        <v>8324</v>
      </c>
      <c r="R626" t="s">
        <v>8325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10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2" t="s">
        <v>8324</v>
      </c>
      <c r="R627" t="s">
        <v>8325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10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2" t="s">
        <v>8324</v>
      </c>
      <c r="R628" t="s">
        <v>8325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10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2" t="s">
        <v>8324</v>
      </c>
      <c r="R629" t="s">
        <v>8325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10" t="s">
        <v>629</v>
      </c>
      <c r="C630" s="3" t="s">
        <v>4738</v>
      </c>
      <c r="D630" s="5">
        <v>25000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2" t="s">
        <v>8324</v>
      </c>
      <c r="R630" t="s">
        <v>8325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10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2" t="s">
        <v>8324</v>
      </c>
      <c r="R631" t="s">
        <v>8325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10" t="s">
        <v>631</v>
      </c>
      <c r="C632" s="3" t="s">
        <v>4740</v>
      </c>
      <c r="D632" s="5">
        <v>20000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2" t="s">
        <v>8324</v>
      </c>
      <c r="R632" t="s">
        <v>8325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10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2" t="s">
        <v>8324</v>
      </c>
      <c r="R633" t="s">
        <v>8325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10" t="s">
        <v>633</v>
      </c>
      <c r="C634" s="3" t="s">
        <v>4742</v>
      </c>
      <c r="D634" s="5">
        <v>25000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2" t="s">
        <v>8324</v>
      </c>
      <c r="R634" t="s">
        <v>8325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10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2" t="s">
        <v>8324</v>
      </c>
      <c r="R635" t="s">
        <v>8325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10" t="s">
        <v>635</v>
      </c>
      <c r="C636" s="3" t="s">
        <v>4744</v>
      </c>
      <c r="D636" s="5">
        <v>30000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2" t="s">
        <v>8324</v>
      </c>
      <c r="R636" t="s">
        <v>8325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10" t="s">
        <v>636</v>
      </c>
      <c r="C637" s="3" t="s">
        <v>4745</v>
      </c>
      <c r="D637" s="5">
        <v>100000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2" t="s">
        <v>8324</v>
      </c>
      <c r="R637" t="s">
        <v>8325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10" t="s">
        <v>637</v>
      </c>
      <c r="C638" s="3" t="s">
        <v>4746</v>
      </c>
      <c r="D638" s="5">
        <v>110000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2" t="s">
        <v>8324</v>
      </c>
      <c r="R638" t="s">
        <v>8325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10" t="s">
        <v>638</v>
      </c>
      <c r="C639" s="3" t="s">
        <v>4747</v>
      </c>
      <c r="D639" s="5">
        <v>25000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2" t="s">
        <v>8324</v>
      </c>
      <c r="R639" t="s">
        <v>8325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10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2" t="s">
        <v>8324</v>
      </c>
      <c r="R640" t="s">
        <v>8325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10" t="s">
        <v>640</v>
      </c>
      <c r="C641" s="3" t="s">
        <v>4749</v>
      </c>
      <c r="D641" s="5">
        <v>30000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2" t="s">
        <v>8324</v>
      </c>
      <c r="R641" t="s">
        <v>8325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10" t="s">
        <v>641</v>
      </c>
      <c r="C642" s="3" t="s">
        <v>4750</v>
      </c>
      <c r="D642" s="5">
        <v>4500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2</v>
      </c>
      <c r="P642">
        <f t="shared" si="46"/>
        <v>50.5</v>
      </c>
      <c r="Q642" s="12" t="s">
        <v>8324</v>
      </c>
      <c r="R642" t="s">
        <v>8326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10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2" t="s">
        <v>8324</v>
      </c>
      <c r="R643" t="s">
        <v>8326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10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2" t="s">
        <v>8324</v>
      </c>
      <c r="R644" t="s">
        <v>8326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10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2" t="s">
        <v>8324</v>
      </c>
      <c r="R645" t="s">
        <v>8326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10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2" t="s">
        <v>8324</v>
      </c>
      <c r="R646" t="s">
        <v>8326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10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2" t="s">
        <v>8324</v>
      </c>
      <c r="R647" t="s">
        <v>8326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10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2" t="s">
        <v>8324</v>
      </c>
      <c r="R648" t="s">
        <v>8326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10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2" t="s">
        <v>8324</v>
      </c>
      <c r="R649" t="s">
        <v>8326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10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2" t="s">
        <v>8324</v>
      </c>
      <c r="R650" t="s">
        <v>8326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10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2" t="s">
        <v>8324</v>
      </c>
      <c r="R651" t="s">
        <v>8326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10" t="s">
        <v>651</v>
      </c>
      <c r="C652" s="3" t="s">
        <v>4760</v>
      </c>
      <c r="D652" s="5">
        <v>1551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109</v>
      </c>
      <c r="P652">
        <f t="shared" si="51"/>
        <v>35.130000000000003</v>
      </c>
      <c r="Q652" s="12" t="s">
        <v>8324</v>
      </c>
      <c r="R652" t="s">
        <v>8326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10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2" t="s">
        <v>8324</v>
      </c>
      <c r="R653" t="s">
        <v>8326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10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2" t="s">
        <v>8324</v>
      </c>
      <c r="R654" t="s">
        <v>8326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10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2" t="s">
        <v>8324</v>
      </c>
      <c r="R655" t="s">
        <v>8326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10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2" t="s">
        <v>8324</v>
      </c>
      <c r="R656" t="s">
        <v>8326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10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2" t="s">
        <v>8324</v>
      </c>
      <c r="R657" t="s">
        <v>8326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10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2" t="s">
        <v>8324</v>
      </c>
      <c r="R658" t="s">
        <v>8326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10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2" t="s">
        <v>8324</v>
      </c>
      <c r="R659" t="s">
        <v>8326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10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2" t="s">
        <v>8324</v>
      </c>
      <c r="R660" t="s">
        <v>8326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10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2" t="s">
        <v>8324</v>
      </c>
      <c r="R661" t="s">
        <v>8326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10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2" t="s">
        <v>8324</v>
      </c>
      <c r="R662" t="s">
        <v>8326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10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2" t="s">
        <v>8324</v>
      </c>
      <c r="R663" t="s">
        <v>8326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10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2" t="s">
        <v>8324</v>
      </c>
      <c r="R664" t="s">
        <v>8326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10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2" t="s">
        <v>8324</v>
      </c>
      <c r="R665" t="s">
        <v>8326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10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2" t="s">
        <v>8324</v>
      </c>
      <c r="R666" t="s">
        <v>8326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10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2" t="s">
        <v>8324</v>
      </c>
      <c r="R667" t="s">
        <v>8326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10" t="s">
        <v>667</v>
      </c>
      <c r="C668" s="3" t="s">
        <v>4776</v>
      </c>
      <c r="D668" s="5">
        <v>60000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2" t="s">
        <v>8324</v>
      </c>
      <c r="R668" t="s">
        <v>8326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10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2" t="s">
        <v>8324</v>
      </c>
      <c r="R669" t="s">
        <v>8326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10" t="s">
        <v>669</v>
      </c>
      <c r="C670" s="3" t="s">
        <v>4778</v>
      </c>
      <c r="D670" s="5">
        <v>500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137</v>
      </c>
      <c r="P670">
        <f t="shared" si="51"/>
        <v>27.36</v>
      </c>
      <c r="Q670" s="12" t="s">
        <v>8324</v>
      </c>
      <c r="R670" t="s">
        <v>8326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10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2" t="s">
        <v>8324</v>
      </c>
      <c r="R671" t="s">
        <v>8326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10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2" t="s">
        <v>8324</v>
      </c>
      <c r="R672" t="s">
        <v>8326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10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2" t="s">
        <v>8324</v>
      </c>
      <c r="R673" t="s">
        <v>8326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10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2" t="s">
        <v>8324</v>
      </c>
      <c r="R674" t="s">
        <v>8326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10" t="s">
        <v>674</v>
      </c>
      <c r="C675" s="3" t="s">
        <v>4783</v>
      </c>
      <c r="D675" s="5">
        <v>1897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11</v>
      </c>
      <c r="P675">
        <f t="shared" si="51"/>
        <v>68.33</v>
      </c>
      <c r="Q675" s="12" t="s">
        <v>8324</v>
      </c>
      <c r="R675" t="s">
        <v>8326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10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2" t="s">
        <v>8324</v>
      </c>
      <c r="R676" t="s">
        <v>8326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10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2" t="s">
        <v>8324</v>
      </c>
      <c r="R677" t="s">
        <v>8326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10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2" t="s">
        <v>8324</v>
      </c>
      <c r="R678" t="s">
        <v>8326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10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2" t="s">
        <v>8324</v>
      </c>
      <c r="R679" t="s">
        <v>8326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10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2" t="s">
        <v>8324</v>
      </c>
      <c r="R680" t="s">
        <v>8326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10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2" t="s">
        <v>8324</v>
      </c>
      <c r="R681" t="s">
        <v>8326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10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2" t="s">
        <v>8324</v>
      </c>
      <c r="R682" t="s">
        <v>8326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10" t="s">
        <v>682</v>
      </c>
      <c r="C683" s="3" t="s">
        <v>4791</v>
      </c>
      <c r="D683" s="5">
        <v>25000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2" t="s">
        <v>8324</v>
      </c>
      <c r="R683" t="s">
        <v>8326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10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2" t="s">
        <v>8324</v>
      </c>
      <c r="R684" t="s">
        <v>8326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10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2" t="s">
        <v>8324</v>
      </c>
      <c r="R685" t="s">
        <v>8326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10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2" t="s">
        <v>8324</v>
      </c>
      <c r="R686" t="s">
        <v>8326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10" t="s">
        <v>686</v>
      </c>
      <c r="C687" s="3" t="s">
        <v>4795</v>
      </c>
      <c r="D687" s="5">
        <v>5000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11</v>
      </c>
      <c r="P687">
        <f t="shared" si="51"/>
        <v>55.3</v>
      </c>
      <c r="Q687" s="12" t="s">
        <v>8324</v>
      </c>
      <c r="R687" t="s">
        <v>8326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10" t="s">
        <v>687</v>
      </c>
      <c r="C688" s="3" t="s">
        <v>4796</v>
      </c>
      <c r="D688" s="5">
        <v>25000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2" t="s">
        <v>8324</v>
      </c>
      <c r="R688" t="s">
        <v>8326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10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2" t="s">
        <v>8324</v>
      </c>
      <c r="R689" t="s">
        <v>8326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10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2" t="s">
        <v>8324</v>
      </c>
      <c r="R690" t="s">
        <v>8326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10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2" t="s">
        <v>8324</v>
      </c>
      <c r="R691" t="s">
        <v>8326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10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2" t="s">
        <v>8324</v>
      </c>
      <c r="R692" t="s">
        <v>8326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10" t="s">
        <v>692</v>
      </c>
      <c r="C693" s="3" t="s">
        <v>4801</v>
      </c>
      <c r="D693" s="5">
        <v>25000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2" t="s">
        <v>8324</v>
      </c>
      <c r="R693" t="s">
        <v>8326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10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2" t="s">
        <v>8324</v>
      </c>
      <c r="R694" t="s">
        <v>8326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10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2" t="s">
        <v>8324</v>
      </c>
      <c r="R695" t="s">
        <v>8326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10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2" t="s">
        <v>8324</v>
      </c>
      <c r="R696" t="s">
        <v>8326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10" t="s">
        <v>696</v>
      </c>
      <c r="C697" s="3" t="s">
        <v>4805</v>
      </c>
      <c r="D697" s="5">
        <v>600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106</v>
      </c>
      <c r="P697">
        <f t="shared" si="51"/>
        <v>90.86</v>
      </c>
      <c r="Q697" s="12" t="s">
        <v>8324</v>
      </c>
      <c r="R697" t="s">
        <v>8326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10" t="s">
        <v>697</v>
      </c>
      <c r="C698" s="3" t="s">
        <v>4806</v>
      </c>
      <c r="D698" s="5">
        <v>25000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2" t="s">
        <v>8324</v>
      </c>
      <c r="R698" t="s">
        <v>8326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10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2" t="s">
        <v>8324</v>
      </c>
      <c r="R699" t="s">
        <v>8326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10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2" t="s">
        <v>8324</v>
      </c>
      <c r="R700" t="s">
        <v>8326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10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2" t="s">
        <v>8324</v>
      </c>
      <c r="R701" t="s">
        <v>8326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10" t="s">
        <v>701</v>
      </c>
      <c r="C702" s="3" t="s">
        <v>4810</v>
      </c>
      <c r="D702" s="5">
        <v>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8</v>
      </c>
      <c r="P702">
        <f t="shared" si="51"/>
        <v>13</v>
      </c>
      <c r="Q702" s="12" t="s">
        <v>8324</v>
      </c>
      <c r="R702" t="s">
        <v>8326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10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2" t="s">
        <v>8324</v>
      </c>
      <c r="R703" t="s">
        <v>8326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10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2" t="s">
        <v>8324</v>
      </c>
      <c r="R704" t="s">
        <v>8326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10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2" t="s">
        <v>8324</v>
      </c>
      <c r="R705" t="s">
        <v>8326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10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2" t="s">
        <v>8324</v>
      </c>
      <c r="R706" t="s">
        <v>8326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10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2" t="s">
        <v>8324</v>
      </c>
      <c r="R707" t="s">
        <v>8326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10" t="s">
        <v>707</v>
      </c>
      <c r="C708" s="3" t="s">
        <v>4816</v>
      </c>
      <c r="D708" s="5">
        <v>25000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2" t="s">
        <v>8324</v>
      </c>
      <c r="R708" t="s">
        <v>8326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10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2" t="s">
        <v>8324</v>
      </c>
      <c r="R709" t="s">
        <v>8326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10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2" t="s">
        <v>8324</v>
      </c>
      <c r="R710" t="s">
        <v>8326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10" t="s">
        <v>710</v>
      </c>
      <c r="C711" s="3" t="s">
        <v>4819</v>
      </c>
      <c r="D711" s="5">
        <v>8888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1</v>
      </c>
      <c r="P711">
        <f t="shared" si="56"/>
        <v>30.5</v>
      </c>
      <c r="Q711" s="12" t="s">
        <v>8324</v>
      </c>
      <c r="R711" t="s">
        <v>8326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10" t="s">
        <v>711</v>
      </c>
      <c r="C712" s="3" t="s">
        <v>4820</v>
      </c>
      <c r="D712" s="5">
        <v>25000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2" t="s">
        <v>8324</v>
      </c>
      <c r="R712" t="s">
        <v>8326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10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2" t="s">
        <v>8324</v>
      </c>
      <c r="R713" t="s">
        <v>8326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10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2" t="s">
        <v>8324</v>
      </c>
      <c r="R714" t="s">
        <v>8326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10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2" t="s">
        <v>8324</v>
      </c>
      <c r="R715" t="s">
        <v>8326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10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2" t="s">
        <v>8324</v>
      </c>
      <c r="R716" t="s">
        <v>8326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10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2" t="s">
        <v>8324</v>
      </c>
      <c r="R717" t="s">
        <v>8326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10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2" t="s">
        <v>8324</v>
      </c>
      <c r="R718" t="s">
        <v>8326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10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2" t="s">
        <v>8324</v>
      </c>
      <c r="R719" t="s">
        <v>8326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10" t="s">
        <v>719</v>
      </c>
      <c r="C720" s="3" t="s">
        <v>4828</v>
      </c>
      <c r="D720" s="5">
        <v>39400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0</v>
      </c>
      <c r="P720">
        <f t="shared" si="56"/>
        <v>22.5</v>
      </c>
      <c r="Q720" s="12" t="s">
        <v>8324</v>
      </c>
      <c r="R720" t="s">
        <v>8326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10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2" t="s">
        <v>8324</v>
      </c>
      <c r="R721" t="s">
        <v>8326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10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2" t="s">
        <v>8327</v>
      </c>
      <c r="R722" t="s">
        <v>8328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10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2" t="s">
        <v>8327</v>
      </c>
      <c r="R723" t="s">
        <v>8328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10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2" t="s">
        <v>8327</v>
      </c>
      <c r="R724" t="s">
        <v>8328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10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2" t="s">
        <v>8327</v>
      </c>
      <c r="R725" t="s">
        <v>8328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10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2" t="s">
        <v>8327</v>
      </c>
      <c r="R726" t="s">
        <v>8328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10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2" t="s">
        <v>8327</v>
      </c>
      <c r="R727" t="s">
        <v>8328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10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2" t="s">
        <v>8327</v>
      </c>
      <c r="R728" t="s">
        <v>8328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10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2" t="s">
        <v>8327</v>
      </c>
      <c r="R729" t="s">
        <v>8328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10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2" t="s">
        <v>8327</v>
      </c>
      <c r="R730" t="s">
        <v>8328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10" t="s">
        <v>730</v>
      </c>
      <c r="C731" s="3" t="s">
        <v>4839</v>
      </c>
      <c r="D731" s="5">
        <v>5000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105</v>
      </c>
      <c r="P731">
        <f t="shared" si="56"/>
        <v>43.55</v>
      </c>
      <c r="Q731" s="12" t="s">
        <v>8327</v>
      </c>
      <c r="R731" t="s">
        <v>8328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10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2" t="s">
        <v>8327</v>
      </c>
      <c r="R732" t="s">
        <v>8328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10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2" t="s">
        <v>8327</v>
      </c>
      <c r="R733" t="s">
        <v>8328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10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2" t="s">
        <v>8327</v>
      </c>
      <c r="R734" t="s">
        <v>8328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10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2" t="s">
        <v>8327</v>
      </c>
      <c r="R735" t="s">
        <v>8328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10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2" t="s">
        <v>8327</v>
      </c>
      <c r="R736" t="s">
        <v>8328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10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2" t="s">
        <v>8327</v>
      </c>
      <c r="R737" t="s">
        <v>8328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10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2" t="s">
        <v>8327</v>
      </c>
      <c r="R738" t="s">
        <v>8328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10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2" t="s">
        <v>8327</v>
      </c>
      <c r="R739" t="s">
        <v>8328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10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2" t="s">
        <v>8327</v>
      </c>
      <c r="R740" t="s">
        <v>8328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10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2" t="s">
        <v>8327</v>
      </c>
      <c r="R741" t="s">
        <v>8328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10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2" t="s">
        <v>8327</v>
      </c>
      <c r="R742" t="s">
        <v>8328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10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2" t="s">
        <v>8327</v>
      </c>
      <c r="R743" t="s">
        <v>8328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10" t="s">
        <v>743</v>
      </c>
      <c r="C744" s="3" t="s">
        <v>4852</v>
      </c>
      <c r="D744" s="5">
        <v>500000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0</v>
      </c>
      <c r="P744">
        <f t="shared" si="56"/>
        <v>67.39</v>
      </c>
      <c r="Q744" s="12" t="s">
        <v>8327</v>
      </c>
      <c r="R744" t="s">
        <v>8328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10" t="s">
        <v>744</v>
      </c>
      <c r="C745" s="3" t="s">
        <v>4853</v>
      </c>
      <c r="D745" s="5">
        <v>2500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33</v>
      </c>
      <c r="P745">
        <f t="shared" si="56"/>
        <v>54.27</v>
      </c>
      <c r="Q745" s="12" t="s">
        <v>8327</v>
      </c>
      <c r="R745" t="s">
        <v>8328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10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2" t="s">
        <v>8327</v>
      </c>
      <c r="R746" t="s">
        <v>8328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10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2" t="s">
        <v>8327</v>
      </c>
      <c r="R747" t="s">
        <v>8328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10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2" t="s">
        <v>8327</v>
      </c>
      <c r="R748" t="s">
        <v>8328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10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2" t="s">
        <v>8327</v>
      </c>
      <c r="R749" t="s">
        <v>8328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10" t="s">
        <v>749</v>
      </c>
      <c r="C750" s="3" t="s">
        <v>4858</v>
      </c>
      <c r="D750" s="5">
        <v>140000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</v>
      </c>
      <c r="P750">
        <f t="shared" si="56"/>
        <v>45.57</v>
      </c>
      <c r="Q750" s="12" t="s">
        <v>8327</v>
      </c>
      <c r="R750" t="s">
        <v>8328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10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2" t="s">
        <v>8327</v>
      </c>
      <c r="R751" t="s">
        <v>8328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10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2" t="s">
        <v>8327</v>
      </c>
      <c r="R752" t="s">
        <v>8328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10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2" t="s">
        <v>8327</v>
      </c>
      <c r="R753" t="s">
        <v>8328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10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2" t="s">
        <v>8327</v>
      </c>
      <c r="R754" t="s">
        <v>8328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10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2" t="s">
        <v>8327</v>
      </c>
      <c r="R755" t="s">
        <v>8328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10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2" t="s">
        <v>8327</v>
      </c>
      <c r="R756" t="s">
        <v>8328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10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2" t="s">
        <v>8327</v>
      </c>
      <c r="R757" t="s">
        <v>8328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10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2" t="s">
        <v>8327</v>
      </c>
      <c r="R758" t="s">
        <v>8328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10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2" t="s">
        <v>8327</v>
      </c>
      <c r="R759" t="s">
        <v>8328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10" t="s">
        <v>759</v>
      </c>
      <c r="C760" s="3" t="s">
        <v>4868</v>
      </c>
      <c r="D760" s="5">
        <v>20000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13</v>
      </c>
      <c r="P760">
        <f t="shared" si="56"/>
        <v>134.21</v>
      </c>
      <c r="Q760" s="12" t="s">
        <v>8327</v>
      </c>
      <c r="R760" t="s">
        <v>8328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10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2" t="s">
        <v>8327</v>
      </c>
      <c r="R761" t="s">
        <v>8328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10" t="s">
        <v>761</v>
      </c>
      <c r="C762" s="3" t="s">
        <v>4870</v>
      </c>
      <c r="D762" s="5">
        <v>25000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2" t="s">
        <v>8327</v>
      </c>
      <c r="R762" t="s">
        <v>8329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10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2" t="s">
        <v>8327</v>
      </c>
      <c r="R763" t="s">
        <v>8329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10" t="s">
        <v>763</v>
      </c>
      <c r="C764" s="3" t="s">
        <v>4872</v>
      </c>
      <c r="D764" s="5">
        <v>25000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2" t="s">
        <v>8327</v>
      </c>
      <c r="R764" t="s">
        <v>8329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10" t="s">
        <v>764</v>
      </c>
      <c r="C765" s="3" t="s">
        <v>4873</v>
      </c>
      <c r="D765" s="5">
        <v>25000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2" t="s">
        <v>8327</v>
      </c>
      <c r="R765" t="s">
        <v>8329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10" t="s">
        <v>765</v>
      </c>
      <c r="C766" s="3" t="s">
        <v>4874</v>
      </c>
      <c r="D766" s="5">
        <v>25000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2" t="s">
        <v>8327</v>
      </c>
      <c r="R766" t="s">
        <v>8329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10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2" t="s">
        <v>8327</v>
      </c>
      <c r="R767" t="s">
        <v>8329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10" t="s">
        <v>767</v>
      </c>
      <c r="C768" s="3" t="s">
        <v>4876</v>
      </c>
      <c r="D768" s="5">
        <v>22000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2" t="s">
        <v>8327</v>
      </c>
      <c r="R768" t="s">
        <v>8329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10" t="s">
        <v>768</v>
      </c>
      <c r="C769" s="3" t="s">
        <v>4877</v>
      </c>
      <c r="D769" s="5">
        <v>20000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1</v>
      </c>
      <c r="P769">
        <f t="shared" si="56"/>
        <v>59</v>
      </c>
      <c r="Q769" s="12" t="s">
        <v>8327</v>
      </c>
      <c r="R769" t="s">
        <v>8329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10" t="s">
        <v>769</v>
      </c>
      <c r="C770" s="3" t="s">
        <v>4878</v>
      </c>
      <c r="D770" s="5">
        <v>20000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2" t="s">
        <v>8327</v>
      </c>
      <c r="R770" t="s">
        <v>8329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10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2" t="s">
        <v>8327</v>
      </c>
      <c r="R771" t="s">
        <v>8329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10" t="s">
        <v>771</v>
      </c>
      <c r="C772" s="3" t="s">
        <v>4880</v>
      </c>
      <c r="D772" s="5">
        <v>20000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2" t="s">
        <v>8327</v>
      </c>
      <c r="R772" t="s">
        <v>8329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10" t="s">
        <v>772</v>
      </c>
      <c r="C773" s="3" t="s">
        <v>4881</v>
      </c>
      <c r="D773" s="5">
        <v>20000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2" t="s">
        <v>8327</v>
      </c>
      <c r="R773" t="s">
        <v>8329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10" t="s">
        <v>773</v>
      </c>
      <c r="C774" s="3" t="s">
        <v>4882</v>
      </c>
      <c r="D774" s="5">
        <v>30000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0</v>
      </c>
      <c r="P774">
        <f t="shared" si="61"/>
        <v>50</v>
      </c>
      <c r="Q774" s="12" t="s">
        <v>8327</v>
      </c>
      <c r="R774" t="s">
        <v>8329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10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2" t="s">
        <v>8327</v>
      </c>
      <c r="R775" t="s">
        <v>8329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10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2" t="s">
        <v>8327</v>
      </c>
      <c r="R776" t="s">
        <v>8329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10" t="s">
        <v>776</v>
      </c>
      <c r="C777" s="3" t="s">
        <v>4885</v>
      </c>
      <c r="D777" s="5">
        <v>50000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0</v>
      </c>
      <c r="P777">
        <f t="shared" si="61"/>
        <v>34</v>
      </c>
      <c r="Q777" s="12" t="s">
        <v>8327</v>
      </c>
      <c r="R777" t="s">
        <v>8329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10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2" t="s">
        <v>8327</v>
      </c>
      <c r="R778" t="s">
        <v>8329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10" t="s">
        <v>778</v>
      </c>
      <c r="C779" s="3" t="s">
        <v>4887</v>
      </c>
      <c r="D779" s="5">
        <v>20000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0</v>
      </c>
      <c r="P779">
        <f t="shared" si="61"/>
        <v>7</v>
      </c>
      <c r="Q779" s="12" t="s">
        <v>8327</v>
      </c>
      <c r="R779" t="s">
        <v>8329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10" t="s">
        <v>779</v>
      </c>
      <c r="C780" s="3" t="s">
        <v>4888</v>
      </c>
      <c r="D780" s="5">
        <v>60000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2" t="s">
        <v>8327</v>
      </c>
      <c r="R780" t="s">
        <v>8329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10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2" t="s">
        <v>8327</v>
      </c>
      <c r="R781" t="s">
        <v>8329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10" t="s">
        <v>781</v>
      </c>
      <c r="C782" s="3" t="s">
        <v>4890</v>
      </c>
      <c r="D782" s="5">
        <v>25000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4</v>
      </c>
      <c r="P782">
        <f t="shared" si="61"/>
        <v>38.520000000000003</v>
      </c>
      <c r="Q782" s="12" t="s">
        <v>8330</v>
      </c>
      <c r="R782" t="s">
        <v>8331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10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2" t="s">
        <v>8330</v>
      </c>
      <c r="R783" t="s">
        <v>8331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10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2" t="s">
        <v>8330</v>
      </c>
      <c r="R784" t="s">
        <v>8331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10" t="s">
        <v>784</v>
      </c>
      <c r="C785" s="3" t="s">
        <v>4893</v>
      </c>
      <c r="D785" s="5">
        <v>2000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111</v>
      </c>
      <c r="P785">
        <f t="shared" si="61"/>
        <v>63.49</v>
      </c>
      <c r="Q785" s="12" t="s">
        <v>8330</v>
      </c>
      <c r="R785" t="s">
        <v>8331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10" t="s">
        <v>785</v>
      </c>
      <c r="C786" s="3" t="s">
        <v>4894</v>
      </c>
      <c r="D786" s="5">
        <v>70000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</v>
      </c>
      <c r="P786">
        <f t="shared" si="61"/>
        <v>102.5</v>
      </c>
      <c r="Q786" s="12" t="s">
        <v>8330</v>
      </c>
      <c r="R786" t="s">
        <v>8331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10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2" t="s">
        <v>8330</v>
      </c>
      <c r="R787" t="s">
        <v>8331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10" t="s">
        <v>787</v>
      </c>
      <c r="C788" s="3" t="s">
        <v>4896</v>
      </c>
      <c r="D788" s="5">
        <v>6000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119</v>
      </c>
      <c r="P788">
        <f t="shared" si="61"/>
        <v>162.27000000000001</v>
      </c>
      <c r="Q788" s="12" t="s">
        <v>8330</v>
      </c>
      <c r="R788" t="s">
        <v>8331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10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2" t="s">
        <v>8330</v>
      </c>
      <c r="R789" t="s">
        <v>8331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10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2" t="s">
        <v>8330</v>
      </c>
      <c r="R790" t="s">
        <v>8331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10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2" t="s">
        <v>8330</v>
      </c>
      <c r="R791" t="s">
        <v>8331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10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2" t="s">
        <v>8330</v>
      </c>
      <c r="R792" t="s">
        <v>8331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10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2" t="s">
        <v>8330</v>
      </c>
      <c r="R793" t="s">
        <v>8331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10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2" t="s">
        <v>8330</v>
      </c>
      <c r="R794" t="s">
        <v>8331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10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2" t="s">
        <v>8330</v>
      </c>
      <c r="R795" t="s">
        <v>8331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10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2" t="s">
        <v>8330</v>
      </c>
      <c r="R796" t="s">
        <v>8331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10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2" t="s">
        <v>8330</v>
      </c>
      <c r="R797" t="s">
        <v>8331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10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2" t="s">
        <v>8330</v>
      </c>
      <c r="R798" t="s">
        <v>8331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10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2" t="s">
        <v>8330</v>
      </c>
      <c r="R799" t="s">
        <v>8331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10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2" t="s">
        <v>8330</v>
      </c>
      <c r="R800" t="s">
        <v>8331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10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2" t="s">
        <v>8330</v>
      </c>
      <c r="R801" t="s">
        <v>8331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10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2" t="s">
        <v>8330</v>
      </c>
      <c r="R802" t="s">
        <v>8331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10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2" t="s">
        <v>8330</v>
      </c>
      <c r="R803" t="s">
        <v>8331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10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2" t="s">
        <v>8330</v>
      </c>
      <c r="R804" t="s">
        <v>8331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10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2" t="s">
        <v>8330</v>
      </c>
      <c r="R805" t="s">
        <v>8331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10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2" t="s">
        <v>8330</v>
      </c>
      <c r="R806" t="s">
        <v>8331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10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2" t="s">
        <v>8330</v>
      </c>
      <c r="R807" t="s">
        <v>8331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10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2" t="s">
        <v>8330</v>
      </c>
      <c r="R808" t="s">
        <v>8331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10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2" t="s">
        <v>8330</v>
      </c>
      <c r="R809" t="s">
        <v>8331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10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2" t="s">
        <v>8330</v>
      </c>
      <c r="R810" t="s">
        <v>8331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10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2" t="s">
        <v>8330</v>
      </c>
      <c r="R811" t="s">
        <v>8331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10" t="s">
        <v>811</v>
      </c>
      <c r="C812" s="3" t="s">
        <v>4920</v>
      </c>
      <c r="D812" s="5">
        <v>15000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11</v>
      </c>
      <c r="P812">
        <f t="shared" si="61"/>
        <v>58.33</v>
      </c>
      <c r="Q812" s="12" t="s">
        <v>8330</v>
      </c>
      <c r="R812" t="s">
        <v>8331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10" t="s">
        <v>812</v>
      </c>
      <c r="C813" s="3" t="s">
        <v>4921</v>
      </c>
      <c r="D813" s="5">
        <v>8800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12</v>
      </c>
      <c r="P813">
        <f t="shared" si="61"/>
        <v>86.67</v>
      </c>
      <c r="Q813" s="12" t="s">
        <v>8330</v>
      </c>
      <c r="R813" t="s">
        <v>8331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10" t="s">
        <v>813</v>
      </c>
      <c r="C814" s="3" t="s">
        <v>4922</v>
      </c>
      <c r="D814" s="5">
        <v>16000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6</v>
      </c>
      <c r="P814">
        <f t="shared" si="61"/>
        <v>27.61</v>
      </c>
      <c r="Q814" s="12" t="s">
        <v>8330</v>
      </c>
      <c r="R814" t="s">
        <v>8331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10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2" t="s">
        <v>8330</v>
      </c>
      <c r="R815" t="s">
        <v>8331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10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2" t="s">
        <v>8330</v>
      </c>
      <c r="R816" t="s">
        <v>8331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10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2" t="s">
        <v>8330</v>
      </c>
      <c r="R817" t="s">
        <v>8331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10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2" t="s">
        <v>8330</v>
      </c>
      <c r="R818" t="s">
        <v>8331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10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2" t="s">
        <v>8330</v>
      </c>
      <c r="R819" t="s">
        <v>8331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10" t="s">
        <v>819</v>
      </c>
      <c r="C820" s="3" t="s">
        <v>4928</v>
      </c>
      <c r="D820" s="5">
        <v>500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109</v>
      </c>
      <c r="P820">
        <f t="shared" si="61"/>
        <v>28.68</v>
      </c>
      <c r="Q820" s="12" t="s">
        <v>8330</v>
      </c>
      <c r="R820" t="s">
        <v>8331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10" t="s">
        <v>820</v>
      </c>
      <c r="C821" s="3" t="s">
        <v>4929</v>
      </c>
      <c r="D821" s="5">
        <v>2800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16</v>
      </c>
      <c r="P821">
        <f t="shared" si="61"/>
        <v>31.07</v>
      </c>
      <c r="Q821" s="12" t="s">
        <v>8330</v>
      </c>
      <c r="R821" t="s">
        <v>8331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10" t="s">
        <v>821</v>
      </c>
      <c r="C822" s="3" t="s">
        <v>4930</v>
      </c>
      <c r="D822" s="5">
        <v>2500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107</v>
      </c>
      <c r="P822">
        <f t="shared" si="61"/>
        <v>70.55</v>
      </c>
      <c r="Q822" s="12" t="s">
        <v>8330</v>
      </c>
      <c r="R822" t="s">
        <v>8331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10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2" t="s">
        <v>8330</v>
      </c>
      <c r="R823" t="s">
        <v>8331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10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2" t="s">
        <v>8330</v>
      </c>
      <c r="R824" t="s">
        <v>8331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10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2" t="s">
        <v>8330</v>
      </c>
      <c r="R825" t="s">
        <v>8331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10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2" t="s">
        <v>8330</v>
      </c>
      <c r="R826" t="s">
        <v>8331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10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2" t="s">
        <v>8330</v>
      </c>
      <c r="R827" t="s">
        <v>8331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10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2" t="s">
        <v>8330</v>
      </c>
      <c r="R828" t="s">
        <v>8331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10" t="s">
        <v>828</v>
      </c>
      <c r="C829" s="3" t="s">
        <v>4937</v>
      </c>
      <c r="D829" s="5">
        <v>80000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0</v>
      </c>
      <c r="P829">
        <f t="shared" si="61"/>
        <v>28.18</v>
      </c>
      <c r="Q829" s="12" t="s">
        <v>8330</v>
      </c>
      <c r="R829" t="s">
        <v>8331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10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2" t="s">
        <v>8330</v>
      </c>
      <c r="R830" t="s">
        <v>8331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10" t="s">
        <v>830</v>
      </c>
      <c r="C831" s="3" t="s">
        <v>4939</v>
      </c>
      <c r="D831" s="5">
        <v>16000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3</v>
      </c>
      <c r="P831">
        <f t="shared" si="61"/>
        <v>32.5</v>
      </c>
      <c r="Q831" s="12" t="s">
        <v>8330</v>
      </c>
      <c r="R831" t="s">
        <v>8331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10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2" t="s">
        <v>8330</v>
      </c>
      <c r="R832" t="s">
        <v>8331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10" t="s">
        <v>832</v>
      </c>
      <c r="C833" s="3" t="s">
        <v>4941</v>
      </c>
      <c r="D833" s="5">
        <v>2000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175</v>
      </c>
      <c r="P833">
        <f t="shared" si="61"/>
        <v>175</v>
      </c>
      <c r="Q833" s="12" t="s">
        <v>8330</v>
      </c>
      <c r="R833" t="s">
        <v>8331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10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2" t="s">
        <v>8330</v>
      </c>
      <c r="R834" t="s">
        <v>8331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10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2" t="s">
        <v>8330</v>
      </c>
      <c r="R835" t="s">
        <v>8331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10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2" t="s">
        <v>8330</v>
      </c>
      <c r="R836" t="s">
        <v>8331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10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2" t="s">
        <v>8330</v>
      </c>
      <c r="R837" t="s">
        <v>8331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10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2" t="s">
        <v>8330</v>
      </c>
      <c r="R838" t="s">
        <v>8331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10" t="s">
        <v>838</v>
      </c>
      <c r="C839" s="3" t="s">
        <v>4947</v>
      </c>
      <c r="D839" s="5">
        <v>5000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61</v>
      </c>
      <c r="P839">
        <f t="shared" si="66"/>
        <v>49.11</v>
      </c>
      <c r="Q839" s="12" t="s">
        <v>8330</v>
      </c>
      <c r="R839" t="s">
        <v>8331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10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2" t="s">
        <v>8330</v>
      </c>
      <c r="R840" t="s">
        <v>8331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10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2" t="s">
        <v>8330</v>
      </c>
      <c r="R841" t="s">
        <v>8331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10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2" t="s">
        <v>8330</v>
      </c>
      <c r="R842" t="s">
        <v>8332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10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2" t="s">
        <v>8330</v>
      </c>
      <c r="R843" t="s">
        <v>8332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10" t="s">
        <v>843</v>
      </c>
      <c r="C844" s="3" t="s">
        <v>4952</v>
      </c>
      <c r="D844" s="5">
        <v>5000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52</v>
      </c>
      <c r="P844">
        <f t="shared" si="66"/>
        <v>66.87</v>
      </c>
      <c r="Q844" s="12" t="s">
        <v>8330</v>
      </c>
      <c r="R844" t="s">
        <v>8332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10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2" t="s">
        <v>8330</v>
      </c>
      <c r="R845" t="s">
        <v>8332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10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2" t="s">
        <v>8330</v>
      </c>
      <c r="R846" t="s">
        <v>8332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10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2" t="s">
        <v>8330</v>
      </c>
      <c r="R847" t="s">
        <v>8332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10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2" t="s">
        <v>8330</v>
      </c>
      <c r="R848" t="s">
        <v>8332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10" t="s">
        <v>848</v>
      </c>
      <c r="C849" s="3" t="s">
        <v>4957</v>
      </c>
      <c r="D849" s="5">
        <v>18000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0</v>
      </c>
      <c r="P849">
        <f t="shared" si="66"/>
        <v>10</v>
      </c>
      <c r="Q849" s="12" t="s">
        <v>8330</v>
      </c>
      <c r="R849" t="s">
        <v>8332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10" t="s">
        <v>849</v>
      </c>
      <c r="C850" s="3" t="s">
        <v>4958</v>
      </c>
      <c r="D850" s="5">
        <v>10000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3</v>
      </c>
      <c r="P850">
        <f t="shared" si="66"/>
        <v>18.75</v>
      </c>
      <c r="Q850" s="12" t="s">
        <v>8330</v>
      </c>
      <c r="R850" t="s">
        <v>8332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10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2" t="s">
        <v>8330</v>
      </c>
      <c r="R851" t="s">
        <v>8332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10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2" t="s">
        <v>8330</v>
      </c>
      <c r="R852" t="s">
        <v>8332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10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2" t="s">
        <v>8330</v>
      </c>
      <c r="R853" t="s">
        <v>8332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10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2" t="s">
        <v>8330</v>
      </c>
      <c r="R854" t="s">
        <v>8332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10" t="s">
        <v>854</v>
      </c>
      <c r="C855" s="3" t="s">
        <v>4963</v>
      </c>
      <c r="D855" s="5">
        <v>10000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3</v>
      </c>
      <c r="P855">
        <f t="shared" si="66"/>
        <v>30</v>
      </c>
      <c r="Q855" s="12" t="s">
        <v>8330</v>
      </c>
      <c r="R855" t="s">
        <v>8332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10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2" t="s">
        <v>8330</v>
      </c>
      <c r="R856" t="s">
        <v>8332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10" t="s">
        <v>856</v>
      </c>
      <c r="C857" s="3" t="s">
        <v>4965</v>
      </c>
      <c r="D857" s="5">
        <v>10000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15</v>
      </c>
      <c r="P857">
        <f t="shared" si="66"/>
        <v>31.91</v>
      </c>
      <c r="Q857" s="12" t="s">
        <v>8330</v>
      </c>
      <c r="R857" t="s">
        <v>8332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10" t="s">
        <v>857</v>
      </c>
      <c r="C858" s="3" t="s">
        <v>4966</v>
      </c>
      <c r="D858" s="5">
        <v>350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156</v>
      </c>
      <c r="P858">
        <f t="shared" si="66"/>
        <v>19.46</v>
      </c>
      <c r="Q858" s="12" t="s">
        <v>8330</v>
      </c>
      <c r="R858" t="s">
        <v>8332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10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2" t="s">
        <v>8330</v>
      </c>
      <c r="R859" t="s">
        <v>8332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10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2" t="s">
        <v>8330</v>
      </c>
      <c r="R860" t="s">
        <v>8332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10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2" t="s">
        <v>8330</v>
      </c>
      <c r="R861" t="s">
        <v>8332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10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2" t="s">
        <v>8330</v>
      </c>
      <c r="R862" t="s">
        <v>8333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10" t="s">
        <v>862</v>
      </c>
      <c r="C863" s="3" t="s">
        <v>4971</v>
      </c>
      <c r="D863" s="5">
        <v>3000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3</v>
      </c>
      <c r="P863">
        <f t="shared" si="66"/>
        <v>50.5</v>
      </c>
      <c r="Q863" s="12" t="s">
        <v>8330</v>
      </c>
      <c r="R863" t="s">
        <v>8333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10" t="s">
        <v>863</v>
      </c>
      <c r="C864" s="3" t="s">
        <v>4972</v>
      </c>
      <c r="D864" s="5">
        <v>10000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2</v>
      </c>
      <c r="P864">
        <f t="shared" si="66"/>
        <v>42.5</v>
      </c>
      <c r="Q864" s="12" t="s">
        <v>8330</v>
      </c>
      <c r="R864" t="s">
        <v>8333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10" t="s">
        <v>864</v>
      </c>
      <c r="C865" s="3" t="s">
        <v>4973</v>
      </c>
      <c r="D865" s="5">
        <v>30000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0</v>
      </c>
      <c r="P865">
        <f t="shared" si="66"/>
        <v>18</v>
      </c>
      <c r="Q865" s="12" t="s">
        <v>8330</v>
      </c>
      <c r="R865" t="s">
        <v>8333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10" t="s">
        <v>865</v>
      </c>
      <c r="C866" s="3" t="s">
        <v>4974</v>
      </c>
      <c r="D866" s="5">
        <v>50000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5</v>
      </c>
      <c r="P866">
        <f t="shared" si="66"/>
        <v>34.18</v>
      </c>
      <c r="Q866" s="12" t="s">
        <v>8330</v>
      </c>
      <c r="R866" t="s">
        <v>8333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10" t="s">
        <v>866</v>
      </c>
      <c r="C867" s="3" t="s">
        <v>4975</v>
      </c>
      <c r="D867" s="5">
        <v>30000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0</v>
      </c>
      <c r="P867">
        <f t="shared" si="66"/>
        <v>22.5</v>
      </c>
      <c r="Q867" s="12" t="s">
        <v>8330</v>
      </c>
      <c r="R867" t="s">
        <v>8333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10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2" t="s">
        <v>8330</v>
      </c>
      <c r="R868" t="s">
        <v>8333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10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2" t="s">
        <v>8330</v>
      </c>
      <c r="R869" t="s">
        <v>8333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10" t="s">
        <v>869</v>
      </c>
      <c r="C870" s="3" t="s">
        <v>4978</v>
      </c>
      <c r="D870" s="5">
        <v>30000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2" t="s">
        <v>8330</v>
      </c>
      <c r="R870" t="s">
        <v>8333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10" t="s">
        <v>870</v>
      </c>
      <c r="C871" s="3" t="s">
        <v>4979</v>
      </c>
      <c r="D871" s="5">
        <v>1000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104</v>
      </c>
      <c r="P871">
        <f t="shared" si="66"/>
        <v>346.67</v>
      </c>
      <c r="Q871" s="12" t="s">
        <v>8330</v>
      </c>
      <c r="R871" t="s">
        <v>8333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10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2" t="s">
        <v>8330</v>
      </c>
      <c r="R872" t="s">
        <v>8333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10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2" t="s">
        <v>8330</v>
      </c>
      <c r="R873" t="s">
        <v>8333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10" t="s">
        <v>873</v>
      </c>
      <c r="C874" s="3" t="s">
        <v>4982</v>
      </c>
      <c r="D874" s="5">
        <v>150000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0</v>
      </c>
      <c r="P874">
        <f t="shared" si="66"/>
        <v>32.5</v>
      </c>
      <c r="Q874" s="12" t="s">
        <v>8330</v>
      </c>
      <c r="R874" t="s">
        <v>8333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10" t="s">
        <v>874</v>
      </c>
      <c r="C875" s="3" t="s">
        <v>4983</v>
      </c>
      <c r="D875" s="5">
        <v>10000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0</v>
      </c>
      <c r="P875">
        <f t="shared" si="66"/>
        <v>9</v>
      </c>
      <c r="Q875" s="12" t="s">
        <v>8330</v>
      </c>
      <c r="R875" t="s">
        <v>8333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10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2" t="s">
        <v>8330</v>
      </c>
      <c r="R876" t="s">
        <v>8333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10" t="s">
        <v>876</v>
      </c>
      <c r="C877" s="3" t="s">
        <v>4985</v>
      </c>
      <c r="D877" s="5">
        <v>20000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2" t="s">
        <v>8330</v>
      </c>
      <c r="R877" t="s">
        <v>8333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10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2" t="s">
        <v>8330</v>
      </c>
      <c r="R878" t="s">
        <v>8333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10" t="s">
        <v>878</v>
      </c>
      <c r="C879" s="3" t="s">
        <v>4987</v>
      </c>
      <c r="D879" s="5">
        <v>1000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135</v>
      </c>
      <c r="P879">
        <f t="shared" si="66"/>
        <v>46.59</v>
      </c>
      <c r="Q879" s="12" t="s">
        <v>8330</v>
      </c>
      <c r="R879" t="s">
        <v>8333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10" t="s">
        <v>879</v>
      </c>
      <c r="C880" s="3" t="s">
        <v>4988</v>
      </c>
      <c r="D880" s="5">
        <v>8000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2" t="s">
        <v>8330</v>
      </c>
      <c r="R880" t="s">
        <v>8333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10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2" t="s">
        <v>8330</v>
      </c>
      <c r="R881" t="s">
        <v>8333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10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2" t="s">
        <v>8330</v>
      </c>
      <c r="R882" t="s">
        <v>8334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10" t="s">
        <v>882</v>
      </c>
      <c r="C883" s="3" t="s">
        <v>4991</v>
      </c>
      <c r="D883" s="5">
        <v>16000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0</v>
      </c>
      <c r="P883">
        <f t="shared" si="66"/>
        <v>30</v>
      </c>
      <c r="Q883" s="12" t="s">
        <v>8330</v>
      </c>
      <c r="R883" t="s">
        <v>8334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10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2" t="s">
        <v>8330</v>
      </c>
      <c r="R884" t="s">
        <v>8334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10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2" t="s">
        <v>8330</v>
      </c>
      <c r="R885" t="s">
        <v>8334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10" t="s">
        <v>885</v>
      </c>
      <c r="C886" s="3" t="s">
        <v>4994</v>
      </c>
      <c r="D886" s="5">
        <v>50000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0</v>
      </c>
      <c r="P886">
        <f t="shared" si="66"/>
        <v>10</v>
      </c>
      <c r="Q886" s="12" t="s">
        <v>8330</v>
      </c>
      <c r="R886" t="s">
        <v>8334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10" t="s">
        <v>886</v>
      </c>
      <c r="C887" s="3" t="s">
        <v>4995</v>
      </c>
      <c r="D887" s="5">
        <v>5000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15</v>
      </c>
      <c r="P887">
        <f t="shared" si="66"/>
        <v>35.71</v>
      </c>
      <c r="Q887" s="12" t="s">
        <v>8330</v>
      </c>
      <c r="R887" t="s">
        <v>8334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10" t="s">
        <v>887</v>
      </c>
      <c r="C888" s="3" t="s">
        <v>4996</v>
      </c>
      <c r="D888" s="5">
        <v>1000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21</v>
      </c>
      <c r="P888">
        <f t="shared" si="66"/>
        <v>29.29</v>
      </c>
      <c r="Q888" s="12" t="s">
        <v>8330</v>
      </c>
      <c r="R888" t="s">
        <v>8334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10" t="s">
        <v>888</v>
      </c>
      <c r="C889" s="3" t="s">
        <v>4997</v>
      </c>
      <c r="D889" s="5">
        <v>20000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2" t="s">
        <v>8330</v>
      </c>
      <c r="R889" t="s">
        <v>8334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10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2" t="s">
        <v>8330</v>
      </c>
      <c r="R890" t="s">
        <v>8334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10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2" t="s">
        <v>8330</v>
      </c>
      <c r="R891" t="s">
        <v>8334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10" t="s">
        <v>891</v>
      </c>
      <c r="C892" s="3" t="s">
        <v>5000</v>
      </c>
      <c r="D892" s="5">
        <v>25000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1</v>
      </c>
      <c r="P892">
        <f t="shared" si="66"/>
        <v>31.25</v>
      </c>
      <c r="Q892" s="12" t="s">
        <v>8330</v>
      </c>
      <c r="R892" t="s">
        <v>8334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10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2" t="s">
        <v>8330</v>
      </c>
      <c r="R893" t="s">
        <v>8334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10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2" t="s">
        <v>8330</v>
      </c>
      <c r="R894" t="s">
        <v>8334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10" t="s">
        <v>894</v>
      </c>
      <c r="C895" s="3" t="s">
        <v>5003</v>
      </c>
      <c r="D895" s="5">
        <v>8000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3</v>
      </c>
      <c r="P895">
        <f t="shared" si="66"/>
        <v>40</v>
      </c>
      <c r="Q895" s="12" t="s">
        <v>8330</v>
      </c>
      <c r="R895" t="s">
        <v>8334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10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2" t="s">
        <v>8330</v>
      </c>
      <c r="R896" t="s">
        <v>8334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10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2" t="s">
        <v>8330</v>
      </c>
      <c r="R897" t="s">
        <v>8334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10" t="s">
        <v>897</v>
      </c>
      <c r="C898" s="3" t="s">
        <v>5006</v>
      </c>
      <c r="D898" s="5">
        <v>60000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5</v>
      </c>
      <c r="P898">
        <f t="shared" si="66"/>
        <v>44.44</v>
      </c>
      <c r="Q898" s="12" t="s">
        <v>8330</v>
      </c>
      <c r="R898" t="s">
        <v>8334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10" t="s">
        <v>898</v>
      </c>
      <c r="C899" s="3" t="s">
        <v>5007</v>
      </c>
      <c r="D899" s="5">
        <v>20000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2" t="s">
        <v>8330</v>
      </c>
      <c r="R899" t="s">
        <v>8334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10" t="s">
        <v>899</v>
      </c>
      <c r="C900" s="3" t="s">
        <v>5008</v>
      </c>
      <c r="D900" s="5">
        <v>10000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1</v>
      </c>
      <c r="P900">
        <f t="shared" si="71"/>
        <v>35</v>
      </c>
      <c r="Q900" s="12" t="s">
        <v>8330</v>
      </c>
      <c r="R900" t="s">
        <v>8334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10" t="s">
        <v>900</v>
      </c>
      <c r="C901" s="3" t="s">
        <v>5009</v>
      </c>
      <c r="D901" s="5">
        <v>100000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0</v>
      </c>
      <c r="P901">
        <f t="shared" si="71"/>
        <v>35</v>
      </c>
      <c r="Q901" s="12" t="s">
        <v>8330</v>
      </c>
      <c r="R901" t="s">
        <v>8334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10" t="s">
        <v>901</v>
      </c>
      <c r="C902" s="3" t="s">
        <v>5010</v>
      </c>
      <c r="D902" s="5">
        <v>10000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2" t="s">
        <v>8330</v>
      </c>
      <c r="R902" t="s">
        <v>8333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10" t="s">
        <v>902</v>
      </c>
      <c r="C903" s="3" t="s">
        <v>5011</v>
      </c>
      <c r="D903" s="5">
        <v>20000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2" t="s">
        <v>8330</v>
      </c>
      <c r="R903" t="s">
        <v>8333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10" t="s">
        <v>903</v>
      </c>
      <c r="C904" s="3" t="s">
        <v>5012</v>
      </c>
      <c r="D904" s="5">
        <v>12000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1</v>
      </c>
      <c r="P904">
        <f t="shared" si="71"/>
        <v>30</v>
      </c>
      <c r="Q904" s="12" t="s">
        <v>8330</v>
      </c>
      <c r="R904" t="s">
        <v>8333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10" t="s">
        <v>904</v>
      </c>
      <c r="C905" s="3" t="s">
        <v>5013</v>
      </c>
      <c r="D905" s="5">
        <v>6000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2" t="s">
        <v>8330</v>
      </c>
      <c r="R905" t="s">
        <v>8333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10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2" t="s">
        <v>8330</v>
      </c>
      <c r="R906" t="s">
        <v>8333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10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2" t="s">
        <v>8330</v>
      </c>
      <c r="R907" t="s">
        <v>8333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10" t="s">
        <v>907</v>
      </c>
      <c r="C908" s="3" t="s">
        <v>5016</v>
      </c>
      <c r="D908" s="5">
        <v>20000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2" t="s">
        <v>8330</v>
      </c>
      <c r="R908" t="s">
        <v>8333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10" t="s">
        <v>908</v>
      </c>
      <c r="C909" s="3" t="s">
        <v>5017</v>
      </c>
      <c r="D909" s="5">
        <v>20000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2" t="s">
        <v>8330</v>
      </c>
      <c r="R909" t="s">
        <v>8333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10" t="s">
        <v>909</v>
      </c>
      <c r="C910" s="3" t="s">
        <v>5018</v>
      </c>
      <c r="D910" s="5">
        <v>20000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2" t="s">
        <v>8330</v>
      </c>
      <c r="R910" t="s">
        <v>8333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10" t="s">
        <v>910</v>
      </c>
      <c r="C911" s="3" t="s">
        <v>5019</v>
      </c>
      <c r="D911" s="5">
        <v>15000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2" t="s">
        <v>8330</v>
      </c>
      <c r="R911" t="s">
        <v>8333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10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2" t="s">
        <v>8330</v>
      </c>
      <c r="R912" t="s">
        <v>8333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10" t="s">
        <v>912</v>
      </c>
      <c r="C913" s="3" t="s">
        <v>5021</v>
      </c>
      <c r="D913" s="5">
        <v>20000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2" t="s">
        <v>8330</v>
      </c>
      <c r="R913" t="s">
        <v>8333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10" t="s">
        <v>913</v>
      </c>
      <c r="C914" s="3" t="s">
        <v>5022</v>
      </c>
      <c r="D914" s="5">
        <v>15000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0</v>
      </c>
      <c r="P914">
        <f t="shared" si="71"/>
        <v>15</v>
      </c>
      <c r="Q914" s="12" t="s">
        <v>8330</v>
      </c>
      <c r="R914" t="s">
        <v>8333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10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2" t="s">
        <v>8330</v>
      </c>
      <c r="R915" t="s">
        <v>8333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10" t="s">
        <v>915</v>
      </c>
      <c r="C916" s="3" t="s">
        <v>5024</v>
      </c>
      <c r="D916" s="5">
        <v>20000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2" t="s">
        <v>8330</v>
      </c>
      <c r="R916" t="s">
        <v>8333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10" t="s">
        <v>916</v>
      </c>
      <c r="C917" s="3" t="s">
        <v>5025</v>
      </c>
      <c r="D917" s="5">
        <v>10000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4</v>
      </c>
      <c r="P917">
        <f t="shared" si="71"/>
        <v>41.67</v>
      </c>
      <c r="Q917" s="12" t="s">
        <v>8330</v>
      </c>
      <c r="R917" t="s">
        <v>8333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10" t="s">
        <v>917</v>
      </c>
      <c r="C918" s="3" t="s">
        <v>5026</v>
      </c>
      <c r="D918" s="5">
        <v>20000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2" t="s">
        <v>8330</v>
      </c>
      <c r="R918" t="s">
        <v>8333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10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2" t="s">
        <v>8330</v>
      </c>
      <c r="R919" t="s">
        <v>8333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10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2" t="s">
        <v>8330</v>
      </c>
      <c r="R920" t="s">
        <v>8333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10" t="s">
        <v>920</v>
      </c>
      <c r="C921" s="3" t="s">
        <v>5029</v>
      </c>
      <c r="D921" s="5">
        <v>40000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0</v>
      </c>
      <c r="P921">
        <f t="shared" si="71"/>
        <v>100</v>
      </c>
      <c r="Q921" s="12" t="s">
        <v>8330</v>
      </c>
      <c r="R921" t="s">
        <v>8333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10" t="s">
        <v>921</v>
      </c>
      <c r="C922" s="3" t="s">
        <v>5030</v>
      </c>
      <c r="D922" s="5">
        <v>20000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2" t="s">
        <v>8330</v>
      </c>
      <c r="R922" t="s">
        <v>8333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10" t="s">
        <v>922</v>
      </c>
      <c r="C923" s="3" t="s">
        <v>5031</v>
      </c>
      <c r="D923" s="5">
        <v>109225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4</v>
      </c>
      <c r="P923">
        <f t="shared" si="71"/>
        <v>231.75</v>
      </c>
      <c r="Q923" s="12" t="s">
        <v>8330</v>
      </c>
      <c r="R923" t="s">
        <v>8333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10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2" t="s">
        <v>8330</v>
      </c>
      <c r="R924" t="s">
        <v>8333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10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2" t="s">
        <v>8330</v>
      </c>
      <c r="R925" t="s">
        <v>8333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10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2" t="s">
        <v>8330</v>
      </c>
      <c r="R926" t="s">
        <v>8333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10" t="s">
        <v>926</v>
      </c>
      <c r="C927" s="3" t="s">
        <v>5035</v>
      </c>
      <c r="D927" s="5">
        <v>5000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2" t="s">
        <v>8330</v>
      </c>
      <c r="R927" t="s">
        <v>8333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10" t="s">
        <v>927</v>
      </c>
      <c r="C928" s="3" t="s">
        <v>5036</v>
      </c>
      <c r="D928" s="5">
        <v>19980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2" t="s">
        <v>8330</v>
      </c>
      <c r="R928" t="s">
        <v>8333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10" t="s">
        <v>928</v>
      </c>
      <c r="C929" s="3" t="s">
        <v>5037</v>
      </c>
      <c r="D929" s="5">
        <v>18000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2" t="s">
        <v>8330</v>
      </c>
      <c r="R929" t="s">
        <v>8333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10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2" t="s">
        <v>8330</v>
      </c>
      <c r="R930" t="s">
        <v>8333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10" t="s">
        <v>930</v>
      </c>
      <c r="C931" s="3" t="s">
        <v>5039</v>
      </c>
      <c r="D931" s="5">
        <v>17600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2" t="s">
        <v>8330</v>
      </c>
      <c r="R931" t="s">
        <v>8333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10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2" t="s">
        <v>8330</v>
      </c>
      <c r="R932" t="s">
        <v>8333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10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2" t="s">
        <v>8330</v>
      </c>
      <c r="R933" t="s">
        <v>8333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10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2" t="s">
        <v>8330</v>
      </c>
      <c r="R934" t="s">
        <v>8333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10" t="s">
        <v>934</v>
      </c>
      <c r="C935" s="3" t="s">
        <v>5043</v>
      </c>
      <c r="D935" s="5">
        <v>60000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0</v>
      </c>
      <c r="P935">
        <f t="shared" si="71"/>
        <v>60</v>
      </c>
      <c r="Q935" s="12" t="s">
        <v>8330</v>
      </c>
      <c r="R935" t="s">
        <v>8333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10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2" t="s">
        <v>8330</v>
      </c>
      <c r="R936" t="s">
        <v>8333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10" t="s">
        <v>936</v>
      </c>
      <c r="C937" s="3" t="s">
        <v>5045</v>
      </c>
      <c r="D937" s="5">
        <v>30000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0</v>
      </c>
      <c r="P937">
        <f t="shared" si="71"/>
        <v>25</v>
      </c>
      <c r="Q937" s="12" t="s">
        <v>8330</v>
      </c>
      <c r="R937" t="s">
        <v>8333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10" t="s">
        <v>937</v>
      </c>
      <c r="C938" s="3" t="s">
        <v>5046</v>
      </c>
      <c r="D938" s="5">
        <v>17500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2" t="s">
        <v>8330</v>
      </c>
      <c r="R938" t="s">
        <v>8333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10" t="s">
        <v>938</v>
      </c>
      <c r="C939" s="3" t="s">
        <v>5047</v>
      </c>
      <c r="D939" s="5">
        <v>10000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0</v>
      </c>
      <c r="P939">
        <f t="shared" si="71"/>
        <v>20</v>
      </c>
      <c r="Q939" s="12" t="s">
        <v>8330</v>
      </c>
      <c r="R939" t="s">
        <v>8333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10" t="s">
        <v>939</v>
      </c>
      <c r="C940" s="3" t="s">
        <v>5048</v>
      </c>
      <c r="D940" s="5">
        <v>35000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2" t="s">
        <v>8330</v>
      </c>
      <c r="R940" t="s">
        <v>8333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10" t="s">
        <v>940</v>
      </c>
      <c r="C941" s="3" t="s">
        <v>5049</v>
      </c>
      <c r="D941" s="5">
        <v>8000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2" t="s">
        <v>8330</v>
      </c>
      <c r="R941" t="s">
        <v>8333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10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2" t="s">
        <v>8324</v>
      </c>
      <c r="R942" t="s">
        <v>8326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10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2" t="s">
        <v>8324</v>
      </c>
      <c r="R943" t="s">
        <v>8326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10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2" t="s">
        <v>8324</v>
      </c>
      <c r="R944" t="s">
        <v>8326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10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2" t="s">
        <v>8324</v>
      </c>
      <c r="R945" t="s">
        <v>8326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10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2" t="s">
        <v>8324</v>
      </c>
      <c r="R946" t="s">
        <v>8326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10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2" t="s">
        <v>8324</v>
      </c>
      <c r="R947" t="s">
        <v>8326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10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2" t="s">
        <v>8324</v>
      </c>
      <c r="R948" t="s">
        <v>8326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10" t="s">
        <v>948</v>
      </c>
      <c r="C949" s="3" t="s">
        <v>5057</v>
      </c>
      <c r="D949" s="5">
        <v>17000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2" t="s">
        <v>8324</v>
      </c>
      <c r="R949" t="s">
        <v>8326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10" t="s">
        <v>949</v>
      </c>
      <c r="C950" s="3" t="s">
        <v>5058</v>
      </c>
      <c r="D950" s="5">
        <v>750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64</v>
      </c>
      <c r="P950">
        <f t="shared" si="71"/>
        <v>60</v>
      </c>
      <c r="Q950" s="12" t="s">
        <v>8324</v>
      </c>
      <c r="R950" t="s">
        <v>8326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10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2" t="s">
        <v>8324</v>
      </c>
      <c r="R951" t="s">
        <v>8326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10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2" t="s">
        <v>8324</v>
      </c>
      <c r="R952" t="s">
        <v>8326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10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2" t="s">
        <v>8324</v>
      </c>
      <c r="R953" t="s">
        <v>8326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10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2" t="s">
        <v>8324</v>
      </c>
      <c r="R954" t="s">
        <v>8326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10" t="s">
        <v>954</v>
      </c>
      <c r="C955" s="3" t="s">
        <v>5063</v>
      </c>
      <c r="D955" s="5">
        <v>65000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0</v>
      </c>
      <c r="P955">
        <f t="shared" si="71"/>
        <v>25.2</v>
      </c>
      <c r="Q955" s="12" t="s">
        <v>8324</v>
      </c>
      <c r="R955" t="s">
        <v>8326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10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2" t="s">
        <v>8324</v>
      </c>
      <c r="R956" t="s">
        <v>8326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10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2" t="s">
        <v>8324</v>
      </c>
      <c r="R957" t="s">
        <v>8326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10" t="s">
        <v>957</v>
      </c>
      <c r="C958" s="3" t="s">
        <v>5066</v>
      </c>
      <c r="D958" s="5">
        <v>30000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3</v>
      </c>
      <c r="P958">
        <f t="shared" si="71"/>
        <v>50.65</v>
      </c>
      <c r="Q958" s="12" t="s">
        <v>8324</v>
      </c>
      <c r="R958" t="s">
        <v>8326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10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2" t="s">
        <v>8324</v>
      </c>
      <c r="R959" t="s">
        <v>8326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10" t="s">
        <v>959</v>
      </c>
      <c r="C960" s="3" t="s">
        <v>5068</v>
      </c>
      <c r="D960" s="5">
        <v>22000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4</v>
      </c>
      <c r="P960">
        <f t="shared" si="71"/>
        <v>51.82</v>
      </c>
      <c r="Q960" s="12" t="s">
        <v>8324</v>
      </c>
      <c r="R960" t="s">
        <v>8326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10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2" t="s">
        <v>8324</v>
      </c>
      <c r="R961" t="s">
        <v>8326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10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2" t="s">
        <v>8324</v>
      </c>
      <c r="R962" t="s">
        <v>8326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10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2" t="s">
        <v>8324</v>
      </c>
      <c r="R963" t="s">
        <v>8326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10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2" t="s">
        <v>8324</v>
      </c>
      <c r="R964" t="s">
        <v>8326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10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2" t="s">
        <v>8324</v>
      </c>
      <c r="R965" t="s">
        <v>8326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10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2" t="s">
        <v>8324</v>
      </c>
      <c r="R966" t="s">
        <v>8326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10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2" t="s">
        <v>8324</v>
      </c>
      <c r="R967" t="s">
        <v>8326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10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2" t="s">
        <v>8324</v>
      </c>
      <c r="R968" t="s">
        <v>8326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10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2" t="s">
        <v>8324</v>
      </c>
      <c r="R969" t="s">
        <v>8326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10" t="s">
        <v>969</v>
      </c>
      <c r="C970" s="3" t="s">
        <v>5078</v>
      </c>
      <c r="D970" s="5">
        <v>25000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0</v>
      </c>
      <c r="P970">
        <f t="shared" si="76"/>
        <v>26.5</v>
      </c>
      <c r="Q970" s="12" t="s">
        <v>8324</v>
      </c>
      <c r="R970" t="s">
        <v>8326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10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2" t="s">
        <v>8324</v>
      </c>
      <c r="R971" t="s">
        <v>8326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10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2" t="s">
        <v>8324</v>
      </c>
      <c r="R972" t="s">
        <v>8326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10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2" t="s">
        <v>8324</v>
      </c>
      <c r="R973" t="s">
        <v>8326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10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2" t="s">
        <v>8324</v>
      </c>
      <c r="R974" t="s">
        <v>8326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10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2" t="s">
        <v>8324</v>
      </c>
      <c r="R975" t="s">
        <v>8326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10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2" t="s">
        <v>8324</v>
      </c>
      <c r="R976" t="s">
        <v>8326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10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2" t="s">
        <v>8324</v>
      </c>
      <c r="R977" t="s">
        <v>8326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10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2" t="s">
        <v>8324</v>
      </c>
      <c r="R978" t="s">
        <v>8326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10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2" t="s">
        <v>8324</v>
      </c>
      <c r="R979" t="s">
        <v>8326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10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2" t="s">
        <v>8324</v>
      </c>
      <c r="R980" t="s">
        <v>8326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10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2" t="s">
        <v>8324</v>
      </c>
      <c r="R981" t="s">
        <v>8326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10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2" t="s">
        <v>8324</v>
      </c>
      <c r="R982" t="s">
        <v>8326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10" t="s">
        <v>982</v>
      </c>
      <c r="C983" s="3" t="s">
        <v>5091</v>
      </c>
      <c r="D983" s="5">
        <v>15000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2" t="s">
        <v>8324</v>
      </c>
      <c r="R983" t="s">
        <v>8326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10" t="s">
        <v>983</v>
      </c>
      <c r="C984" s="3" t="s">
        <v>5092</v>
      </c>
      <c r="D984" s="5">
        <v>50000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2" t="s">
        <v>8324</v>
      </c>
      <c r="R984" t="s">
        <v>8326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10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2" t="s">
        <v>8324</v>
      </c>
      <c r="R985" t="s">
        <v>8326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10" t="s">
        <v>985</v>
      </c>
      <c r="C986" s="3" t="s">
        <v>5094</v>
      </c>
      <c r="D986" s="5">
        <v>12000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2" t="s">
        <v>8324</v>
      </c>
      <c r="R986" t="s">
        <v>8326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10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2" t="s">
        <v>8324</v>
      </c>
      <c r="R987" t="s">
        <v>8326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10" t="s">
        <v>987</v>
      </c>
      <c r="C988" s="3" t="s">
        <v>5096</v>
      </c>
      <c r="D988" s="5">
        <v>5500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46</v>
      </c>
      <c r="P988">
        <f t="shared" si="76"/>
        <v>110.87</v>
      </c>
      <c r="Q988" s="12" t="s">
        <v>8324</v>
      </c>
      <c r="R988" t="s">
        <v>8326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10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2" t="s">
        <v>8324</v>
      </c>
      <c r="R989" t="s">
        <v>8326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10" t="s">
        <v>989</v>
      </c>
      <c r="C990" s="3" t="s">
        <v>5098</v>
      </c>
      <c r="D990" s="5">
        <v>15000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2" t="s">
        <v>8324</v>
      </c>
      <c r="R990" t="s">
        <v>8326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10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2" t="s">
        <v>8324</v>
      </c>
      <c r="R991" t="s">
        <v>8326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10" t="s">
        <v>991</v>
      </c>
      <c r="C992" s="3" t="s">
        <v>5100</v>
      </c>
      <c r="D992" s="5">
        <v>100000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2" t="s">
        <v>8324</v>
      </c>
      <c r="R992" t="s">
        <v>8326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10" t="s">
        <v>992</v>
      </c>
      <c r="C993" s="3" t="s">
        <v>5101</v>
      </c>
      <c r="D993" s="5">
        <v>20000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1</v>
      </c>
      <c r="P993">
        <f t="shared" si="76"/>
        <v>30.29</v>
      </c>
      <c r="Q993" s="12" t="s">
        <v>8324</v>
      </c>
      <c r="R993" t="s">
        <v>8326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10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2" t="s">
        <v>8324</v>
      </c>
      <c r="R994" t="s">
        <v>8326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10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2" t="s">
        <v>8324</v>
      </c>
      <c r="R995" t="s">
        <v>8326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10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2" t="s">
        <v>8324</v>
      </c>
      <c r="R996" t="s">
        <v>8326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10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2" t="s">
        <v>8324</v>
      </c>
      <c r="R997" t="s">
        <v>8326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10" t="s">
        <v>997</v>
      </c>
      <c r="C998" s="3" t="s">
        <v>5106</v>
      </c>
      <c r="D998" s="5">
        <v>5000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1</v>
      </c>
      <c r="P998">
        <f t="shared" si="76"/>
        <v>13</v>
      </c>
      <c r="Q998" s="12" t="s">
        <v>8324</v>
      </c>
      <c r="R998" t="s">
        <v>8326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10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2" t="s">
        <v>8324</v>
      </c>
      <c r="R999" t="s">
        <v>8326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10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2" t="s">
        <v>8324</v>
      </c>
      <c r="R1000" t="s">
        <v>8326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10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2" t="s">
        <v>8324</v>
      </c>
      <c r="R1001" t="s">
        <v>8326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10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2" t="s">
        <v>8324</v>
      </c>
      <c r="R1002" t="s">
        <v>8326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10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2" t="s">
        <v>8324</v>
      </c>
      <c r="R1003" t="s">
        <v>8326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10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2" t="s">
        <v>8324</v>
      </c>
      <c r="R1004" t="s">
        <v>8326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10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2" t="s">
        <v>8324</v>
      </c>
      <c r="R1005" t="s">
        <v>8326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10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2" t="s">
        <v>8324</v>
      </c>
      <c r="R1006" t="s">
        <v>8326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10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2" t="s">
        <v>8324</v>
      </c>
      <c r="R1007" t="s">
        <v>8326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10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2" t="s">
        <v>8324</v>
      </c>
      <c r="R1008" t="s">
        <v>8326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10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2" t="s">
        <v>8324</v>
      </c>
      <c r="R1009" t="s">
        <v>8326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10" t="s">
        <v>1009</v>
      </c>
      <c r="C1010" s="3" t="s">
        <v>5118</v>
      </c>
      <c r="D1010" s="5">
        <v>10000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3</v>
      </c>
      <c r="P1010">
        <f t="shared" si="76"/>
        <v>250</v>
      </c>
      <c r="Q1010" s="12" t="s">
        <v>8324</v>
      </c>
      <c r="R1010" t="s">
        <v>8326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10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2" t="s">
        <v>8324</v>
      </c>
      <c r="R1011" t="s">
        <v>8326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10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2" t="s">
        <v>8324</v>
      </c>
      <c r="R1012" t="s">
        <v>8326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10" t="s">
        <v>1012</v>
      </c>
      <c r="C1013" s="3" t="s">
        <v>5121</v>
      </c>
      <c r="D1013" s="5">
        <v>500000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2" t="s">
        <v>8324</v>
      </c>
      <c r="R1013" t="s">
        <v>8326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10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2" t="s">
        <v>8324</v>
      </c>
      <c r="R1014" t="s">
        <v>8326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10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2" t="s">
        <v>8324</v>
      </c>
      <c r="R1015" t="s">
        <v>8326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10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2" t="s">
        <v>8324</v>
      </c>
      <c r="R1016" t="s">
        <v>8326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10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2" t="s">
        <v>8324</v>
      </c>
      <c r="R1017" t="s">
        <v>8326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10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2" t="s">
        <v>8324</v>
      </c>
      <c r="R1018" t="s">
        <v>8326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10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2" t="s">
        <v>8324</v>
      </c>
      <c r="R1019" t="s">
        <v>8326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10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2" t="s">
        <v>8324</v>
      </c>
      <c r="R1020" t="s">
        <v>8326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10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2" t="s">
        <v>8324</v>
      </c>
      <c r="R1021" t="s">
        <v>8326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10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2" t="s">
        <v>8330</v>
      </c>
      <c r="R1022" t="s">
        <v>8335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10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2" t="s">
        <v>8330</v>
      </c>
      <c r="R1023" t="s">
        <v>8335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10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2" t="s">
        <v>8330</v>
      </c>
      <c r="R1024" t="s">
        <v>8335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10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2" t="s">
        <v>8330</v>
      </c>
      <c r="R1025" t="s">
        <v>8335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10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2" t="s">
        <v>8330</v>
      </c>
      <c r="R1026" t="s">
        <v>8335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10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2" t="s">
        <v>8330</v>
      </c>
      <c r="R1027" t="s">
        <v>8335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10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2" t="s">
        <v>8330</v>
      </c>
      <c r="R1028" t="s">
        <v>8335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10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2" t="s">
        <v>8330</v>
      </c>
      <c r="R1029" t="s">
        <v>8335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10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2" t="s">
        <v>8330</v>
      </c>
      <c r="R1030" t="s">
        <v>8335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10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2" t="s">
        <v>8330</v>
      </c>
      <c r="R1031" t="s">
        <v>8335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10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2" t="s">
        <v>8330</v>
      </c>
      <c r="R1032" t="s">
        <v>8335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10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2" t="s">
        <v>8330</v>
      </c>
      <c r="R1033" t="s">
        <v>8335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10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2" t="s">
        <v>8330</v>
      </c>
      <c r="R1034" t="s">
        <v>8335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10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2" t="s">
        <v>8330</v>
      </c>
      <c r="R1035" t="s">
        <v>8335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10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2" t="s">
        <v>8330</v>
      </c>
      <c r="R1036" t="s">
        <v>8335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10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2" t="s">
        <v>8330</v>
      </c>
      <c r="R1037" t="s">
        <v>8335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10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2" t="s">
        <v>8330</v>
      </c>
      <c r="R1038" t="s">
        <v>8335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10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2" t="s">
        <v>8330</v>
      </c>
      <c r="R1039" t="s">
        <v>8335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10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2" t="s">
        <v>8330</v>
      </c>
      <c r="R1040" t="s">
        <v>8335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10" t="s">
        <v>1040</v>
      </c>
      <c r="C1041" s="3" t="s">
        <v>5149</v>
      </c>
      <c r="D1041" s="5">
        <v>3000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21</v>
      </c>
      <c r="P1041">
        <f t="shared" si="81"/>
        <v>21.37</v>
      </c>
      <c r="Q1041" s="12" t="s">
        <v>8330</v>
      </c>
      <c r="R1041" t="s">
        <v>8335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10" t="s">
        <v>1041</v>
      </c>
      <c r="C1042" s="3" t="s">
        <v>5150</v>
      </c>
      <c r="D1042" s="5">
        <v>7500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3</v>
      </c>
      <c r="P1042">
        <f t="shared" si="81"/>
        <v>250</v>
      </c>
      <c r="Q1042" s="12" t="s">
        <v>8336</v>
      </c>
      <c r="R1042" t="s">
        <v>8337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10" t="s">
        <v>1042</v>
      </c>
      <c r="C1043" s="3" t="s">
        <v>5151</v>
      </c>
      <c r="D1043" s="5">
        <v>15000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2" t="s">
        <v>8336</v>
      </c>
      <c r="R1043" t="s">
        <v>8337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10" t="s">
        <v>1043</v>
      </c>
      <c r="C1044" s="3" t="s">
        <v>5152</v>
      </c>
      <c r="D1044" s="5">
        <v>11999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0</v>
      </c>
      <c r="P1044">
        <f t="shared" si="81"/>
        <v>10</v>
      </c>
      <c r="Q1044" s="12" t="s">
        <v>8336</v>
      </c>
      <c r="R1044" t="s">
        <v>8337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10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2" t="s">
        <v>8336</v>
      </c>
      <c r="R1045" t="s">
        <v>8337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10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2" t="s">
        <v>8336</v>
      </c>
      <c r="R1046" t="s">
        <v>8337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10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2" t="s">
        <v>8336</v>
      </c>
      <c r="R1047" t="s">
        <v>8337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10" t="s">
        <v>1047</v>
      </c>
      <c r="C1048" s="3" t="s">
        <v>5156</v>
      </c>
      <c r="D1048" s="5">
        <v>15000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2" t="s">
        <v>8336</v>
      </c>
      <c r="R1048" t="s">
        <v>8337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10" t="s">
        <v>1048</v>
      </c>
      <c r="C1049" s="3" t="s">
        <v>5157</v>
      </c>
      <c r="D1049" s="5">
        <v>25000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2" t="s">
        <v>8336</v>
      </c>
      <c r="R1049" t="s">
        <v>8337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10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2" t="s">
        <v>8336</v>
      </c>
      <c r="R1050" t="s">
        <v>8337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10" t="s">
        <v>1050</v>
      </c>
      <c r="C1051" s="3" t="s">
        <v>5159</v>
      </c>
      <c r="D1051" s="5">
        <v>15000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2" t="s">
        <v>8336</v>
      </c>
      <c r="R1051" t="s">
        <v>8337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10" t="s">
        <v>1051</v>
      </c>
      <c r="C1052" s="3" t="s">
        <v>5160</v>
      </c>
      <c r="D1052" s="5">
        <v>15000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2" t="s">
        <v>8336</v>
      </c>
      <c r="R1052" t="s">
        <v>8337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10" t="s">
        <v>1052</v>
      </c>
      <c r="C1053" s="3" t="s">
        <v>5161</v>
      </c>
      <c r="D1053" s="5">
        <v>15000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2" t="s">
        <v>8336</v>
      </c>
      <c r="R1053" t="s">
        <v>8337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10" t="s">
        <v>1053</v>
      </c>
      <c r="C1054" s="3" t="s">
        <v>5162</v>
      </c>
      <c r="D1054" s="5">
        <v>15000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2" t="s">
        <v>8336</v>
      </c>
      <c r="R1054" t="s">
        <v>8337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10" t="s">
        <v>1054</v>
      </c>
      <c r="C1055" s="3" t="s">
        <v>5163</v>
      </c>
      <c r="D1055" s="5">
        <v>20000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0</v>
      </c>
      <c r="P1055">
        <f t="shared" si="81"/>
        <v>15</v>
      </c>
      <c r="Q1055" s="12" t="s">
        <v>8336</v>
      </c>
      <c r="R1055" t="s">
        <v>8337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10" t="s">
        <v>1055</v>
      </c>
      <c r="C1056" s="3" t="s">
        <v>5164</v>
      </c>
      <c r="D1056" s="5">
        <v>15000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2" t="s">
        <v>8336</v>
      </c>
      <c r="R1056" t="s">
        <v>8337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10" t="s">
        <v>1056</v>
      </c>
      <c r="C1057" s="3" t="s">
        <v>5165</v>
      </c>
      <c r="D1057" s="5">
        <v>15000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2" t="s">
        <v>8336</v>
      </c>
      <c r="R1057" t="s">
        <v>8337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10" t="s">
        <v>1057</v>
      </c>
      <c r="C1058" s="3" t="s">
        <v>5166</v>
      </c>
      <c r="D1058" s="5">
        <v>15000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2" t="s">
        <v>8336</v>
      </c>
      <c r="R1058" t="s">
        <v>8337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10" t="s">
        <v>1058</v>
      </c>
      <c r="C1059" s="3" t="s">
        <v>5167</v>
      </c>
      <c r="D1059" s="5">
        <v>15000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2" t="s">
        <v>8336</v>
      </c>
      <c r="R1059" t="s">
        <v>8337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10" t="s">
        <v>1059</v>
      </c>
      <c r="C1060" s="3" t="s">
        <v>5168</v>
      </c>
      <c r="D1060" s="5">
        <v>15000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2" t="s">
        <v>8336</v>
      </c>
      <c r="R1060" t="s">
        <v>8337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10" t="s">
        <v>1060</v>
      </c>
      <c r="C1061" s="3" t="s">
        <v>5169</v>
      </c>
      <c r="D1061" s="5">
        <v>15000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2" t="s">
        <v>8336</v>
      </c>
      <c r="R1061" t="s">
        <v>8337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10" t="s">
        <v>1061</v>
      </c>
      <c r="C1062" s="3" t="s">
        <v>5170</v>
      </c>
      <c r="D1062" s="5">
        <v>20000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0</v>
      </c>
      <c r="P1062">
        <f t="shared" si="81"/>
        <v>50</v>
      </c>
      <c r="Q1062" s="12" t="s">
        <v>8336</v>
      </c>
      <c r="R1062" t="s">
        <v>8337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10" t="s">
        <v>1062</v>
      </c>
      <c r="C1063" s="3" t="s">
        <v>5171</v>
      </c>
      <c r="D1063" s="5">
        <v>14000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2" t="s">
        <v>8336</v>
      </c>
      <c r="R1063" t="s">
        <v>8337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10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2" t="s">
        <v>8336</v>
      </c>
      <c r="R1064" t="s">
        <v>8337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10" t="s">
        <v>1064</v>
      </c>
      <c r="C1065" s="3" t="s">
        <v>5173</v>
      </c>
      <c r="D1065" s="5">
        <v>14000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2" t="s">
        <v>8336</v>
      </c>
      <c r="R1065" t="s">
        <v>8337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10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2" t="s">
        <v>8338</v>
      </c>
      <c r="R1066" t="s">
        <v>8339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10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2" t="s">
        <v>8338</v>
      </c>
      <c r="R1067" t="s">
        <v>8339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10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2" t="s">
        <v>8338</v>
      </c>
      <c r="R1068" t="s">
        <v>8339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10" t="s">
        <v>1068</v>
      </c>
      <c r="C1069" s="3" t="s">
        <v>5177</v>
      </c>
      <c r="D1069" s="5">
        <v>1000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13</v>
      </c>
      <c r="P1069">
        <f t="shared" si="81"/>
        <v>13</v>
      </c>
      <c r="Q1069" s="12" t="s">
        <v>8338</v>
      </c>
      <c r="R1069" t="s">
        <v>8339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10" t="s">
        <v>1069</v>
      </c>
      <c r="C1070" s="3" t="s">
        <v>5178</v>
      </c>
      <c r="D1070" s="5">
        <v>7500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1</v>
      </c>
      <c r="P1070">
        <f t="shared" si="81"/>
        <v>11.25</v>
      </c>
      <c r="Q1070" s="12" t="s">
        <v>8338</v>
      </c>
      <c r="R1070" t="s">
        <v>8339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10" t="s">
        <v>1070</v>
      </c>
      <c r="C1071" s="3" t="s">
        <v>5179</v>
      </c>
      <c r="D1071" s="5">
        <v>2500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34</v>
      </c>
      <c r="P1071">
        <f t="shared" si="81"/>
        <v>40.479999999999997</v>
      </c>
      <c r="Q1071" s="12" t="s">
        <v>8338</v>
      </c>
      <c r="R1071" t="s">
        <v>8339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10" t="s">
        <v>1071</v>
      </c>
      <c r="C1072" s="3" t="s">
        <v>5180</v>
      </c>
      <c r="D1072" s="5">
        <v>9999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2" t="s">
        <v>8338</v>
      </c>
      <c r="R1072" t="s">
        <v>8339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10" t="s">
        <v>1072</v>
      </c>
      <c r="C1073" s="3" t="s">
        <v>5181</v>
      </c>
      <c r="D1073" s="5">
        <v>13803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2" t="s">
        <v>8338</v>
      </c>
      <c r="R1073" t="s">
        <v>8339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10" t="s">
        <v>1073</v>
      </c>
      <c r="C1074" s="3" t="s">
        <v>5182</v>
      </c>
      <c r="D1074" s="5">
        <v>10000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1</v>
      </c>
      <c r="P1074">
        <f t="shared" si="81"/>
        <v>12.75</v>
      </c>
      <c r="Q1074" s="12" t="s">
        <v>8338</v>
      </c>
      <c r="R1074" t="s">
        <v>8339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10" t="s">
        <v>1074</v>
      </c>
      <c r="C1075" s="3" t="s">
        <v>5183</v>
      </c>
      <c r="D1075" s="5">
        <v>10000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0</v>
      </c>
      <c r="P1075">
        <f t="shared" si="81"/>
        <v>10</v>
      </c>
      <c r="Q1075" s="12" t="s">
        <v>8338</v>
      </c>
      <c r="R1075" t="s">
        <v>8339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10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2" t="s">
        <v>8338</v>
      </c>
      <c r="R1076" t="s">
        <v>8339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10" t="s">
        <v>1076</v>
      </c>
      <c r="C1077" s="3" t="s">
        <v>5185</v>
      </c>
      <c r="D1077" s="5">
        <v>5000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1</v>
      </c>
      <c r="P1077">
        <f t="shared" si="81"/>
        <v>15</v>
      </c>
      <c r="Q1077" s="12" t="s">
        <v>8338</v>
      </c>
      <c r="R1077" t="s">
        <v>8339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10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2" t="s">
        <v>8338</v>
      </c>
      <c r="R1078" t="s">
        <v>8339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10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2" t="s">
        <v>8338</v>
      </c>
      <c r="R1079" t="s">
        <v>8339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10" t="s">
        <v>1079</v>
      </c>
      <c r="C1080" s="3" t="s">
        <v>5188</v>
      </c>
      <c r="D1080" s="5">
        <v>4000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1</v>
      </c>
      <c r="P1080">
        <f t="shared" si="81"/>
        <v>9</v>
      </c>
      <c r="Q1080" s="12" t="s">
        <v>8338</v>
      </c>
      <c r="R1080" t="s">
        <v>8339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10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2" t="s">
        <v>8338</v>
      </c>
      <c r="R1081" t="s">
        <v>8339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10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2" t="s">
        <v>8338</v>
      </c>
      <c r="R1082" t="s">
        <v>8339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10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2" t="s">
        <v>8338</v>
      </c>
      <c r="R1083" t="s">
        <v>8339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10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2" t="s">
        <v>8338</v>
      </c>
      <c r="R1084" t="s">
        <v>8339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10" t="s">
        <v>1084</v>
      </c>
      <c r="C1085" s="3" t="s">
        <v>5193</v>
      </c>
      <c r="D1085" s="5">
        <v>1700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24</v>
      </c>
      <c r="P1085">
        <f t="shared" si="81"/>
        <v>410</v>
      </c>
      <c r="Q1085" s="12" t="s">
        <v>8338</v>
      </c>
      <c r="R1085" t="s">
        <v>8339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10" t="s">
        <v>1085</v>
      </c>
      <c r="C1086" s="3" t="s">
        <v>5194</v>
      </c>
      <c r="D1086" s="5">
        <v>13000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2" t="s">
        <v>8338</v>
      </c>
      <c r="R1086" t="s">
        <v>8339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10" t="s">
        <v>1086</v>
      </c>
      <c r="C1087" s="3" t="s">
        <v>5195</v>
      </c>
      <c r="D1087" s="5">
        <v>150000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1</v>
      </c>
      <c r="P1087">
        <f t="shared" si="81"/>
        <v>114</v>
      </c>
      <c r="Q1087" s="12" t="s">
        <v>8338</v>
      </c>
      <c r="R1087" t="s">
        <v>8339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10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2" t="s">
        <v>8338</v>
      </c>
      <c r="R1088" t="s">
        <v>8339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10" t="s">
        <v>1088</v>
      </c>
      <c r="C1089" s="3" t="s">
        <v>5197</v>
      </c>
      <c r="D1089" s="5">
        <v>13000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2" t="s">
        <v>8338</v>
      </c>
      <c r="R1089" t="s">
        <v>8339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10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2" t="s">
        <v>8338</v>
      </c>
      <c r="R1090" t="s">
        <v>8339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10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2" t="s">
        <v>8338</v>
      </c>
      <c r="R1091" t="s">
        <v>8339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10" t="s">
        <v>1091</v>
      </c>
      <c r="C1092" s="3" t="s">
        <v>5200</v>
      </c>
      <c r="D1092" s="5">
        <v>20000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2" t="s">
        <v>8338</v>
      </c>
      <c r="R1092" t="s">
        <v>8339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10" t="s">
        <v>1092</v>
      </c>
      <c r="C1093" s="3" t="s">
        <v>5201</v>
      </c>
      <c r="D1093" s="5">
        <v>26000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0</v>
      </c>
      <c r="P1093">
        <f t="shared" si="86"/>
        <v>12.5</v>
      </c>
      <c r="Q1093" s="12" t="s">
        <v>8338</v>
      </c>
      <c r="R1093" t="s">
        <v>8339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10" t="s">
        <v>1093</v>
      </c>
      <c r="C1094" s="3" t="s">
        <v>5202</v>
      </c>
      <c r="D1094" s="5">
        <v>5000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0</v>
      </c>
      <c r="P1094">
        <f t="shared" si="86"/>
        <v>3</v>
      </c>
      <c r="Q1094" s="12" t="s">
        <v>8338</v>
      </c>
      <c r="R1094" t="s">
        <v>8339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10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2" t="s">
        <v>8338</v>
      </c>
      <c r="R1095" t="s">
        <v>8339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10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2" t="s">
        <v>8338</v>
      </c>
      <c r="R1096" t="s">
        <v>8339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10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2" t="s">
        <v>8338</v>
      </c>
      <c r="R1097" t="s">
        <v>8339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10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2" t="s">
        <v>8338</v>
      </c>
      <c r="R1098" t="s">
        <v>8339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10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2" t="s">
        <v>8338</v>
      </c>
      <c r="R1099" t="s">
        <v>8339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10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2" t="s">
        <v>8338</v>
      </c>
      <c r="R1100" t="s">
        <v>8339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10" t="s">
        <v>1100</v>
      </c>
      <c r="C1101" s="3" t="s">
        <v>5209</v>
      </c>
      <c r="D1101" s="5">
        <v>25000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0</v>
      </c>
      <c r="P1101">
        <f t="shared" si="86"/>
        <v>25</v>
      </c>
      <c r="Q1101" s="12" t="s">
        <v>8338</v>
      </c>
      <c r="R1101" t="s">
        <v>8339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10" t="s">
        <v>1101</v>
      </c>
      <c r="C1102" s="3" t="s">
        <v>5210</v>
      </c>
      <c r="D1102" s="5">
        <v>30000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0</v>
      </c>
      <c r="P1102">
        <f t="shared" si="86"/>
        <v>10</v>
      </c>
      <c r="Q1102" s="12" t="s">
        <v>8338</v>
      </c>
      <c r="R1102" t="s">
        <v>8339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10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2" t="s">
        <v>8338</v>
      </c>
      <c r="R1103" t="s">
        <v>8339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10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2" t="s">
        <v>8338</v>
      </c>
      <c r="R1104" t="s">
        <v>8339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10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2" t="s">
        <v>8338</v>
      </c>
      <c r="R1105" t="s">
        <v>8339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10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2" t="s">
        <v>8338</v>
      </c>
      <c r="R1106" t="s">
        <v>8339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10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2" t="s">
        <v>8338</v>
      </c>
      <c r="R1107" t="s">
        <v>8339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10" t="s">
        <v>1107</v>
      </c>
      <c r="C1108" s="3" t="s">
        <v>5216</v>
      </c>
      <c r="D1108" s="5">
        <v>1000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17</v>
      </c>
      <c r="P1108">
        <f t="shared" si="86"/>
        <v>23.57</v>
      </c>
      <c r="Q1108" s="12" t="s">
        <v>8338</v>
      </c>
      <c r="R1108" t="s">
        <v>8339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10" t="s">
        <v>1108</v>
      </c>
      <c r="C1109" s="3" t="s">
        <v>5217</v>
      </c>
      <c r="D1109" s="5">
        <v>13000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2" t="s">
        <v>8338</v>
      </c>
      <c r="R1109" t="s">
        <v>8339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10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2" t="s">
        <v>8338</v>
      </c>
      <c r="R1110" t="s">
        <v>8339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10" t="s">
        <v>1110</v>
      </c>
      <c r="C1111" s="3" t="s">
        <v>5219</v>
      </c>
      <c r="D1111" s="5">
        <v>3500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1</v>
      </c>
      <c r="P1111">
        <f t="shared" si="86"/>
        <v>15</v>
      </c>
      <c r="Q1111" s="12" t="s">
        <v>8338</v>
      </c>
      <c r="R1111" t="s">
        <v>8339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10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2" t="s">
        <v>8338</v>
      </c>
      <c r="R1112" t="s">
        <v>8339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10" t="s">
        <v>1112</v>
      </c>
      <c r="C1113" s="3" t="s">
        <v>5221</v>
      </c>
      <c r="D1113" s="5">
        <v>25000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2" t="s">
        <v>8338</v>
      </c>
      <c r="R1113" t="s">
        <v>8339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10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2" t="s">
        <v>8338</v>
      </c>
      <c r="R1114" t="s">
        <v>8339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10" t="s">
        <v>1114</v>
      </c>
      <c r="C1115" s="3" t="s">
        <v>5223</v>
      </c>
      <c r="D1115" s="5">
        <v>12999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0</v>
      </c>
      <c r="P1115">
        <f t="shared" si="86"/>
        <v>5</v>
      </c>
      <c r="Q1115" s="12" t="s">
        <v>8338</v>
      </c>
      <c r="R1115" t="s">
        <v>8339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10" t="s">
        <v>1115</v>
      </c>
      <c r="C1116" s="3" t="s">
        <v>5224</v>
      </c>
      <c r="D1116" s="5">
        <v>10000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2" t="s">
        <v>8338</v>
      </c>
      <c r="R1116" t="s">
        <v>8339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10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2" t="s">
        <v>8338</v>
      </c>
      <c r="R1117" t="s">
        <v>8339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10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2" t="s">
        <v>8338</v>
      </c>
      <c r="R1118" t="s">
        <v>8339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10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2" t="s">
        <v>8338</v>
      </c>
      <c r="R1119" t="s">
        <v>8339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10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2" t="s">
        <v>8338</v>
      </c>
      <c r="R1120" t="s">
        <v>8339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10" t="s">
        <v>1120</v>
      </c>
      <c r="C1121" s="3" t="s">
        <v>5229</v>
      </c>
      <c r="D1121" s="5">
        <v>10000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2" t="s">
        <v>8338</v>
      </c>
      <c r="R1121" t="s">
        <v>8339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10" t="s">
        <v>1121</v>
      </c>
      <c r="C1122" s="3" t="s">
        <v>5230</v>
      </c>
      <c r="D1122" s="5">
        <v>12700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2" t="s">
        <v>8338</v>
      </c>
      <c r="R1122" t="s">
        <v>8339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10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2" t="s">
        <v>8338</v>
      </c>
      <c r="R1123" t="s">
        <v>8339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10" t="s">
        <v>1123</v>
      </c>
      <c r="C1124" s="3" t="s">
        <v>5232</v>
      </c>
      <c r="D1124" s="5">
        <v>12000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2" t="s">
        <v>8338</v>
      </c>
      <c r="R1124" t="s">
        <v>8339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10" t="s">
        <v>1124</v>
      </c>
      <c r="C1125" s="3" t="s">
        <v>5233</v>
      </c>
      <c r="D1125" s="5">
        <v>8000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2" t="s">
        <v>8338</v>
      </c>
      <c r="R1125" t="s">
        <v>8339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10" t="s">
        <v>1125</v>
      </c>
      <c r="C1126" s="3" t="s">
        <v>5234</v>
      </c>
      <c r="D1126" s="5">
        <v>1750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24</v>
      </c>
      <c r="P1126">
        <f t="shared" si="86"/>
        <v>60.71</v>
      </c>
      <c r="Q1126" s="12" t="s">
        <v>8338</v>
      </c>
      <c r="R1126" t="s">
        <v>8340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10" t="s">
        <v>1126</v>
      </c>
      <c r="C1127" s="3" t="s">
        <v>5235</v>
      </c>
      <c r="D1127" s="5">
        <v>12000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2" t="s">
        <v>8338</v>
      </c>
      <c r="R1127" t="s">
        <v>8340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10" t="s">
        <v>1127</v>
      </c>
      <c r="C1128" s="3" t="s">
        <v>5236</v>
      </c>
      <c r="D1128" s="5">
        <v>10000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0</v>
      </c>
      <c r="P1128">
        <f t="shared" si="86"/>
        <v>5</v>
      </c>
      <c r="Q1128" s="12" t="s">
        <v>8338</v>
      </c>
      <c r="R1128" t="s">
        <v>8340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10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2" t="s">
        <v>8338</v>
      </c>
      <c r="R1129" t="s">
        <v>8340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10" t="s">
        <v>1129</v>
      </c>
      <c r="C1130" s="3" t="s">
        <v>5238</v>
      </c>
      <c r="D1130" s="5">
        <v>22500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2" t="s">
        <v>8338</v>
      </c>
      <c r="R1130" t="s">
        <v>8340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10" t="s">
        <v>1130</v>
      </c>
      <c r="C1131" s="3" t="s">
        <v>5239</v>
      </c>
      <c r="D1131" s="5">
        <v>5000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2" t="s">
        <v>8338</v>
      </c>
      <c r="R1131" t="s">
        <v>8340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10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2" t="s">
        <v>8338</v>
      </c>
      <c r="R1132" t="s">
        <v>8340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10" t="s">
        <v>1132</v>
      </c>
      <c r="C1133" s="3" t="s">
        <v>5241</v>
      </c>
      <c r="D1133" s="5">
        <v>11000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2" t="s">
        <v>8338</v>
      </c>
      <c r="R1133" t="s">
        <v>8340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10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2" t="s">
        <v>8338</v>
      </c>
      <c r="R1134" t="s">
        <v>8340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10" t="s">
        <v>1134</v>
      </c>
      <c r="C1135" s="3" t="s">
        <v>5243</v>
      </c>
      <c r="D1135" s="5">
        <v>10000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0</v>
      </c>
      <c r="P1135">
        <f t="shared" si="86"/>
        <v>20</v>
      </c>
      <c r="Q1135" s="12" t="s">
        <v>8338</v>
      </c>
      <c r="R1135" t="s">
        <v>8340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10" t="s">
        <v>1135</v>
      </c>
      <c r="C1136" s="3" t="s">
        <v>5244</v>
      </c>
      <c r="D1136" s="5">
        <v>20000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2" t="s">
        <v>8338</v>
      </c>
      <c r="R1136" t="s">
        <v>8340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10" t="s">
        <v>1136</v>
      </c>
      <c r="C1137" s="3" t="s">
        <v>5245</v>
      </c>
      <c r="D1137" s="5">
        <v>15000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0</v>
      </c>
      <c r="P1137">
        <f t="shared" si="86"/>
        <v>50</v>
      </c>
      <c r="Q1137" s="12" t="s">
        <v>8338</v>
      </c>
      <c r="R1137" t="s">
        <v>8340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10" t="s">
        <v>1137</v>
      </c>
      <c r="C1138" s="3" t="s">
        <v>5246</v>
      </c>
      <c r="D1138" s="5">
        <v>70000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0</v>
      </c>
      <c r="P1138">
        <f t="shared" si="86"/>
        <v>45</v>
      </c>
      <c r="Q1138" s="12" t="s">
        <v>8338</v>
      </c>
      <c r="R1138" t="s">
        <v>8340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10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2" t="s">
        <v>8338</v>
      </c>
      <c r="R1139" t="s">
        <v>8340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10" t="s">
        <v>1139</v>
      </c>
      <c r="C1140" s="3" t="s">
        <v>5248</v>
      </c>
      <c r="D1140" s="5">
        <v>20000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1</v>
      </c>
      <c r="P1140">
        <f t="shared" si="86"/>
        <v>31.25</v>
      </c>
      <c r="Q1140" s="12" t="s">
        <v>8338</v>
      </c>
      <c r="R1140" t="s">
        <v>8340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10" t="s">
        <v>1140</v>
      </c>
      <c r="C1141" s="3" t="s">
        <v>5249</v>
      </c>
      <c r="D1141" s="5">
        <v>10000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2" t="s">
        <v>8338</v>
      </c>
      <c r="R1141" t="s">
        <v>8340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10" t="s">
        <v>1141</v>
      </c>
      <c r="C1142" s="3" t="s">
        <v>5250</v>
      </c>
      <c r="D1142" s="5">
        <v>10115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2" t="s">
        <v>8338</v>
      </c>
      <c r="R1142" t="s">
        <v>8340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10" t="s">
        <v>1142</v>
      </c>
      <c r="C1143" s="3" t="s">
        <v>5251</v>
      </c>
      <c r="D1143" s="5">
        <v>10000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2" t="s">
        <v>8338</v>
      </c>
      <c r="R1143" t="s">
        <v>8340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10" t="s">
        <v>1143</v>
      </c>
      <c r="C1144" s="3" t="s">
        <v>5252</v>
      </c>
      <c r="D1144" s="5">
        <v>10000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2" t="s">
        <v>8338</v>
      </c>
      <c r="R1144" t="s">
        <v>8340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10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2" t="s">
        <v>8338</v>
      </c>
      <c r="R1145" t="s">
        <v>8340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10" t="s">
        <v>1145</v>
      </c>
      <c r="C1146" s="3" t="s">
        <v>5254</v>
      </c>
      <c r="D1146" s="5">
        <v>10000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2" t="s">
        <v>8341</v>
      </c>
      <c r="R1146" t="s">
        <v>8342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10" t="s">
        <v>1146</v>
      </c>
      <c r="C1147" s="3" t="s">
        <v>5255</v>
      </c>
      <c r="D1147" s="5">
        <v>25000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2" t="s">
        <v>8341</v>
      </c>
      <c r="R1147" t="s">
        <v>8342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10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2" t="s">
        <v>8341</v>
      </c>
      <c r="R1148" t="s">
        <v>8342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10" t="s">
        <v>1148</v>
      </c>
      <c r="C1149" s="3" t="s">
        <v>5257</v>
      </c>
      <c r="D1149" s="5">
        <v>10000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2" t="s">
        <v>8341</v>
      </c>
      <c r="R1149" t="s">
        <v>8342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10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2" t="s">
        <v>8341</v>
      </c>
      <c r="R1150" t="s">
        <v>8342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10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2" t="s">
        <v>8341</v>
      </c>
      <c r="R1151" t="s">
        <v>8342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10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2" t="s">
        <v>8341</v>
      </c>
      <c r="R1152" t="s">
        <v>8342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10" t="s">
        <v>1152</v>
      </c>
      <c r="C1153" s="3" t="s">
        <v>5261</v>
      </c>
      <c r="D1153" s="5">
        <v>10000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2" t="s">
        <v>8341</v>
      </c>
      <c r="R1153" t="s">
        <v>8342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10" t="s">
        <v>1153</v>
      </c>
      <c r="C1154" s="3" t="s">
        <v>5262</v>
      </c>
      <c r="D1154" s="5">
        <v>600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152</v>
      </c>
      <c r="P1154">
        <f t="shared" si="86"/>
        <v>60.73</v>
      </c>
      <c r="Q1154" s="12" t="s">
        <v>8341</v>
      </c>
      <c r="R1154" t="s">
        <v>8342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10" t="s">
        <v>1154</v>
      </c>
      <c r="C1155" s="3" t="s">
        <v>5263</v>
      </c>
      <c r="D1155" s="5">
        <v>15000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0</v>
      </c>
      <c r="P1155">
        <f t="shared" ref="P1155:P1218" si="91">IFERROR(ROUND(E1155/L1155,2),0)</f>
        <v>50</v>
      </c>
      <c r="Q1155" s="12" t="s">
        <v>8341</v>
      </c>
      <c r="R1155" t="s">
        <v>8342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10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2" t="s">
        <v>8341</v>
      </c>
      <c r="R1156" t="s">
        <v>8342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10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2" t="s">
        <v>8341</v>
      </c>
      <c r="R1157" t="s">
        <v>8342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10" t="s">
        <v>1157</v>
      </c>
      <c r="C1158" s="3" t="s">
        <v>5266</v>
      </c>
      <c r="D1158" s="5">
        <v>10000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2" t="s">
        <v>8341</v>
      </c>
      <c r="R1158" t="s">
        <v>8342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10" t="s">
        <v>1158</v>
      </c>
      <c r="C1159" s="3" t="s">
        <v>5267</v>
      </c>
      <c r="D1159" s="5">
        <v>25000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1</v>
      </c>
      <c r="P1159">
        <f t="shared" si="91"/>
        <v>50.33</v>
      </c>
      <c r="Q1159" s="12" t="s">
        <v>8341</v>
      </c>
      <c r="R1159" t="s">
        <v>8342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10" t="s">
        <v>1159</v>
      </c>
      <c r="C1160" s="3" t="s">
        <v>5268</v>
      </c>
      <c r="D1160" s="5">
        <v>60000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2" t="s">
        <v>8341</v>
      </c>
      <c r="R1160" t="s">
        <v>8342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10" t="s">
        <v>1160</v>
      </c>
      <c r="C1161" s="3" t="s">
        <v>5269</v>
      </c>
      <c r="D1161" s="5">
        <v>10000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2" t="s">
        <v>8341</v>
      </c>
      <c r="R1161" t="s">
        <v>8342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10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2" t="s">
        <v>8341</v>
      </c>
      <c r="R1162" t="s">
        <v>8342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10" t="s">
        <v>1162</v>
      </c>
      <c r="C1163" s="3" t="s">
        <v>5271</v>
      </c>
      <c r="D1163" s="5">
        <v>10000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2" t="s">
        <v>8341</v>
      </c>
      <c r="R1163" t="s">
        <v>8342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10" t="s">
        <v>1163</v>
      </c>
      <c r="C1164" s="3" t="s">
        <v>5272</v>
      </c>
      <c r="D1164" s="5">
        <v>12500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2" t="s">
        <v>8341</v>
      </c>
      <c r="R1164" t="s">
        <v>8342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10" t="s">
        <v>1164</v>
      </c>
      <c r="C1165" s="3" t="s">
        <v>5273</v>
      </c>
      <c r="D1165" s="5">
        <v>10000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2" t="s">
        <v>8341</v>
      </c>
      <c r="R1165" t="s">
        <v>8342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10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2" t="s">
        <v>8341</v>
      </c>
      <c r="R1166" t="s">
        <v>8342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10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2" t="s">
        <v>8341</v>
      </c>
      <c r="R1167" t="s">
        <v>8342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10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2" t="s">
        <v>8341</v>
      </c>
      <c r="R1168" t="s">
        <v>8342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10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2" t="s">
        <v>8341</v>
      </c>
      <c r="R1169" t="s">
        <v>8342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10" t="s">
        <v>1169</v>
      </c>
      <c r="C1170" s="3" t="s">
        <v>5278</v>
      </c>
      <c r="D1170" s="5">
        <v>60000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2</v>
      </c>
      <c r="P1170">
        <f t="shared" si="91"/>
        <v>340</v>
      </c>
      <c r="Q1170" s="12" t="s">
        <v>8341</v>
      </c>
      <c r="R1170" t="s">
        <v>8342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10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2" t="s">
        <v>8341</v>
      </c>
      <c r="R1171" t="s">
        <v>8342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10" t="s">
        <v>1171</v>
      </c>
      <c r="C1172" s="3" t="s">
        <v>5280</v>
      </c>
      <c r="D1172" s="5">
        <v>20000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1</v>
      </c>
      <c r="P1172">
        <f t="shared" si="91"/>
        <v>50</v>
      </c>
      <c r="Q1172" s="12" t="s">
        <v>8341</v>
      </c>
      <c r="R1172" t="s">
        <v>8342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10" t="s">
        <v>1172</v>
      </c>
      <c r="C1173" s="3" t="s">
        <v>5281</v>
      </c>
      <c r="D1173" s="5">
        <v>20000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2" t="s">
        <v>8341</v>
      </c>
      <c r="R1173" t="s">
        <v>8342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10" t="s">
        <v>1173</v>
      </c>
      <c r="C1174" s="3" t="s">
        <v>5282</v>
      </c>
      <c r="D1174" s="5">
        <v>10000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2" t="s">
        <v>8341</v>
      </c>
      <c r="R1174" t="s">
        <v>8342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10" t="s">
        <v>1174</v>
      </c>
      <c r="C1175" s="3" t="s">
        <v>5283</v>
      </c>
      <c r="D1175" s="5">
        <v>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1</v>
      </c>
      <c r="P1175">
        <f t="shared" si="91"/>
        <v>30</v>
      </c>
      <c r="Q1175" s="12" t="s">
        <v>8341</v>
      </c>
      <c r="R1175" t="s">
        <v>8342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10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2" t="s">
        <v>8341</v>
      </c>
      <c r="R1176" t="s">
        <v>8342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10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2" t="s">
        <v>8341</v>
      </c>
      <c r="R1177" t="s">
        <v>8342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10" t="s">
        <v>1177</v>
      </c>
      <c r="C1178" s="3" t="s">
        <v>5286</v>
      </c>
      <c r="D1178" s="5">
        <v>8000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2" t="s">
        <v>8341</v>
      </c>
      <c r="R1178" t="s">
        <v>8342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10" t="s">
        <v>1178</v>
      </c>
      <c r="C1179" s="3" t="s">
        <v>5287</v>
      </c>
      <c r="D1179" s="5">
        <v>10000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2" t="s">
        <v>8341</v>
      </c>
      <c r="R1179" t="s">
        <v>8342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10" t="s">
        <v>1179</v>
      </c>
      <c r="C1180" s="3" t="s">
        <v>5288</v>
      </c>
      <c r="D1180" s="5">
        <v>8000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2" t="s">
        <v>8341</v>
      </c>
      <c r="R1180" t="s">
        <v>8342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10" t="s">
        <v>1180</v>
      </c>
      <c r="C1181" s="3" t="s">
        <v>5289</v>
      </c>
      <c r="D1181" s="5">
        <v>8000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40</v>
      </c>
      <c r="P1181">
        <f t="shared" si="91"/>
        <v>640</v>
      </c>
      <c r="Q1181" s="12" t="s">
        <v>8341</v>
      </c>
      <c r="R1181" t="s">
        <v>8342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10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2" t="s">
        <v>8341</v>
      </c>
      <c r="R1182" t="s">
        <v>8342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10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2" t="s">
        <v>8341</v>
      </c>
      <c r="R1183" t="s">
        <v>8342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10" t="s">
        <v>1183</v>
      </c>
      <c r="C1184" s="3" t="s">
        <v>5292</v>
      </c>
      <c r="D1184" s="5">
        <v>25000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0</v>
      </c>
      <c r="P1184">
        <f t="shared" si="91"/>
        <v>10.5</v>
      </c>
      <c r="Q1184" s="12" t="s">
        <v>8341</v>
      </c>
      <c r="R1184" t="s">
        <v>8342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10" t="s">
        <v>1184</v>
      </c>
      <c r="C1185" s="3" t="s">
        <v>5293</v>
      </c>
      <c r="D1185" s="5">
        <v>10000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1</v>
      </c>
      <c r="P1185">
        <f t="shared" si="91"/>
        <v>33.33</v>
      </c>
      <c r="Q1185" s="12" t="s">
        <v>8341</v>
      </c>
      <c r="R1185" t="s">
        <v>8342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10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2" t="s">
        <v>8343</v>
      </c>
      <c r="R1186" t="s">
        <v>8344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10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2" t="s">
        <v>8343</v>
      </c>
      <c r="R1187" t="s">
        <v>8344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10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2" t="s">
        <v>8343</v>
      </c>
      <c r="R1188" t="s">
        <v>8344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10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2" t="s">
        <v>8343</v>
      </c>
      <c r="R1189" t="s">
        <v>8344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10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2" t="s">
        <v>8343</v>
      </c>
      <c r="R1190" t="s">
        <v>8344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10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2" t="s">
        <v>8343</v>
      </c>
      <c r="R1191" t="s">
        <v>8344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10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2" t="s">
        <v>8343</v>
      </c>
      <c r="R1192" t="s">
        <v>8344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10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2" t="s">
        <v>8343</v>
      </c>
      <c r="R1193" t="s">
        <v>8344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10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2" t="s">
        <v>8343</v>
      </c>
      <c r="R1194" t="s">
        <v>8344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10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2" t="s">
        <v>8343</v>
      </c>
      <c r="R1195" t="s">
        <v>8344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10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2" t="s">
        <v>8343</v>
      </c>
      <c r="R1196" t="s">
        <v>8344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10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2" t="s">
        <v>8343</v>
      </c>
      <c r="R1197" t="s">
        <v>8344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10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2" t="s">
        <v>8343</v>
      </c>
      <c r="R1198" t="s">
        <v>8344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10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2" t="s">
        <v>8343</v>
      </c>
      <c r="R1199" t="s">
        <v>8344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10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2" t="s">
        <v>8343</v>
      </c>
      <c r="R1200" t="s">
        <v>8344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10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2" t="s">
        <v>8343</v>
      </c>
      <c r="R1201" t="s">
        <v>8344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10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2" t="s">
        <v>8343</v>
      </c>
      <c r="R1202" t="s">
        <v>8344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10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2" t="s">
        <v>8343</v>
      </c>
      <c r="R1203" t="s">
        <v>8344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10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2" t="s">
        <v>8343</v>
      </c>
      <c r="R1204" t="s">
        <v>8344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10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2" t="s">
        <v>8343</v>
      </c>
      <c r="R1205" t="s">
        <v>8344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10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2" t="s">
        <v>8343</v>
      </c>
      <c r="R1206" t="s">
        <v>8344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10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2" t="s">
        <v>8343</v>
      </c>
      <c r="R1207" t="s">
        <v>8344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10" t="s">
        <v>1207</v>
      </c>
      <c r="C1208" s="3" t="s">
        <v>5316</v>
      </c>
      <c r="D1208" s="5">
        <v>1000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104</v>
      </c>
      <c r="P1208">
        <f t="shared" si="91"/>
        <v>32.340000000000003</v>
      </c>
      <c r="Q1208" s="12" t="s">
        <v>8343</v>
      </c>
      <c r="R1208" t="s">
        <v>8344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10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2" t="s">
        <v>8343</v>
      </c>
      <c r="R1209" t="s">
        <v>8344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10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2" t="s">
        <v>8343</v>
      </c>
      <c r="R1210" t="s">
        <v>8344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10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2" t="s">
        <v>8343</v>
      </c>
      <c r="R1211" t="s">
        <v>8344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10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2" t="s">
        <v>8343</v>
      </c>
      <c r="R1212" t="s">
        <v>8344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10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2" t="s">
        <v>8343</v>
      </c>
      <c r="R1213" t="s">
        <v>8344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10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2" t="s">
        <v>8343</v>
      </c>
      <c r="R1214" t="s">
        <v>8344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10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2" t="s">
        <v>8343</v>
      </c>
      <c r="R1215" t="s">
        <v>8344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10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2" t="s">
        <v>8343</v>
      </c>
      <c r="R1216" t="s">
        <v>8344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10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2" t="s">
        <v>8343</v>
      </c>
      <c r="R1217" t="s">
        <v>8344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10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2" t="s">
        <v>8343</v>
      </c>
      <c r="R1218" t="s">
        <v>8344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10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2" t="s">
        <v>8343</v>
      </c>
      <c r="R1219" t="s">
        <v>8344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10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2" t="s">
        <v>8343</v>
      </c>
      <c r="R1220" t="s">
        <v>8344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10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2" t="s">
        <v>8343</v>
      </c>
      <c r="R1221" t="s">
        <v>8344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10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2" t="s">
        <v>8343</v>
      </c>
      <c r="R1222" t="s">
        <v>8344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10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2" t="s">
        <v>8343</v>
      </c>
      <c r="R1223" t="s">
        <v>8344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10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2" t="s">
        <v>8343</v>
      </c>
      <c r="R1224" t="s">
        <v>8344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10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2" t="s">
        <v>8343</v>
      </c>
      <c r="R1225" t="s">
        <v>8344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10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2" t="s">
        <v>8330</v>
      </c>
      <c r="R1226" t="s">
        <v>8345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10" t="s">
        <v>1226</v>
      </c>
      <c r="C1227" s="3" t="s">
        <v>5335</v>
      </c>
      <c r="D1227" s="5">
        <v>40000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0</v>
      </c>
      <c r="P1227">
        <f t="shared" si="96"/>
        <v>44</v>
      </c>
      <c r="Q1227" s="12" t="s">
        <v>8330</v>
      </c>
      <c r="R1227" t="s">
        <v>8345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10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2" t="s">
        <v>8330</v>
      </c>
      <c r="R1228" t="s">
        <v>8345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10" t="s">
        <v>1228</v>
      </c>
      <c r="C1229" s="3" t="s">
        <v>5337</v>
      </c>
      <c r="D1229" s="5">
        <v>10000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2" t="s">
        <v>8330</v>
      </c>
      <c r="R1229" t="s">
        <v>8345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10" t="s">
        <v>1229</v>
      </c>
      <c r="C1230" s="3" t="s">
        <v>5338</v>
      </c>
      <c r="D1230" s="5">
        <v>3500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42</v>
      </c>
      <c r="P1230">
        <f t="shared" si="96"/>
        <v>61.04</v>
      </c>
      <c r="Q1230" s="12" t="s">
        <v>8330</v>
      </c>
      <c r="R1230" t="s">
        <v>8345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10" t="s">
        <v>1230</v>
      </c>
      <c r="C1231" s="3" t="s">
        <v>5339</v>
      </c>
      <c r="D1231" s="5">
        <v>15000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0</v>
      </c>
      <c r="P1231">
        <f t="shared" si="96"/>
        <v>25</v>
      </c>
      <c r="Q1231" s="12" t="s">
        <v>8330</v>
      </c>
      <c r="R1231" t="s">
        <v>8345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10" t="s">
        <v>1231</v>
      </c>
      <c r="C1232" s="3" t="s">
        <v>5340</v>
      </c>
      <c r="D1232" s="5">
        <v>10000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2" t="s">
        <v>8330</v>
      </c>
      <c r="R1232" t="s">
        <v>8345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10" t="s">
        <v>1232</v>
      </c>
      <c r="C1233" s="3" t="s">
        <v>5341</v>
      </c>
      <c r="D1233" s="5">
        <v>10000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2" t="s">
        <v>8330</v>
      </c>
      <c r="R1233" t="s">
        <v>8345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10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2" t="s">
        <v>8330</v>
      </c>
      <c r="R1234" t="s">
        <v>8345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10" t="s">
        <v>1234</v>
      </c>
      <c r="C1235" s="3" t="s">
        <v>5343</v>
      </c>
      <c r="D1235" s="5">
        <v>3550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3</v>
      </c>
      <c r="P1235">
        <f t="shared" si="96"/>
        <v>19.329999999999998</v>
      </c>
      <c r="Q1235" s="12" t="s">
        <v>8330</v>
      </c>
      <c r="R1235" t="s">
        <v>8345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10" t="s">
        <v>1235</v>
      </c>
      <c r="C1236" s="3" t="s">
        <v>5344</v>
      </c>
      <c r="D1236" s="5">
        <v>10000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2" t="s">
        <v>8330</v>
      </c>
      <c r="R1236" t="s">
        <v>8345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10" t="s">
        <v>1236</v>
      </c>
      <c r="C1237" s="3" t="s">
        <v>5345</v>
      </c>
      <c r="D1237" s="5">
        <v>12000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2</v>
      </c>
      <c r="P1237">
        <f t="shared" si="96"/>
        <v>35</v>
      </c>
      <c r="Q1237" s="12" t="s">
        <v>8330</v>
      </c>
      <c r="R1237" t="s">
        <v>8345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10" t="s">
        <v>1237</v>
      </c>
      <c r="C1238" s="3" t="s">
        <v>5346</v>
      </c>
      <c r="D1238" s="5">
        <v>10000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2" t="s">
        <v>8330</v>
      </c>
      <c r="R1238" t="s">
        <v>8345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10" t="s">
        <v>1238</v>
      </c>
      <c r="C1239" s="3" t="s">
        <v>5347</v>
      </c>
      <c r="D1239" s="5">
        <v>10000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2" t="s">
        <v>8330</v>
      </c>
      <c r="R1239" t="s">
        <v>8345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10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2" t="s">
        <v>8330</v>
      </c>
      <c r="R1240" t="s">
        <v>8345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10" t="s">
        <v>1240</v>
      </c>
      <c r="C1241" s="3" t="s">
        <v>5349</v>
      </c>
      <c r="D1241" s="5">
        <v>10000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2" t="s">
        <v>8330</v>
      </c>
      <c r="R1241" t="s">
        <v>8345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10" t="s">
        <v>1241</v>
      </c>
      <c r="C1242" s="3" t="s">
        <v>5350</v>
      </c>
      <c r="D1242" s="5">
        <v>14500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2</v>
      </c>
      <c r="P1242">
        <f t="shared" si="96"/>
        <v>30.13</v>
      </c>
      <c r="Q1242" s="12" t="s">
        <v>8330</v>
      </c>
      <c r="R1242" t="s">
        <v>8345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10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2" t="s">
        <v>8330</v>
      </c>
      <c r="R1243" t="s">
        <v>8345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10" t="s">
        <v>1243</v>
      </c>
      <c r="C1244" s="3" t="s">
        <v>5352</v>
      </c>
      <c r="D1244" s="5">
        <v>7500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0</v>
      </c>
      <c r="P1244">
        <f t="shared" si="96"/>
        <v>5</v>
      </c>
      <c r="Q1244" s="12" t="s">
        <v>8330</v>
      </c>
      <c r="R1244" t="s">
        <v>8345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10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2" t="s">
        <v>8330</v>
      </c>
      <c r="R1245" t="s">
        <v>8345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10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2" t="s">
        <v>8330</v>
      </c>
      <c r="R1246" t="s">
        <v>8331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10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2" t="s">
        <v>8330</v>
      </c>
      <c r="R1247" t="s">
        <v>8331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10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2" t="s">
        <v>8330</v>
      </c>
      <c r="R1248" t="s">
        <v>8331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10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2" t="s">
        <v>8330</v>
      </c>
      <c r="R1249" t="s">
        <v>8331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10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2" t="s">
        <v>8330</v>
      </c>
      <c r="R1250" t="s">
        <v>8331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10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2" t="s">
        <v>8330</v>
      </c>
      <c r="R1251" t="s">
        <v>8331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10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2" t="s">
        <v>8330</v>
      </c>
      <c r="R1252" t="s">
        <v>8331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10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2" t="s">
        <v>8330</v>
      </c>
      <c r="R1253" t="s">
        <v>8331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10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2" t="s">
        <v>8330</v>
      </c>
      <c r="R1254" t="s">
        <v>8331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10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2" t="s">
        <v>8330</v>
      </c>
      <c r="R1255" t="s">
        <v>8331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10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2" t="s">
        <v>8330</v>
      </c>
      <c r="R1256" t="s">
        <v>8331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10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2" t="s">
        <v>8330</v>
      </c>
      <c r="R1257" t="s">
        <v>8331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10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2" t="s">
        <v>8330</v>
      </c>
      <c r="R1258" t="s">
        <v>8331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10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2" t="s">
        <v>8330</v>
      </c>
      <c r="R1259" t="s">
        <v>8331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10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2" t="s">
        <v>8330</v>
      </c>
      <c r="R1260" t="s">
        <v>8331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10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2" t="s">
        <v>8330</v>
      </c>
      <c r="R1261" t="s">
        <v>8331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10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2" t="s">
        <v>8330</v>
      </c>
      <c r="R1262" t="s">
        <v>8331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10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2" t="s">
        <v>8330</v>
      </c>
      <c r="R1263" t="s">
        <v>8331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10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2" t="s">
        <v>8330</v>
      </c>
      <c r="R1264" t="s">
        <v>8331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10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2" t="s">
        <v>8330</v>
      </c>
      <c r="R1265" t="s">
        <v>8331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10" t="s">
        <v>1265</v>
      </c>
      <c r="C1266" s="3" t="s">
        <v>5374</v>
      </c>
      <c r="D1266" s="5">
        <v>1000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108</v>
      </c>
      <c r="P1266">
        <f t="shared" si="96"/>
        <v>31.82</v>
      </c>
      <c r="Q1266" s="12" t="s">
        <v>8330</v>
      </c>
      <c r="R1266" t="s">
        <v>8331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10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2" t="s">
        <v>8330</v>
      </c>
      <c r="R1267" t="s">
        <v>8331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10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2" t="s">
        <v>8330</v>
      </c>
      <c r="R1268" t="s">
        <v>8331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10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2" t="s">
        <v>8330</v>
      </c>
      <c r="R1269" t="s">
        <v>8331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10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2" t="s">
        <v>8330</v>
      </c>
      <c r="R1270" t="s">
        <v>8331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10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2" t="s">
        <v>8330</v>
      </c>
      <c r="R1271" t="s">
        <v>8331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10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2" t="s">
        <v>8330</v>
      </c>
      <c r="R1272" t="s">
        <v>8331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10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2" t="s">
        <v>8330</v>
      </c>
      <c r="R1273" t="s">
        <v>8331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10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2" t="s">
        <v>8330</v>
      </c>
      <c r="R1274" t="s">
        <v>8331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10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2" t="s">
        <v>8330</v>
      </c>
      <c r="R1275" t="s">
        <v>8331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10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2" t="s">
        <v>8330</v>
      </c>
      <c r="R1276" t="s">
        <v>8331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10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2" t="s">
        <v>8330</v>
      </c>
      <c r="R1277" t="s">
        <v>8331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10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2" t="s">
        <v>8330</v>
      </c>
      <c r="R1278" t="s">
        <v>8331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10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2" t="s">
        <v>8330</v>
      </c>
      <c r="R1279" t="s">
        <v>8331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10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2" t="s">
        <v>8330</v>
      </c>
      <c r="R1280" t="s">
        <v>8331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10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2" t="s">
        <v>8330</v>
      </c>
      <c r="R1281" t="s">
        <v>8331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10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2" t="s">
        <v>8330</v>
      </c>
      <c r="R1282" t="s">
        <v>8331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10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2" t="s">
        <v>8330</v>
      </c>
      <c r="R1283" t="s">
        <v>8331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10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2" t="s">
        <v>8330</v>
      </c>
      <c r="R1284" t="s">
        <v>8331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10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2" t="s">
        <v>8330</v>
      </c>
      <c r="R1285" t="s">
        <v>8331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10" t="s">
        <v>1285</v>
      </c>
      <c r="C1286" s="3" t="s">
        <v>5394</v>
      </c>
      <c r="D1286" s="5">
        <v>180000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</v>
      </c>
      <c r="P1286">
        <f t="shared" si="101"/>
        <v>65.16</v>
      </c>
      <c r="Q1286" s="12" t="s">
        <v>8308</v>
      </c>
      <c r="R1286" t="s">
        <v>8309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10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2" t="s">
        <v>8308</v>
      </c>
      <c r="R1287" t="s">
        <v>8309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10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2" t="s">
        <v>8308</v>
      </c>
      <c r="R1288" t="s">
        <v>8309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10" t="s">
        <v>1288</v>
      </c>
      <c r="C1289" s="3" t="s">
        <v>5397</v>
      </c>
      <c r="D1289" s="5">
        <v>400000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0</v>
      </c>
      <c r="P1289">
        <f t="shared" si="101"/>
        <v>24.2</v>
      </c>
      <c r="Q1289" s="12" t="s">
        <v>8308</v>
      </c>
      <c r="R1289" t="s">
        <v>8309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10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2" t="s">
        <v>8308</v>
      </c>
      <c r="R1290" t="s">
        <v>8309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10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2" t="s">
        <v>8308</v>
      </c>
      <c r="R1291" t="s">
        <v>8309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10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2" t="s">
        <v>8308</v>
      </c>
      <c r="R1292" t="s">
        <v>8309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10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2" t="s">
        <v>8308</v>
      </c>
      <c r="R1293" t="s">
        <v>8309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10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2" t="s">
        <v>8308</v>
      </c>
      <c r="R1294" t="s">
        <v>8309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10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2" t="s">
        <v>8308</v>
      </c>
      <c r="R1295" t="s">
        <v>8309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10" t="s">
        <v>1295</v>
      </c>
      <c r="C1296" s="3" t="s">
        <v>5404</v>
      </c>
      <c r="D1296" s="5">
        <v>25000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2</v>
      </c>
      <c r="P1296">
        <f t="shared" si="101"/>
        <v>27.73</v>
      </c>
      <c r="Q1296" s="12" t="s">
        <v>8308</v>
      </c>
      <c r="R1296" t="s">
        <v>8309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10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2" t="s">
        <v>8308</v>
      </c>
      <c r="R1297" t="s">
        <v>8309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10" t="s">
        <v>1297</v>
      </c>
      <c r="C1298" s="3" t="s">
        <v>5406</v>
      </c>
      <c r="D1298" s="5">
        <v>1200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100</v>
      </c>
      <c r="P1298">
        <f t="shared" si="101"/>
        <v>52.17</v>
      </c>
      <c r="Q1298" s="12" t="s">
        <v>8308</v>
      </c>
      <c r="R1298" t="s">
        <v>8309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10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2" t="s">
        <v>8308</v>
      </c>
      <c r="R1299" t="s">
        <v>8309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10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2" t="s">
        <v>8308</v>
      </c>
      <c r="R1300" t="s">
        <v>8309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10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2" t="s">
        <v>8308</v>
      </c>
      <c r="R1301" t="s">
        <v>8309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10" t="s">
        <v>1301</v>
      </c>
      <c r="C1302" s="3" t="s">
        <v>5410</v>
      </c>
      <c r="D1302" s="5">
        <v>3400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119</v>
      </c>
      <c r="P1302">
        <f t="shared" si="101"/>
        <v>168.75</v>
      </c>
      <c r="Q1302" s="12" t="s">
        <v>8308</v>
      </c>
      <c r="R1302" t="s">
        <v>8309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10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2" t="s">
        <v>8308</v>
      </c>
      <c r="R1303" t="s">
        <v>8309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10" t="s">
        <v>1303</v>
      </c>
      <c r="C1304" s="3" t="s">
        <v>5412</v>
      </c>
      <c r="D1304" s="5">
        <v>8000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31</v>
      </c>
      <c r="P1304">
        <f t="shared" si="101"/>
        <v>50</v>
      </c>
      <c r="Q1304" s="12" t="s">
        <v>8308</v>
      </c>
      <c r="R1304" t="s">
        <v>8309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10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2" t="s">
        <v>8308</v>
      </c>
      <c r="R1305" t="s">
        <v>8309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10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2" t="s">
        <v>8324</v>
      </c>
      <c r="R1306" t="s">
        <v>8326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10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2" t="s">
        <v>8324</v>
      </c>
      <c r="R1307" t="s">
        <v>8326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10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2" t="s">
        <v>8324</v>
      </c>
      <c r="R1308" t="s">
        <v>8326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10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2" t="s">
        <v>8324</v>
      </c>
      <c r="R1309" t="s">
        <v>8326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10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2" t="s">
        <v>8324</v>
      </c>
      <c r="R1310" t="s">
        <v>8326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10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2" t="s">
        <v>8324</v>
      </c>
      <c r="R1311" t="s">
        <v>8326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10" t="s">
        <v>1311</v>
      </c>
      <c r="C1312" s="3" t="s">
        <v>5420</v>
      </c>
      <c r="D1312" s="5">
        <v>3000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103</v>
      </c>
      <c r="P1312">
        <f t="shared" si="101"/>
        <v>129.16999999999999</v>
      </c>
      <c r="Q1312" s="12" t="s">
        <v>8324</v>
      </c>
      <c r="R1312" t="s">
        <v>8326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10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2" t="s">
        <v>8324</v>
      </c>
      <c r="R1313" t="s">
        <v>8326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10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2" t="s">
        <v>8324</v>
      </c>
      <c r="R1314" t="s">
        <v>8326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10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2" t="s">
        <v>8324</v>
      </c>
      <c r="R1315" t="s">
        <v>8326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10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2" t="s">
        <v>8324</v>
      </c>
      <c r="R1316" t="s">
        <v>8326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10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2" t="s">
        <v>8324</v>
      </c>
      <c r="R1317" t="s">
        <v>8326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10" t="s">
        <v>1317</v>
      </c>
      <c r="C1318" s="3" t="s">
        <v>5426</v>
      </c>
      <c r="D1318" s="5">
        <v>18000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2" t="s">
        <v>8324</v>
      </c>
      <c r="R1318" t="s">
        <v>8326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10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2" t="s">
        <v>8324</v>
      </c>
      <c r="R1319" t="s">
        <v>8326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10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2" t="s">
        <v>8324</v>
      </c>
      <c r="R1320" t="s">
        <v>8326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10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2" t="s">
        <v>8324</v>
      </c>
      <c r="R1321" t="s">
        <v>8326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10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2" t="s">
        <v>8324</v>
      </c>
      <c r="R1322" t="s">
        <v>8326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10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2" t="s">
        <v>8324</v>
      </c>
      <c r="R1323" t="s">
        <v>8326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10" t="s">
        <v>1323</v>
      </c>
      <c r="C1324" s="3" t="s">
        <v>5432</v>
      </c>
      <c r="D1324" s="5">
        <v>10000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1</v>
      </c>
      <c r="P1324">
        <f t="shared" si="101"/>
        <v>26.5</v>
      </c>
      <c r="Q1324" s="12" t="s">
        <v>8324</v>
      </c>
      <c r="R1324" t="s">
        <v>8326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10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2" t="s">
        <v>8324</v>
      </c>
      <c r="R1325" t="s">
        <v>8326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10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2" t="s">
        <v>8324</v>
      </c>
      <c r="R1326" t="s">
        <v>8326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10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2" t="s">
        <v>8324</v>
      </c>
      <c r="R1327" t="s">
        <v>8326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10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2" t="s">
        <v>8324</v>
      </c>
      <c r="R1328" t="s">
        <v>8326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10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2" t="s">
        <v>8324</v>
      </c>
      <c r="R1329" t="s">
        <v>8326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10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2" t="s">
        <v>8324</v>
      </c>
      <c r="R1330" t="s">
        <v>8326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10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2" t="s">
        <v>8324</v>
      </c>
      <c r="R1331" t="s">
        <v>8326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10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2" t="s">
        <v>8324</v>
      </c>
      <c r="R1332" t="s">
        <v>8326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10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2" t="s">
        <v>8324</v>
      </c>
      <c r="R1333" t="s">
        <v>8326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10" t="s">
        <v>1333</v>
      </c>
      <c r="C1334" s="3" t="s">
        <v>5442</v>
      </c>
      <c r="D1334" s="5">
        <v>10000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2" t="s">
        <v>8324</v>
      </c>
      <c r="R1334" t="s">
        <v>8326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10" t="s">
        <v>1334</v>
      </c>
      <c r="C1335" s="3" t="s">
        <v>5443</v>
      </c>
      <c r="D1335" s="5">
        <v>10000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2" t="s">
        <v>8324</v>
      </c>
      <c r="R1335" t="s">
        <v>8326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10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2" t="s">
        <v>8324</v>
      </c>
      <c r="R1336" t="s">
        <v>8326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10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2" t="s">
        <v>8324</v>
      </c>
      <c r="R1337" t="s">
        <v>8326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10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2" t="s">
        <v>8324</v>
      </c>
      <c r="R1338" t="s">
        <v>8326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10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2" t="s">
        <v>8324</v>
      </c>
      <c r="R1339" t="s">
        <v>8326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10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2" t="s">
        <v>8324</v>
      </c>
      <c r="R1340" t="s">
        <v>8326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10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2" t="s">
        <v>8324</v>
      </c>
      <c r="R1341" t="s">
        <v>8326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10" t="s">
        <v>1341</v>
      </c>
      <c r="C1342" s="3" t="s">
        <v>5450</v>
      </c>
      <c r="D1342" s="5">
        <v>10000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2" t="s">
        <v>8324</v>
      </c>
      <c r="R1342" t="s">
        <v>8326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10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2" t="s">
        <v>8324</v>
      </c>
      <c r="R1343" t="s">
        <v>8326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10" t="s">
        <v>1343</v>
      </c>
      <c r="C1344" s="3" t="s">
        <v>5452</v>
      </c>
      <c r="D1344" s="5">
        <v>10000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1</v>
      </c>
      <c r="P1344">
        <f t="shared" si="101"/>
        <v>100</v>
      </c>
      <c r="Q1344" s="12" t="s">
        <v>8324</v>
      </c>
      <c r="R1344" t="s">
        <v>8326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10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2" t="s">
        <v>8324</v>
      </c>
      <c r="R1345" t="s">
        <v>8326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10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2" t="s">
        <v>8327</v>
      </c>
      <c r="R1346" t="s">
        <v>8328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10" t="s">
        <v>1346</v>
      </c>
      <c r="C1347" s="3" t="s">
        <v>5455</v>
      </c>
      <c r="D1347" s="5">
        <v>6500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6</v>
      </c>
      <c r="P1347">
        <f t="shared" ref="P1347:P1410" si="106">IFERROR(ROUND(E1347/L1347,2),0)</f>
        <v>53.57</v>
      </c>
      <c r="Q1347" s="12" t="s">
        <v>8327</v>
      </c>
      <c r="R1347" t="s">
        <v>8328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10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2" t="s">
        <v>8327</v>
      </c>
      <c r="R1348" t="s">
        <v>8328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10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2" t="s">
        <v>8327</v>
      </c>
      <c r="R1349" t="s">
        <v>8328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10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2" t="s">
        <v>8327</v>
      </c>
      <c r="R1350" t="s">
        <v>8328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10" t="s">
        <v>1350</v>
      </c>
      <c r="C1351" s="3" t="s">
        <v>5459</v>
      </c>
      <c r="D1351" s="5">
        <v>7000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146</v>
      </c>
      <c r="P1351">
        <f t="shared" si="106"/>
        <v>59.36</v>
      </c>
      <c r="Q1351" s="12" t="s">
        <v>8327</v>
      </c>
      <c r="R1351" t="s">
        <v>8328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10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2" t="s">
        <v>8327</v>
      </c>
      <c r="R1352" t="s">
        <v>8328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10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2" t="s">
        <v>8327</v>
      </c>
      <c r="R1353" t="s">
        <v>8328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10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2" t="s">
        <v>8327</v>
      </c>
      <c r="R1354" t="s">
        <v>8328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10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2" t="s">
        <v>8327</v>
      </c>
      <c r="R1355" t="s">
        <v>8328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10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2" t="s">
        <v>8327</v>
      </c>
      <c r="R1356" t="s">
        <v>8328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10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2" t="s">
        <v>8327</v>
      </c>
      <c r="R1357" t="s">
        <v>8328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10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2" t="s">
        <v>8327</v>
      </c>
      <c r="R1358" t="s">
        <v>8328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10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2" t="s">
        <v>8327</v>
      </c>
      <c r="R1359" t="s">
        <v>8328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10" t="s">
        <v>1359</v>
      </c>
      <c r="C1360" s="3" t="s">
        <v>5468</v>
      </c>
      <c r="D1360" s="5">
        <v>3350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100</v>
      </c>
      <c r="P1360">
        <f t="shared" si="106"/>
        <v>68.37</v>
      </c>
      <c r="Q1360" s="12" t="s">
        <v>8327</v>
      </c>
      <c r="R1360" t="s">
        <v>8328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10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2" t="s">
        <v>8327</v>
      </c>
      <c r="R1361" t="s">
        <v>8328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10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2" t="s">
        <v>8327</v>
      </c>
      <c r="R1362" t="s">
        <v>8328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10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2" t="s">
        <v>8327</v>
      </c>
      <c r="R1363" t="s">
        <v>8328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10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2" t="s">
        <v>8327</v>
      </c>
      <c r="R1364" t="s">
        <v>8328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10" t="s">
        <v>1364</v>
      </c>
      <c r="C1365" s="3" t="s">
        <v>5473</v>
      </c>
      <c r="D1365" s="5">
        <v>8000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3</v>
      </c>
      <c r="P1365">
        <f t="shared" si="106"/>
        <v>40</v>
      </c>
      <c r="Q1365" s="12" t="s">
        <v>8327</v>
      </c>
      <c r="R1365" t="s">
        <v>8328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10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2" t="s">
        <v>8330</v>
      </c>
      <c r="R1366" t="s">
        <v>8331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10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2" t="s">
        <v>8330</v>
      </c>
      <c r="R1367" t="s">
        <v>8331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10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2" t="s">
        <v>8330</v>
      </c>
      <c r="R1368" t="s">
        <v>8331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10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2" t="s">
        <v>8330</v>
      </c>
      <c r="R1369" t="s">
        <v>8331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10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2" t="s">
        <v>8330</v>
      </c>
      <c r="R1370" t="s">
        <v>8331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10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2" t="s">
        <v>8330</v>
      </c>
      <c r="R1371" t="s">
        <v>8331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10" t="s">
        <v>1371</v>
      </c>
      <c r="C1372" s="3" t="s">
        <v>5480</v>
      </c>
      <c r="D1372" s="5">
        <v>7500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21</v>
      </c>
      <c r="P1372">
        <f t="shared" si="106"/>
        <v>77.75</v>
      </c>
      <c r="Q1372" s="12" t="s">
        <v>8330</v>
      </c>
      <c r="R1372" t="s">
        <v>8331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10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2" t="s">
        <v>8330</v>
      </c>
      <c r="R1373" t="s">
        <v>8331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10" t="s">
        <v>1373</v>
      </c>
      <c r="C1374" s="3" t="s">
        <v>5482</v>
      </c>
      <c r="D1374" s="5">
        <v>5500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11</v>
      </c>
      <c r="P1374">
        <f t="shared" si="106"/>
        <v>38.75</v>
      </c>
      <c r="Q1374" s="12" t="s">
        <v>8330</v>
      </c>
      <c r="R1374" t="s">
        <v>8331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10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2" t="s">
        <v>8330</v>
      </c>
      <c r="R1375" t="s">
        <v>8331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10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2" t="s">
        <v>8330</v>
      </c>
      <c r="R1376" t="s">
        <v>8331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10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2" t="s">
        <v>8330</v>
      </c>
      <c r="R1377" t="s">
        <v>8331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10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2" t="s">
        <v>8330</v>
      </c>
      <c r="R1378" t="s">
        <v>8331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10" t="s">
        <v>1378</v>
      </c>
      <c r="C1379" s="3" t="s">
        <v>5487</v>
      </c>
      <c r="D1379" s="5">
        <v>1500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101</v>
      </c>
      <c r="P1379">
        <f t="shared" si="106"/>
        <v>48.71</v>
      </c>
      <c r="Q1379" s="12" t="s">
        <v>8330</v>
      </c>
      <c r="R1379" t="s">
        <v>8331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10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2" t="s">
        <v>8330</v>
      </c>
      <c r="R1380" t="s">
        <v>8331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10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2" t="s">
        <v>8330</v>
      </c>
      <c r="R1381" t="s">
        <v>8331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10" t="s">
        <v>1381</v>
      </c>
      <c r="C1382" s="3" t="s">
        <v>5490</v>
      </c>
      <c r="D1382" s="5">
        <v>8000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1</v>
      </c>
      <c r="P1382">
        <f t="shared" si="106"/>
        <v>21.2</v>
      </c>
      <c r="Q1382" s="12" t="s">
        <v>8330</v>
      </c>
      <c r="R1382" t="s">
        <v>8331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10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2" t="s">
        <v>8330</v>
      </c>
      <c r="R1383" t="s">
        <v>8331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10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2" t="s">
        <v>8330</v>
      </c>
      <c r="R1384" t="s">
        <v>8331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10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2" t="s">
        <v>8330</v>
      </c>
      <c r="R1385" t="s">
        <v>8331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10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2" t="s">
        <v>8330</v>
      </c>
      <c r="R1386" t="s">
        <v>8331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10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2" t="s">
        <v>8330</v>
      </c>
      <c r="R1387" t="s">
        <v>8331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10" t="s">
        <v>1387</v>
      </c>
      <c r="C1388" s="3" t="s">
        <v>5496</v>
      </c>
      <c r="D1388" s="5">
        <v>800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109</v>
      </c>
      <c r="P1388">
        <f t="shared" si="106"/>
        <v>62.5</v>
      </c>
      <c r="Q1388" s="12" t="s">
        <v>8330</v>
      </c>
      <c r="R1388" t="s">
        <v>8331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10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2" t="s">
        <v>8330</v>
      </c>
      <c r="R1389" t="s">
        <v>8331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10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2" t="s">
        <v>8330</v>
      </c>
      <c r="R1390" t="s">
        <v>8331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10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2" t="s">
        <v>8330</v>
      </c>
      <c r="R1391" t="s">
        <v>8331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10" t="s">
        <v>1391</v>
      </c>
      <c r="C1392" s="3" t="s">
        <v>5500</v>
      </c>
      <c r="D1392" s="5">
        <v>3000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102</v>
      </c>
      <c r="P1392">
        <f t="shared" si="106"/>
        <v>160.79</v>
      </c>
      <c r="Q1392" s="12" t="s">
        <v>8330</v>
      </c>
      <c r="R1392" t="s">
        <v>8331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10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2" t="s">
        <v>8330</v>
      </c>
      <c r="R1393" t="s">
        <v>8331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10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2" t="s">
        <v>8330</v>
      </c>
      <c r="R1394" t="s">
        <v>8331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10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2" t="s">
        <v>8330</v>
      </c>
      <c r="R1395" t="s">
        <v>8331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10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2" t="s">
        <v>8330</v>
      </c>
      <c r="R1396" t="s">
        <v>8331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10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2" t="s">
        <v>8330</v>
      </c>
      <c r="R1397" t="s">
        <v>8331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10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2" t="s">
        <v>8330</v>
      </c>
      <c r="R1398" t="s">
        <v>8331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10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2" t="s">
        <v>8330</v>
      </c>
      <c r="R1399" t="s">
        <v>8331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10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2" t="s">
        <v>8330</v>
      </c>
      <c r="R1400" t="s">
        <v>8331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10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2" t="s">
        <v>8330</v>
      </c>
      <c r="R1401" t="s">
        <v>8331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10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2" t="s">
        <v>8330</v>
      </c>
      <c r="R1402" t="s">
        <v>8331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10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2" t="s">
        <v>8330</v>
      </c>
      <c r="R1403" t="s">
        <v>8331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10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2" t="s">
        <v>8330</v>
      </c>
      <c r="R1404" t="s">
        <v>8331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10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2" t="s">
        <v>8330</v>
      </c>
      <c r="R1405" t="s">
        <v>8331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10" t="s">
        <v>1405</v>
      </c>
      <c r="C1406" s="3" t="s">
        <v>5514</v>
      </c>
      <c r="D1406" s="5">
        <v>8000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3</v>
      </c>
      <c r="P1406">
        <f t="shared" si="106"/>
        <v>48.2</v>
      </c>
      <c r="Q1406" s="12" t="s">
        <v>8327</v>
      </c>
      <c r="R1406" t="s">
        <v>8346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10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2" t="s">
        <v>8327</v>
      </c>
      <c r="R1407" t="s">
        <v>8346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10" t="s">
        <v>1407</v>
      </c>
      <c r="C1408" s="3" t="s">
        <v>5516</v>
      </c>
      <c r="D1408" s="5">
        <v>15000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2" t="s">
        <v>8327</v>
      </c>
      <c r="R1408" t="s">
        <v>8346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10" t="s">
        <v>1408</v>
      </c>
      <c r="C1409" s="3" t="s">
        <v>5517</v>
      </c>
      <c r="D1409" s="5">
        <v>12000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0</v>
      </c>
      <c r="P1409">
        <f t="shared" si="106"/>
        <v>7.5</v>
      </c>
      <c r="Q1409" s="12" t="s">
        <v>8327</v>
      </c>
      <c r="R1409" t="s">
        <v>8346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10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2" t="s">
        <v>8327</v>
      </c>
      <c r="R1410" t="s">
        <v>8346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10" t="s">
        <v>1410</v>
      </c>
      <c r="C1411" s="3" t="s">
        <v>5519</v>
      </c>
      <c r="D1411" s="5">
        <v>10000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2" t="s">
        <v>8327</v>
      </c>
      <c r="R1411" t="s">
        <v>8346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10" t="s">
        <v>1411</v>
      </c>
      <c r="C1412" s="3" t="s">
        <v>5520</v>
      </c>
      <c r="D1412" s="5">
        <v>16500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2" t="s">
        <v>8327</v>
      </c>
      <c r="R1412" t="s">
        <v>8346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10" t="s">
        <v>1412</v>
      </c>
      <c r="C1413" s="3" t="s">
        <v>5521</v>
      </c>
      <c r="D1413" s="5">
        <v>28000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2" t="s">
        <v>8327</v>
      </c>
      <c r="R1413" t="s">
        <v>8346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10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2" t="s">
        <v>8327</v>
      </c>
      <c r="R1414" t="s">
        <v>8346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10" t="s">
        <v>1414</v>
      </c>
      <c r="C1415" s="3" t="s">
        <v>5523</v>
      </c>
      <c r="D1415" s="5">
        <v>5000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2</v>
      </c>
      <c r="P1415">
        <f t="shared" si="111"/>
        <v>100</v>
      </c>
      <c r="Q1415" s="12" t="s">
        <v>8327</v>
      </c>
      <c r="R1415" t="s">
        <v>8346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10" t="s">
        <v>1415</v>
      </c>
      <c r="C1416" s="3" t="s">
        <v>5524</v>
      </c>
      <c r="D1416" s="5">
        <v>15000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2" t="s">
        <v>8327</v>
      </c>
      <c r="R1416" t="s">
        <v>8346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10" t="s">
        <v>1416</v>
      </c>
      <c r="C1417" s="3" t="s">
        <v>5525</v>
      </c>
      <c r="D1417" s="5">
        <v>5000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16</v>
      </c>
      <c r="P1417">
        <f t="shared" si="111"/>
        <v>88.89</v>
      </c>
      <c r="Q1417" s="12" t="s">
        <v>8327</v>
      </c>
      <c r="R1417" t="s">
        <v>8346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10" t="s">
        <v>1417</v>
      </c>
      <c r="C1418" s="3" t="s">
        <v>5526</v>
      </c>
      <c r="D1418" s="5">
        <v>10000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2" t="s">
        <v>8327</v>
      </c>
      <c r="R1418" t="s">
        <v>8346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10" t="s">
        <v>1418</v>
      </c>
      <c r="C1419" s="3" t="s">
        <v>5527</v>
      </c>
      <c r="D1419" s="5">
        <v>15000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0</v>
      </c>
      <c r="P1419">
        <f t="shared" si="111"/>
        <v>27.5</v>
      </c>
      <c r="Q1419" s="12" t="s">
        <v>8327</v>
      </c>
      <c r="R1419" t="s">
        <v>8346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10" t="s">
        <v>1419</v>
      </c>
      <c r="C1420" s="3" t="s">
        <v>5528</v>
      </c>
      <c r="D1420" s="5">
        <v>5000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2" t="s">
        <v>8327</v>
      </c>
      <c r="R1420" t="s">
        <v>8346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10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2" t="s">
        <v>8327</v>
      </c>
      <c r="R1421" t="s">
        <v>8346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10" t="s">
        <v>1421</v>
      </c>
      <c r="C1422" s="3" t="s">
        <v>5530</v>
      </c>
      <c r="D1422" s="5">
        <v>22000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0</v>
      </c>
      <c r="P1422">
        <f t="shared" si="111"/>
        <v>1</v>
      </c>
      <c r="Q1422" s="12" t="s">
        <v>8327</v>
      </c>
      <c r="R1422" t="s">
        <v>8346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10" t="s">
        <v>1422</v>
      </c>
      <c r="C1423" s="3" t="s">
        <v>5531</v>
      </c>
      <c r="D1423" s="5">
        <v>2000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10</v>
      </c>
      <c r="P1423">
        <f t="shared" si="111"/>
        <v>100</v>
      </c>
      <c r="Q1423" s="12" t="s">
        <v>8327</v>
      </c>
      <c r="R1423" t="s">
        <v>8346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10" t="s">
        <v>1423</v>
      </c>
      <c r="C1424" s="3" t="s">
        <v>5532</v>
      </c>
      <c r="D1424" s="5">
        <v>94875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2" t="s">
        <v>8327</v>
      </c>
      <c r="R1424" t="s">
        <v>8346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10" t="s">
        <v>1424</v>
      </c>
      <c r="C1425" s="3" t="s">
        <v>5533</v>
      </c>
      <c r="D1425" s="5">
        <v>5000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2</v>
      </c>
      <c r="P1425">
        <f t="shared" si="111"/>
        <v>100</v>
      </c>
      <c r="Q1425" s="12" t="s">
        <v>8327</v>
      </c>
      <c r="R1425" t="s">
        <v>8346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10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2" t="s">
        <v>8327</v>
      </c>
      <c r="R1426" t="s">
        <v>8346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10" t="s">
        <v>1426</v>
      </c>
      <c r="C1427" s="3" t="s">
        <v>5535</v>
      </c>
      <c r="D1427" s="5">
        <v>10000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2" t="s">
        <v>8327</v>
      </c>
      <c r="R1427" t="s">
        <v>8346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10" t="s">
        <v>1427</v>
      </c>
      <c r="C1428" s="3" t="s">
        <v>5536</v>
      </c>
      <c r="D1428" s="5">
        <v>10000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2" t="s">
        <v>8327</v>
      </c>
      <c r="R1428" t="s">
        <v>8346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10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2" t="s">
        <v>8327</v>
      </c>
      <c r="R1429" t="s">
        <v>8346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10" t="s">
        <v>1429</v>
      </c>
      <c r="C1430" s="3" t="s">
        <v>5538</v>
      </c>
      <c r="D1430" s="5">
        <v>3000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2</v>
      </c>
      <c r="P1430">
        <f t="shared" si="111"/>
        <v>15</v>
      </c>
      <c r="Q1430" s="12" t="s">
        <v>8327</v>
      </c>
      <c r="R1430" t="s">
        <v>8346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10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2" t="s">
        <v>8327</v>
      </c>
      <c r="R1431" t="s">
        <v>8346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10" t="s">
        <v>1431</v>
      </c>
      <c r="C1432" s="3" t="s">
        <v>5540</v>
      </c>
      <c r="D1432" s="5">
        <v>3000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13</v>
      </c>
      <c r="P1432">
        <f t="shared" si="111"/>
        <v>80.599999999999994</v>
      </c>
      <c r="Q1432" s="12" t="s">
        <v>8327</v>
      </c>
      <c r="R1432" t="s">
        <v>8346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10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2" t="s">
        <v>8327</v>
      </c>
      <c r="R1433" t="s">
        <v>8346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10" t="s">
        <v>1433</v>
      </c>
      <c r="C1434" s="3" t="s">
        <v>5542</v>
      </c>
      <c r="D1434" s="5">
        <v>10000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2" t="s">
        <v>8327</v>
      </c>
      <c r="R1434" t="s">
        <v>8346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10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2" t="s">
        <v>8327</v>
      </c>
      <c r="R1435" t="s">
        <v>8346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10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2" t="s">
        <v>8327</v>
      </c>
      <c r="R1436" t="s">
        <v>8346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10" t="s">
        <v>1436</v>
      </c>
      <c r="C1437" s="3" t="s">
        <v>5545</v>
      </c>
      <c r="D1437" s="5">
        <v>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2" t="s">
        <v>8327</v>
      </c>
      <c r="R1437" t="s">
        <v>8346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10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2" t="s">
        <v>8327</v>
      </c>
      <c r="R1438" t="s">
        <v>8346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10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2" t="s">
        <v>8327</v>
      </c>
      <c r="R1439" t="s">
        <v>8346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10" t="s">
        <v>1439</v>
      </c>
      <c r="C1440" s="3" t="s">
        <v>5548</v>
      </c>
      <c r="D1440" s="5">
        <v>500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120</v>
      </c>
      <c r="P1440">
        <f t="shared" si="111"/>
        <v>75</v>
      </c>
      <c r="Q1440" s="12" t="s">
        <v>8327</v>
      </c>
      <c r="R1440" t="s">
        <v>8346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10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2" t="s">
        <v>8327</v>
      </c>
      <c r="R1441" t="s">
        <v>8346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10" t="s">
        <v>1441</v>
      </c>
      <c r="C1442" s="3" t="s">
        <v>5550</v>
      </c>
      <c r="D1442" s="5">
        <v>15000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2" t="s">
        <v>8327</v>
      </c>
      <c r="R1442" t="s">
        <v>8346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10" t="s">
        <v>1442</v>
      </c>
      <c r="C1443" s="3" t="s">
        <v>5551</v>
      </c>
      <c r="D1443" s="5">
        <v>2000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101</v>
      </c>
      <c r="P1443">
        <f t="shared" si="111"/>
        <v>673.33</v>
      </c>
      <c r="Q1443" s="12" t="s">
        <v>8327</v>
      </c>
      <c r="R1443" t="s">
        <v>8346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10" t="s">
        <v>1443</v>
      </c>
      <c r="C1444" s="3" t="s">
        <v>5552</v>
      </c>
      <c r="D1444" s="5">
        <v>10000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2" t="s">
        <v>8327</v>
      </c>
      <c r="R1444" t="s">
        <v>8346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10" t="s">
        <v>1444</v>
      </c>
      <c r="C1445" s="3" t="s">
        <v>5553</v>
      </c>
      <c r="D1445" s="5">
        <v>10000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2" t="s">
        <v>8327</v>
      </c>
      <c r="R1445" t="s">
        <v>8346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10" t="s">
        <v>1445</v>
      </c>
      <c r="C1446" s="3" t="s">
        <v>5554</v>
      </c>
      <c r="D1446" s="5">
        <v>10000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2" t="s">
        <v>8327</v>
      </c>
      <c r="R1446" t="s">
        <v>8346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10" t="s">
        <v>1446</v>
      </c>
      <c r="C1447" s="3" t="s">
        <v>5555</v>
      </c>
      <c r="D1447" s="5">
        <v>10000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2" t="s">
        <v>8327</v>
      </c>
      <c r="R1447" t="s">
        <v>8346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10" t="s">
        <v>1447</v>
      </c>
      <c r="C1448" s="3" t="s">
        <v>5556</v>
      </c>
      <c r="D1448" s="5">
        <v>10000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2" t="s">
        <v>8327</v>
      </c>
      <c r="R1448" t="s">
        <v>8346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10" t="s">
        <v>1448</v>
      </c>
      <c r="C1449" s="3" t="s">
        <v>5557</v>
      </c>
      <c r="D1449" s="5">
        <v>50000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2" t="s">
        <v>8327</v>
      </c>
      <c r="R1449" t="s">
        <v>8346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10" t="s">
        <v>1449</v>
      </c>
      <c r="C1450" s="3" t="s">
        <v>5558</v>
      </c>
      <c r="D1450" s="5">
        <v>10000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2" t="s">
        <v>8327</v>
      </c>
      <c r="R1450" t="s">
        <v>8346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10" t="s">
        <v>1450</v>
      </c>
      <c r="C1451" s="3" t="s">
        <v>5559</v>
      </c>
      <c r="D1451" s="5">
        <v>9600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2" t="s">
        <v>8327</v>
      </c>
      <c r="R1451" t="s">
        <v>8346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10" t="s">
        <v>1451</v>
      </c>
      <c r="C1452" s="3" t="s">
        <v>5560</v>
      </c>
      <c r="D1452" s="5">
        <v>15000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2" t="s">
        <v>8327</v>
      </c>
      <c r="R1452" t="s">
        <v>8346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10" t="s">
        <v>1452</v>
      </c>
      <c r="C1453" s="3" t="s">
        <v>5561</v>
      </c>
      <c r="D1453" s="5">
        <v>30000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2" t="s">
        <v>8327</v>
      </c>
      <c r="R1453" t="s">
        <v>8346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10" t="s">
        <v>1453</v>
      </c>
      <c r="C1454" s="3" t="s">
        <v>5562</v>
      </c>
      <c r="D1454" s="5">
        <v>9500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2" t="s">
        <v>8327</v>
      </c>
      <c r="R1454" t="s">
        <v>8346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10" t="s">
        <v>1454</v>
      </c>
      <c r="C1455" s="3" t="s">
        <v>5563</v>
      </c>
      <c r="D1455" s="5">
        <v>9300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2" t="s">
        <v>8327</v>
      </c>
      <c r="R1455" t="s">
        <v>8346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10" t="s">
        <v>1455</v>
      </c>
      <c r="C1456" s="3" t="s">
        <v>5564</v>
      </c>
      <c r="D1456" s="5">
        <v>3000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2" t="s">
        <v>8327</v>
      </c>
      <c r="R1456" t="s">
        <v>8346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10" t="s">
        <v>1456</v>
      </c>
      <c r="C1457" s="3" t="s">
        <v>5565</v>
      </c>
      <c r="D1457" s="5">
        <v>1500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105</v>
      </c>
      <c r="P1457">
        <f t="shared" si="111"/>
        <v>225</v>
      </c>
      <c r="Q1457" s="12" t="s">
        <v>8327</v>
      </c>
      <c r="R1457" t="s">
        <v>8346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10" t="s">
        <v>1457</v>
      </c>
      <c r="C1458" s="3" t="s">
        <v>5566</v>
      </c>
      <c r="D1458" s="5">
        <v>6500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2</v>
      </c>
      <c r="P1458">
        <f t="shared" si="111"/>
        <v>48.33</v>
      </c>
      <c r="Q1458" s="12" t="s">
        <v>8327</v>
      </c>
      <c r="R1458" t="s">
        <v>8346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10" t="s">
        <v>1458</v>
      </c>
      <c r="C1459" s="3" t="s">
        <v>5567</v>
      </c>
      <c r="D1459" s="5">
        <v>9000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2" t="s">
        <v>8327</v>
      </c>
      <c r="R1459" t="s">
        <v>8346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10" t="s">
        <v>1459</v>
      </c>
      <c r="C1460" s="3" t="s">
        <v>5568</v>
      </c>
      <c r="D1460" s="5">
        <v>9000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2" t="s">
        <v>8327</v>
      </c>
      <c r="R1460" t="s">
        <v>8346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10" t="s">
        <v>1460</v>
      </c>
      <c r="C1461" s="3" t="s">
        <v>5569</v>
      </c>
      <c r="D1461" s="5">
        <v>9000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2" t="s">
        <v>8327</v>
      </c>
      <c r="R1461" t="s">
        <v>8346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10" t="s">
        <v>1461</v>
      </c>
      <c r="C1462" s="3" t="s">
        <v>5570</v>
      </c>
      <c r="D1462" s="5">
        <v>9000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2" t="s">
        <v>8327</v>
      </c>
      <c r="R1462" t="s">
        <v>8346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10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2" t="s">
        <v>8327</v>
      </c>
      <c r="R1463" t="s">
        <v>8347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10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2" t="s">
        <v>8327</v>
      </c>
      <c r="R1464" t="s">
        <v>8347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10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2" t="s">
        <v>8327</v>
      </c>
      <c r="R1465" t="s">
        <v>8347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10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2" t="s">
        <v>8327</v>
      </c>
      <c r="R1466" t="s">
        <v>8347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10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2" t="s">
        <v>8327</v>
      </c>
      <c r="R1467" t="s">
        <v>8347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10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2" t="s">
        <v>8327</v>
      </c>
      <c r="R1468" t="s">
        <v>8347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10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2" t="s">
        <v>8327</v>
      </c>
      <c r="R1469" t="s">
        <v>8347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10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2" t="s">
        <v>8327</v>
      </c>
      <c r="R1470" t="s">
        <v>8347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10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2" t="s">
        <v>8327</v>
      </c>
      <c r="R1471" t="s">
        <v>8347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10" t="s">
        <v>1471</v>
      </c>
      <c r="C1472" s="3" t="s">
        <v>5580</v>
      </c>
      <c r="D1472" s="5">
        <v>30000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6</v>
      </c>
      <c r="P1472">
        <f t="shared" si="111"/>
        <v>23.17</v>
      </c>
      <c r="Q1472" s="12" t="s">
        <v>8327</v>
      </c>
      <c r="R1472" t="s">
        <v>8347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10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2" t="s">
        <v>8327</v>
      </c>
      <c r="R1473" t="s">
        <v>8347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10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2" t="s">
        <v>8327</v>
      </c>
      <c r="R1474" t="s">
        <v>8347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10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2" t="s">
        <v>8327</v>
      </c>
      <c r="R1475" t="s">
        <v>8347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10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2" t="s">
        <v>8327</v>
      </c>
      <c r="R1476" t="s">
        <v>8347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10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2" t="s">
        <v>8327</v>
      </c>
      <c r="R1477" t="s">
        <v>8347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10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2" t="s">
        <v>8327</v>
      </c>
      <c r="R1478" t="s">
        <v>8347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10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2" t="s">
        <v>8327</v>
      </c>
      <c r="R1479" t="s">
        <v>8347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10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2" t="s">
        <v>8327</v>
      </c>
      <c r="R1480" t="s">
        <v>8347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10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2" t="s">
        <v>8327</v>
      </c>
      <c r="R1481" t="s">
        <v>8347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10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2" t="s">
        <v>8327</v>
      </c>
      <c r="R1482" t="s">
        <v>8347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10" t="s">
        <v>1482</v>
      </c>
      <c r="C1483" s="3" t="s">
        <v>5591</v>
      </c>
      <c r="D1483" s="5">
        <v>22000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0</v>
      </c>
      <c r="P1483">
        <f t="shared" si="116"/>
        <v>17.5</v>
      </c>
      <c r="Q1483" s="12" t="s">
        <v>8327</v>
      </c>
      <c r="R1483" t="s">
        <v>8329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10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2" t="s">
        <v>8327</v>
      </c>
      <c r="R1484" t="s">
        <v>8329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10" t="s">
        <v>1484</v>
      </c>
      <c r="C1485" s="3" t="s">
        <v>5593</v>
      </c>
      <c r="D1485" s="5">
        <v>15000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0</v>
      </c>
      <c r="P1485">
        <f t="shared" si="116"/>
        <v>25</v>
      </c>
      <c r="Q1485" s="12" t="s">
        <v>8327</v>
      </c>
      <c r="R1485" t="s">
        <v>8329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10" t="s">
        <v>1485</v>
      </c>
      <c r="C1486" s="3" t="s">
        <v>5594</v>
      </c>
      <c r="D1486" s="5">
        <v>8888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2" t="s">
        <v>8327</v>
      </c>
      <c r="R1486" t="s">
        <v>8329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10" t="s">
        <v>1486</v>
      </c>
      <c r="C1487" s="3" t="s">
        <v>5595</v>
      </c>
      <c r="D1487" s="5">
        <v>5000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3</v>
      </c>
      <c r="P1487">
        <f t="shared" si="116"/>
        <v>50</v>
      </c>
      <c r="Q1487" s="12" t="s">
        <v>8327</v>
      </c>
      <c r="R1487" t="s">
        <v>8329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10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2" t="s">
        <v>8327</v>
      </c>
      <c r="R1488" t="s">
        <v>8329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10" t="s">
        <v>1488</v>
      </c>
      <c r="C1489" s="3" t="s">
        <v>5597</v>
      </c>
      <c r="D1489" s="5">
        <v>8880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2" t="s">
        <v>8327</v>
      </c>
      <c r="R1489" t="s">
        <v>8329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10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2" t="s">
        <v>8327</v>
      </c>
      <c r="R1490" t="s">
        <v>8329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10" t="s">
        <v>1490</v>
      </c>
      <c r="C1491" s="3" t="s">
        <v>5599</v>
      </c>
      <c r="D1491" s="5">
        <v>8750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2" t="s">
        <v>8327</v>
      </c>
      <c r="R1491" t="s">
        <v>8329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10" t="s">
        <v>1491</v>
      </c>
      <c r="C1492" s="3" t="s">
        <v>5600</v>
      </c>
      <c r="D1492" s="5">
        <v>4200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21</v>
      </c>
      <c r="P1492">
        <f t="shared" si="116"/>
        <v>47.11</v>
      </c>
      <c r="Q1492" s="12" t="s">
        <v>8327</v>
      </c>
      <c r="R1492" t="s">
        <v>8329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10" t="s">
        <v>1492</v>
      </c>
      <c r="C1493" s="3" t="s">
        <v>5601</v>
      </c>
      <c r="D1493" s="5">
        <v>5000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2</v>
      </c>
      <c r="P1493">
        <f t="shared" si="116"/>
        <v>100</v>
      </c>
      <c r="Q1493" s="12" t="s">
        <v>8327</v>
      </c>
      <c r="R1493" t="s">
        <v>8329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10" t="s">
        <v>1493</v>
      </c>
      <c r="C1494" s="3" t="s">
        <v>5602</v>
      </c>
      <c r="D1494" s="5">
        <v>4480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2" t="s">
        <v>8327</v>
      </c>
      <c r="R1494" t="s">
        <v>8329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10" t="s">
        <v>1494</v>
      </c>
      <c r="C1495" s="3" t="s">
        <v>5603</v>
      </c>
      <c r="D1495" s="5">
        <v>8000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2" t="s">
        <v>8327</v>
      </c>
      <c r="R1495" t="s">
        <v>8329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10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2" t="s">
        <v>8327</v>
      </c>
      <c r="R1496" t="s">
        <v>8329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10" t="s">
        <v>1496</v>
      </c>
      <c r="C1497" s="3" t="s">
        <v>5605</v>
      </c>
      <c r="D1497" s="5">
        <v>8000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2" t="s">
        <v>8327</v>
      </c>
      <c r="R1497" t="s">
        <v>8329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10" t="s">
        <v>1497</v>
      </c>
      <c r="C1498" s="3" t="s">
        <v>5606</v>
      </c>
      <c r="D1498" s="5">
        <v>8000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2" t="s">
        <v>8327</v>
      </c>
      <c r="R1498" t="s">
        <v>8329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10" t="s">
        <v>1498</v>
      </c>
      <c r="C1499" s="3" t="s">
        <v>5607</v>
      </c>
      <c r="D1499" s="5">
        <v>13000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2" t="s">
        <v>8327</v>
      </c>
      <c r="R1499" t="s">
        <v>8329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10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2" t="s">
        <v>8327</v>
      </c>
      <c r="R1500" t="s">
        <v>8329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10" t="s">
        <v>1500</v>
      </c>
      <c r="C1501" s="3" t="s">
        <v>5609</v>
      </c>
      <c r="D1501" s="5">
        <v>5000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2" t="s">
        <v>8327</v>
      </c>
      <c r="R1501" t="s">
        <v>8329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10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2" t="s">
        <v>8327</v>
      </c>
      <c r="R1502" t="s">
        <v>8329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10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2" t="s">
        <v>8343</v>
      </c>
      <c r="R1503" t="s">
        <v>8344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10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2" t="s">
        <v>8343</v>
      </c>
      <c r="R1504" t="s">
        <v>8344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10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2" t="s">
        <v>8343</v>
      </c>
      <c r="R1505" t="s">
        <v>8344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10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2" t="s">
        <v>8343</v>
      </c>
      <c r="R1506" t="s">
        <v>8344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10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2" t="s">
        <v>8343</v>
      </c>
      <c r="R1507" t="s">
        <v>8344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10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2" t="s">
        <v>8343</v>
      </c>
      <c r="R1508" t="s">
        <v>8344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10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2" t="s">
        <v>8343</v>
      </c>
      <c r="R1509" t="s">
        <v>8344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10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2" t="s">
        <v>8343</v>
      </c>
      <c r="R1510" t="s">
        <v>8344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10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2" t="s">
        <v>8343</v>
      </c>
      <c r="R1511" t="s">
        <v>8344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10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2" t="s">
        <v>8343</v>
      </c>
      <c r="R1512" t="s">
        <v>8344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10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2" t="s">
        <v>8343</v>
      </c>
      <c r="R1513" t="s">
        <v>8344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10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2" t="s">
        <v>8343</v>
      </c>
      <c r="R1514" t="s">
        <v>8344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10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2" t="s">
        <v>8343</v>
      </c>
      <c r="R1515" t="s">
        <v>8344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10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2" t="s">
        <v>8343</v>
      </c>
      <c r="R1516" t="s">
        <v>8344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10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2" t="s">
        <v>8343</v>
      </c>
      <c r="R1517" t="s">
        <v>8344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10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2" t="s">
        <v>8343</v>
      </c>
      <c r="R1518" t="s">
        <v>8344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10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2" t="s">
        <v>8343</v>
      </c>
      <c r="R1519" t="s">
        <v>8344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10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2" t="s">
        <v>8343</v>
      </c>
      <c r="R1520" t="s">
        <v>8344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10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2" t="s">
        <v>8343</v>
      </c>
      <c r="R1521" t="s">
        <v>8344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10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2" t="s">
        <v>8343</v>
      </c>
      <c r="R1522" t="s">
        <v>8344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10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2" t="s">
        <v>8343</v>
      </c>
      <c r="R1523" t="s">
        <v>8344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10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2" t="s">
        <v>8343</v>
      </c>
      <c r="R1524" t="s">
        <v>8344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10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2" t="s">
        <v>8343</v>
      </c>
      <c r="R1525" t="s">
        <v>8344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10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2" t="s">
        <v>8343</v>
      </c>
      <c r="R1526" t="s">
        <v>8344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10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2" t="s">
        <v>8343</v>
      </c>
      <c r="R1527" t="s">
        <v>8344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10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2" t="s">
        <v>8343</v>
      </c>
      <c r="R1528" t="s">
        <v>8344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10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2" t="s">
        <v>8343</v>
      </c>
      <c r="R1529" t="s">
        <v>8344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10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2" t="s">
        <v>8343</v>
      </c>
      <c r="R1530" t="s">
        <v>8344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10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2" t="s">
        <v>8343</v>
      </c>
      <c r="R1531" t="s">
        <v>8344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10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2" t="s">
        <v>8343</v>
      </c>
      <c r="R1532" t="s">
        <v>8344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10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2" t="s">
        <v>8343</v>
      </c>
      <c r="R1533" t="s">
        <v>8344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10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2" t="s">
        <v>8343</v>
      </c>
      <c r="R1534" t="s">
        <v>8344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10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2" t="s">
        <v>8343</v>
      </c>
      <c r="R1535" t="s">
        <v>8344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10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2" t="s">
        <v>8343</v>
      </c>
      <c r="R1536" t="s">
        <v>8344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10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2" t="s">
        <v>8343</v>
      </c>
      <c r="R1537" t="s">
        <v>8344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10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2" t="s">
        <v>8343</v>
      </c>
      <c r="R1538" t="s">
        <v>8344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10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2" t="s">
        <v>8343</v>
      </c>
      <c r="R1539" t="s">
        <v>8344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10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2" t="s">
        <v>8343</v>
      </c>
      <c r="R1540" t="s">
        <v>8344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10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2" t="s">
        <v>8343</v>
      </c>
      <c r="R1541" t="s">
        <v>8344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10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2" t="s">
        <v>8343</v>
      </c>
      <c r="R1542" t="s">
        <v>8344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10" t="s">
        <v>1542</v>
      </c>
      <c r="C1543" s="3" t="s">
        <v>5651</v>
      </c>
      <c r="D1543" s="5">
        <v>3000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2" t="s">
        <v>8343</v>
      </c>
      <c r="R1543" t="s">
        <v>8348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10" t="s">
        <v>1543</v>
      </c>
      <c r="C1544" s="3" t="s">
        <v>5652</v>
      </c>
      <c r="D1544" s="5">
        <v>7500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0</v>
      </c>
      <c r="P1544">
        <f t="shared" si="121"/>
        <v>20</v>
      </c>
      <c r="Q1544" s="12" t="s">
        <v>8343</v>
      </c>
      <c r="R1544" t="s">
        <v>8348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10" t="s">
        <v>1544</v>
      </c>
      <c r="C1545" s="3" t="s">
        <v>5653</v>
      </c>
      <c r="D1545" s="5">
        <v>6000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2" t="s">
        <v>8343</v>
      </c>
      <c r="R1545" t="s">
        <v>8348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10" t="s">
        <v>1545</v>
      </c>
      <c r="C1546" s="3" t="s">
        <v>5654</v>
      </c>
      <c r="D1546" s="5">
        <v>8000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2" t="s">
        <v>8343</v>
      </c>
      <c r="R1546" t="s">
        <v>8348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10" t="s">
        <v>1546</v>
      </c>
      <c r="C1547" s="3" t="s">
        <v>5655</v>
      </c>
      <c r="D1547" s="5">
        <v>12500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2" t="s">
        <v>8343</v>
      </c>
      <c r="R1547" t="s">
        <v>8348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10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2" t="s">
        <v>8343</v>
      </c>
      <c r="R1548" t="s">
        <v>8348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10" t="s">
        <v>1548</v>
      </c>
      <c r="C1549" s="3" t="s">
        <v>5657</v>
      </c>
      <c r="D1549" s="5">
        <v>8000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2" t="s">
        <v>8343</v>
      </c>
      <c r="R1549" t="s">
        <v>8348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10" t="s">
        <v>1549</v>
      </c>
      <c r="C1550" s="3" t="s">
        <v>5658</v>
      </c>
      <c r="D1550" s="5">
        <v>2500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2</v>
      </c>
      <c r="P1550">
        <f t="shared" si="121"/>
        <v>60</v>
      </c>
      <c r="Q1550" s="12" t="s">
        <v>8343</v>
      </c>
      <c r="R1550" t="s">
        <v>8348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10" t="s">
        <v>1550</v>
      </c>
      <c r="C1551" s="3" t="s">
        <v>5659</v>
      </c>
      <c r="D1551" s="5">
        <v>1600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11</v>
      </c>
      <c r="P1551">
        <f t="shared" si="121"/>
        <v>28.33</v>
      </c>
      <c r="Q1551" s="12" t="s">
        <v>8343</v>
      </c>
      <c r="R1551" t="s">
        <v>8348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10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2" t="s">
        <v>8343</v>
      </c>
      <c r="R1552" t="s">
        <v>8348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10" t="s">
        <v>1552</v>
      </c>
      <c r="C1553" s="3" t="s">
        <v>5661</v>
      </c>
      <c r="D1553" s="5">
        <v>8000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2" t="s">
        <v>8343</v>
      </c>
      <c r="R1553" t="s">
        <v>8348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10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2" t="s">
        <v>8343</v>
      </c>
      <c r="R1554" t="s">
        <v>8348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10" t="s">
        <v>1554</v>
      </c>
      <c r="C1555" s="3" t="s">
        <v>5663</v>
      </c>
      <c r="D1555" s="5">
        <v>8000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2" t="s">
        <v>8343</v>
      </c>
      <c r="R1555" t="s">
        <v>8348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10" t="s">
        <v>1555</v>
      </c>
      <c r="C1556" s="3" t="s">
        <v>5664</v>
      </c>
      <c r="D1556" s="5">
        <v>8000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2" t="s">
        <v>8343</v>
      </c>
      <c r="R1556" t="s">
        <v>8348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10" t="s">
        <v>1556</v>
      </c>
      <c r="C1557" s="3" t="s">
        <v>5665</v>
      </c>
      <c r="D1557" s="5">
        <v>8000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2" t="s">
        <v>8343</v>
      </c>
      <c r="R1557" t="s">
        <v>8348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10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2" t="s">
        <v>8343</v>
      </c>
      <c r="R1558" t="s">
        <v>8348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10" t="s">
        <v>1558</v>
      </c>
      <c r="C1559" s="3" t="s">
        <v>5667</v>
      </c>
      <c r="D1559" s="5">
        <v>5000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2</v>
      </c>
      <c r="P1559">
        <f t="shared" si="121"/>
        <v>100</v>
      </c>
      <c r="Q1559" s="12" t="s">
        <v>8343</v>
      </c>
      <c r="R1559" t="s">
        <v>8348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10" t="s">
        <v>1559</v>
      </c>
      <c r="C1560" s="3" t="s">
        <v>5668</v>
      </c>
      <c r="D1560" s="5">
        <v>8000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0</v>
      </c>
      <c r="P1560">
        <f t="shared" si="121"/>
        <v>11.67</v>
      </c>
      <c r="Q1560" s="12" t="s">
        <v>8343</v>
      </c>
      <c r="R1560" t="s">
        <v>8348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10" t="s">
        <v>1560</v>
      </c>
      <c r="C1561" s="3" t="s">
        <v>5669</v>
      </c>
      <c r="D1561" s="5">
        <v>14920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2" t="s">
        <v>8343</v>
      </c>
      <c r="R1561" t="s">
        <v>8348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10" t="s">
        <v>1561</v>
      </c>
      <c r="C1562" s="3" t="s">
        <v>5670</v>
      </c>
      <c r="D1562" s="5">
        <v>3000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3</v>
      </c>
      <c r="P1562">
        <f t="shared" si="121"/>
        <v>23.5</v>
      </c>
      <c r="Q1562" s="12" t="s">
        <v>8343</v>
      </c>
      <c r="R1562" t="s">
        <v>8348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10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2" t="s">
        <v>8327</v>
      </c>
      <c r="R1563" t="s">
        <v>8349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10" t="s">
        <v>1563</v>
      </c>
      <c r="C1564" s="3" t="s">
        <v>5672</v>
      </c>
      <c r="D1564" s="5">
        <v>7500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2" t="s">
        <v>8327</v>
      </c>
      <c r="R1564" t="s">
        <v>8349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10" t="s">
        <v>1564</v>
      </c>
      <c r="C1565" s="3" t="s">
        <v>5673</v>
      </c>
      <c r="D1565" s="5">
        <v>42000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0</v>
      </c>
      <c r="P1565">
        <f t="shared" si="121"/>
        <v>42.5</v>
      </c>
      <c r="Q1565" s="12" t="s">
        <v>8327</v>
      </c>
      <c r="R1565" t="s">
        <v>8349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10" t="s">
        <v>1565</v>
      </c>
      <c r="C1566" s="3" t="s">
        <v>5674</v>
      </c>
      <c r="D1566" s="5">
        <v>5050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2" t="s">
        <v>8327</v>
      </c>
      <c r="R1566" t="s">
        <v>8349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10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2" t="s">
        <v>8327</v>
      </c>
      <c r="R1567" t="s">
        <v>8349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10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2" t="s">
        <v>8327</v>
      </c>
      <c r="R1568" t="s">
        <v>8349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10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2" t="s">
        <v>8327</v>
      </c>
      <c r="R1569" t="s">
        <v>8349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10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2" t="s">
        <v>8327</v>
      </c>
      <c r="R1570" t="s">
        <v>8349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10" t="s">
        <v>1570</v>
      </c>
      <c r="C1571" s="3" t="s">
        <v>5679</v>
      </c>
      <c r="D1571" s="5">
        <v>7500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2" t="s">
        <v>8327</v>
      </c>
      <c r="R1571" t="s">
        <v>8349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10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2" t="s">
        <v>8327</v>
      </c>
      <c r="R1572" t="s">
        <v>8349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10" t="s">
        <v>1572</v>
      </c>
      <c r="C1573" s="3" t="s">
        <v>5681</v>
      </c>
      <c r="D1573" s="5">
        <v>11180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2" t="s">
        <v>8327</v>
      </c>
      <c r="R1573" t="s">
        <v>8349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10" t="s">
        <v>1573</v>
      </c>
      <c r="C1574" s="3" t="s">
        <v>5682</v>
      </c>
      <c r="D1574" s="5">
        <v>15000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1</v>
      </c>
      <c r="P1574">
        <f t="shared" si="121"/>
        <v>41.67</v>
      </c>
      <c r="Q1574" s="12" t="s">
        <v>8327</v>
      </c>
      <c r="R1574" t="s">
        <v>8349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10" t="s">
        <v>1574</v>
      </c>
      <c r="C1575" s="3" t="s">
        <v>5683</v>
      </c>
      <c r="D1575" s="5">
        <v>5000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4</v>
      </c>
      <c r="P1575">
        <f t="shared" si="121"/>
        <v>74.33</v>
      </c>
      <c r="Q1575" s="12" t="s">
        <v>8327</v>
      </c>
      <c r="R1575" t="s">
        <v>8349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10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2" t="s">
        <v>8327</v>
      </c>
      <c r="R1576" t="s">
        <v>8349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10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2" t="s">
        <v>8327</v>
      </c>
      <c r="R1577" t="s">
        <v>8349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10" t="s">
        <v>1577</v>
      </c>
      <c r="C1578" s="3" t="s">
        <v>5686</v>
      </c>
      <c r="D1578" s="5">
        <v>10000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7</v>
      </c>
      <c r="P1578">
        <f t="shared" si="121"/>
        <v>65</v>
      </c>
      <c r="Q1578" s="12" t="s">
        <v>8327</v>
      </c>
      <c r="R1578" t="s">
        <v>8349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10" t="s">
        <v>1578</v>
      </c>
      <c r="C1579" s="3" t="s">
        <v>5687</v>
      </c>
      <c r="D1579" s="5">
        <v>12700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0</v>
      </c>
      <c r="P1579">
        <f t="shared" si="121"/>
        <v>27.5</v>
      </c>
      <c r="Q1579" s="12" t="s">
        <v>8327</v>
      </c>
      <c r="R1579" t="s">
        <v>8349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10" t="s">
        <v>1579</v>
      </c>
      <c r="C1580" s="3" t="s">
        <v>5688</v>
      </c>
      <c r="D1580" s="5">
        <v>500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41</v>
      </c>
      <c r="P1580">
        <f t="shared" si="121"/>
        <v>51.25</v>
      </c>
      <c r="Q1580" s="12" t="s">
        <v>8327</v>
      </c>
      <c r="R1580" t="s">
        <v>8349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10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2" t="s">
        <v>8327</v>
      </c>
      <c r="R1581" t="s">
        <v>8349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10" t="s">
        <v>1581</v>
      </c>
      <c r="C1582" s="3" t="s">
        <v>5690</v>
      </c>
      <c r="D1582" s="5">
        <v>7500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2" t="s">
        <v>8327</v>
      </c>
      <c r="R1582" t="s">
        <v>8349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10" t="s">
        <v>1582</v>
      </c>
      <c r="C1583" s="3" t="s">
        <v>5691</v>
      </c>
      <c r="D1583" s="5">
        <v>5000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0</v>
      </c>
      <c r="P1583">
        <f t="shared" si="121"/>
        <v>5</v>
      </c>
      <c r="Q1583" s="12" t="s">
        <v>8343</v>
      </c>
      <c r="R1583" t="s">
        <v>8350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10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2" t="s">
        <v>8343</v>
      </c>
      <c r="R1584" t="s">
        <v>8350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10" t="s">
        <v>1584</v>
      </c>
      <c r="C1585" s="3" t="s">
        <v>5693</v>
      </c>
      <c r="D1585" s="5">
        <v>1750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1</v>
      </c>
      <c r="P1585">
        <f t="shared" si="121"/>
        <v>15</v>
      </c>
      <c r="Q1585" s="12" t="s">
        <v>8343</v>
      </c>
      <c r="R1585" t="s">
        <v>8350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10" t="s">
        <v>1585</v>
      </c>
      <c r="C1586" s="3" t="s">
        <v>5694</v>
      </c>
      <c r="D1586" s="5">
        <v>7175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2" t="s">
        <v>8343</v>
      </c>
      <c r="R1586" t="s">
        <v>8350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10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2" t="s">
        <v>8343</v>
      </c>
      <c r="R1587" t="s">
        <v>8350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10" t="s">
        <v>1587</v>
      </c>
      <c r="C1588" s="3" t="s">
        <v>5696</v>
      </c>
      <c r="D1588" s="5">
        <v>7000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2" t="s">
        <v>8343</v>
      </c>
      <c r="R1588" t="s">
        <v>8350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10" t="s">
        <v>1588</v>
      </c>
      <c r="C1589" s="3" t="s">
        <v>5697</v>
      </c>
      <c r="D1589" s="5">
        <v>12000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2" t="s">
        <v>8343</v>
      </c>
      <c r="R1589" t="s">
        <v>8350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10" t="s">
        <v>1589</v>
      </c>
      <c r="C1590" s="3" t="s">
        <v>5698</v>
      </c>
      <c r="D1590" s="5">
        <v>7000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2" t="s">
        <v>8343</v>
      </c>
      <c r="R1590" t="s">
        <v>8350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10" t="s">
        <v>1590</v>
      </c>
      <c r="C1591" s="3" t="s">
        <v>5699</v>
      </c>
      <c r="D1591" s="5">
        <v>7000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2" t="s">
        <v>8343</v>
      </c>
      <c r="R1591" t="s">
        <v>8350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10" t="s">
        <v>1591</v>
      </c>
      <c r="C1592" s="3" t="s">
        <v>5700</v>
      </c>
      <c r="D1592" s="5">
        <v>18000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6</v>
      </c>
      <c r="P1592">
        <f t="shared" si="121"/>
        <v>510</v>
      </c>
      <c r="Q1592" s="12" t="s">
        <v>8343</v>
      </c>
      <c r="R1592" t="s">
        <v>8350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10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2" t="s">
        <v>8343</v>
      </c>
      <c r="R1593" t="s">
        <v>8350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10" t="s">
        <v>1593</v>
      </c>
      <c r="C1594" s="3" t="s">
        <v>5702</v>
      </c>
      <c r="D1594" s="5">
        <v>7000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2" t="s">
        <v>8343</v>
      </c>
      <c r="R1594" t="s">
        <v>8350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10" t="s">
        <v>1594</v>
      </c>
      <c r="C1595" s="3" t="s">
        <v>5703</v>
      </c>
      <c r="D1595" s="5">
        <v>18000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2" t="s">
        <v>8343</v>
      </c>
      <c r="R1595" t="s">
        <v>8350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10" t="s">
        <v>1595</v>
      </c>
      <c r="C1596" s="3" t="s">
        <v>5704</v>
      </c>
      <c r="D1596" s="5">
        <v>200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103</v>
      </c>
      <c r="P1596">
        <f t="shared" si="121"/>
        <v>20.5</v>
      </c>
      <c r="Q1596" s="12" t="s">
        <v>8343</v>
      </c>
      <c r="R1596" t="s">
        <v>8350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10" t="s">
        <v>1596</v>
      </c>
      <c r="C1597" s="3" t="s">
        <v>5705</v>
      </c>
      <c r="D1597" s="5">
        <v>15000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2</v>
      </c>
      <c r="P1597">
        <f t="shared" si="121"/>
        <v>40</v>
      </c>
      <c r="Q1597" s="12" t="s">
        <v>8343</v>
      </c>
      <c r="R1597" t="s">
        <v>8350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10" t="s">
        <v>1597</v>
      </c>
      <c r="C1598" s="3" t="s">
        <v>5706</v>
      </c>
      <c r="D1598" s="5">
        <v>50000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0</v>
      </c>
      <c r="P1598">
        <f t="shared" si="121"/>
        <v>25</v>
      </c>
      <c r="Q1598" s="12" t="s">
        <v>8343</v>
      </c>
      <c r="R1598" t="s">
        <v>8350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10" t="s">
        <v>1598</v>
      </c>
      <c r="C1599" s="3" t="s">
        <v>5707</v>
      </c>
      <c r="D1599" s="5">
        <v>7000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2" t="s">
        <v>8343</v>
      </c>
      <c r="R1599" t="s">
        <v>8350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10" t="s">
        <v>1599</v>
      </c>
      <c r="C1600" s="3" t="s">
        <v>5708</v>
      </c>
      <c r="D1600" s="5">
        <v>9000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2" t="s">
        <v>8343</v>
      </c>
      <c r="R1600" t="s">
        <v>8350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10" t="s">
        <v>1600</v>
      </c>
      <c r="C1601" s="3" t="s">
        <v>5709</v>
      </c>
      <c r="D1601" s="5">
        <v>7000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2" t="s">
        <v>8343</v>
      </c>
      <c r="R1601" t="s">
        <v>8350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10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2" t="s">
        <v>8343</v>
      </c>
      <c r="R1602" t="s">
        <v>8350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10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2" t="s">
        <v>8330</v>
      </c>
      <c r="R1603" t="s">
        <v>8331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10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2" t="s">
        <v>8330</v>
      </c>
      <c r="R1604" t="s">
        <v>8331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10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2" t="s">
        <v>8330</v>
      </c>
      <c r="R1605" t="s">
        <v>8331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10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2" t="s">
        <v>8330</v>
      </c>
      <c r="R1606" t="s">
        <v>8331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10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2" t="s">
        <v>8330</v>
      </c>
      <c r="R1607" t="s">
        <v>8331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10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2" t="s">
        <v>8330</v>
      </c>
      <c r="R1608" t="s">
        <v>8331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10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2" t="s">
        <v>8330</v>
      </c>
      <c r="R1609" t="s">
        <v>8331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10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2" t="s">
        <v>8330</v>
      </c>
      <c r="R1610" t="s">
        <v>8331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10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2" t="s">
        <v>8330</v>
      </c>
      <c r="R1611" t="s">
        <v>8331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10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2" t="s">
        <v>8330</v>
      </c>
      <c r="R1612" t="s">
        <v>8331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10" t="s">
        <v>1612</v>
      </c>
      <c r="C1613" s="3" t="s">
        <v>5721</v>
      </c>
      <c r="D1613" s="5">
        <v>1000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100</v>
      </c>
      <c r="P1613">
        <f t="shared" si="126"/>
        <v>37.07</v>
      </c>
      <c r="Q1613" s="12" t="s">
        <v>8330</v>
      </c>
      <c r="R1613" t="s">
        <v>8331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10" t="s">
        <v>1613</v>
      </c>
      <c r="C1614" s="3" t="s">
        <v>5722</v>
      </c>
      <c r="D1614" s="5">
        <v>12000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5</v>
      </c>
      <c r="P1614">
        <f t="shared" si="126"/>
        <v>50</v>
      </c>
      <c r="Q1614" s="12" t="s">
        <v>8330</v>
      </c>
      <c r="R1614" t="s">
        <v>8331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10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2" t="s">
        <v>8330</v>
      </c>
      <c r="R1615" t="s">
        <v>8331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10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2" t="s">
        <v>8330</v>
      </c>
      <c r="R1616" t="s">
        <v>8331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10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2" t="s">
        <v>8330</v>
      </c>
      <c r="R1617" t="s">
        <v>8331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10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2" t="s">
        <v>8330</v>
      </c>
      <c r="R1618" t="s">
        <v>8331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10" t="s">
        <v>1618</v>
      </c>
      <c r="C1619" s="3" t="s">
        <v>5727</v>
      </c>
      <c r="D1619" s="5">
        <v>5000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204</v>
      </c>
      <c r="P1619">
        <f t="shared" si="126"/>
        <v>64.62</v>
      </c>
      <c r="Q1619" s="12" t="s">
        <v>8330</v>
      </c>
      <c r="R1619" t="s">
        <v>8331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10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2" t="s">
        <v>8330</v>
      </c>
      <c r="R1620" t="s">
        <v>8331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10" t="s">
        <v>1620</v>
      </c>
      <c r="C1621" s="3" t="s">
        <v>5729</v>
      </c>
      <c r="D1621" s="5">
        <v>2000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100</v>
      </c>
      <c r="P1621">
        <f t="shared" si="126"/>
        <v>86.96</v>
      </c>
      <c r="Q1621" s="12" t="s">
        <v>8330</v>
      </c>
      <c r="R1621" t="s">
        <v>8331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10" t="s">
        <v>1621</v>
      </c>
      <c r="C1622" s="3" t="s">
        <v>5730</v>
      </c>
      <c r="D1622" s="5">
        <v>1100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103</v>
      </c>
      <c r="P1622">
        <f t="shared" si="126"/>
        <v>66.47</v>
      </c>
      <c r="Q1622" s="12" t="s">
        <v>8330</v>
      </c>
      <c r="R1622" t="s">
        <v>8331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10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2" t="s">
        <v>8330</v>
      </c>
      <c r="R1623" t="s">
        <v>8331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10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2" t="s">
        <v>8330</v>
      </c>
      <c r="R1624" t="s">
        <v>8331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10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2" t="s">
        <v>8330</v>
      </c>
      <c r="R1625" t="s">
        <v>8331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10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2" t="s">
        <v>8330</v>
      </c>
      <c r="R1626" t="s">
        <v>8331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10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2" t="s">
        <v>8330</v>
      </c>
      <c r="R1627" t="s">
        <v>8331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10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2" t="s">
        <v>8330</v>
      </c>
      <c r="R1628" t="s">
        <v>8331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10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2" t="s">
        <v>8330</v>
      </c>
      <c r="R1629" t="s">
        <v>8331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10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2" t="s">
        <v>8330</v>
      </c>
      <c r="R1630" t="s">
        <v>8331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10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2" t="s">
        <v>8330</v>
      </c>
      <c r="R1631" t="s">
        <v>8331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10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2" t="s">
        <v>8330</v>
      </c>
      <c r="R1632" t="s">
        <v>8331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10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2" t="s">
        <v>8330</v>
      </c>
      <c r="R1633" t="s">
        <v>8331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10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2" t="s">
        <v>8330</v>
      </c>
      <c r="R1634" t="s">
        <v>8331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10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2" t="s">
        <v>8330</v>
      </c>
      <c r="R1635" t="s">
        <v>8331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10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2" t="s">
        <v>8330</v>
      </c>
      <c r="R1636" t="s">
        <v>8331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10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2" t="s">
        <v>8330</v>
      </c>
      <c r="R1637" t="s">
        <v>8331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10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2" t="s">
        <v>8330</v>
      </c>
      <c r="R1638" t="s">
        <v>8331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10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2" t="s">
        <v>8330</v>
      </c>
      <c r="R1639" t="s">
        <v>8331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10" t="s">
        <v>1639</v>
      </c>
      <c r="C1640" s="3" t="s">
        <v>5748</v>
      </c>
      <c r="D1640" s="5">
        <v>10000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11</v>
      </c>
      <c r="P1640">
        <f t="shared" si="126"/>
        <v>38.89</v>
      </c>
      <c r="Q1640" s="12" t="s">
        <v>8330</v>
      </c>
      <c r="R1640" t="s">
        <v>8331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10" t="s">
        <v>1640</v>
      </c>
      <c r="C1641" s="3" t="s">
        <v>5749</v>
      </c>
      <c r="D1641" s="5">
        <v>3000000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0</v>
      </c>
      <c r="P1641">
        <f t="shared" si="126"/>
        <v>94.74</v>
      </c>
      <c r="Q1641" s="12" t="s">
        <v>8330</v>
      </c>
      <c r="R1641" t="s">
        <v>8331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10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2" t="s">
        <v>8330</v>
      </c>
      <c r="R1642" t="s">
        <v>8331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10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2" t="s">
        <v>8330</v>
      </c>
      <c r="R1643" t="s">
        <v>8351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10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2" t="s">
        <v>8330</v>
      </c>
      <c r="R1644" t="s">
        <v>8351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10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2" t="s">
        <v>8330</v>
      </c>
      <c r="R1645" t="s">
        <v>8351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10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2" t="s">
        <v>8330</v>
      </c>
      <c r="R1646" t="s">
        <v>8351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10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2" t="s">
        <v>8330</v>
      </c>
      <c r="R1647" t="s">
        <v>8351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10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2" t="s">
        <v>8330</v>
      </c>
      <c r="R1648" t="s">
        <v>8351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10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2" t="s">
        <v>8330</v>
      </c>
      <c r="R1649" t="s">
        <v>8351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10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2" t="s">
        <v>8330</v>
      </c>
      <c r="R1650" t="s">
        <v>8351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10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2" t="s">
        <v>8330</v>
      </c>
      <c r="R1651" t="s">
        <v>8351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10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2" t="s">
        <v>8330</v>
      </c>
      <c r="R1652" t="s">
        <v>8351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10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2" t="s">
        <v>8330</v>
      </c>
      <c r="R1653" t="s">
        <v>8351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10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2" t="s">
        <v>8330</v>
      </c>
      <c r="R1654" t="s">
        <v>8351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10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2" t="s">
        <v>8330</v>
      </c>
      <c r="R1655" t="s">
        <v>8351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10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2" t="s">
        <v>8330</v>
      </c>
      <c r="R1656" t="s">
        <v>8351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10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2" t="s">
        <v>8330</v>
      </c>
      <c r="R1657" t="s">
        <v>8351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10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2" t="s">
        <v>8330</v>
      </c>
      <c r="R1658" t="s">
        <v>8351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10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2" t="s">
        <v>8330</v>
      </c>
      <c r="R1659" t="s">
        <v>8351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10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2" t="s">
        <v>8330</v>
      </c>
      <c r="R1660" t="s">
        <v>8351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10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2" t="s">
        <v>8330</v>
      </c>
      <c r="R1661" t="s">
        <v>8351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10" t="s">
        <v>1661</v>
      </c>
      <c r="C1662" s="3" t="s">
        <v>5770</v>
      </c>
      <c r="D1662" s="5">
        <v>1000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100</v>
      </c>
      <c r="P1662">
        <f t="shared" si="126"/>
        <v>27.86</v>
      </c>
      <c r="Q1662" s="12" t="s">
        <v>8330</v>
      </c>
      <c r="R1662" t="s">
        <v>8351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10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2" t="s">
        <v>8330</v>
      </c>
      <c r="R1663" t="s">
        <v>8351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10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2" t="s">
        <v>8330</v>
      </c>
      <c r="R1664" t="s">
        <v>8351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10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2" t="s">
        <v>8330</v>
      </c>
      <c r="R1665" t="s">
        <v>8351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10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2" t="s">
        <v>8330</v>
      </c>
      <c r="R1666" t="s">
        <v>8351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10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2" t="s">
        <v>8330</v>
      </c>
      <c r="R1667" t="s">
        <v>8351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10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2" t="s">
        <v>8330</v>
      </c>
      <c r="R1668" t="s">
        <v>8351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10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2" t="s">
        <v>8330</v>
      </c>
      <c r="R1669" t="s">
        <v>8351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10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2" t="s">
        <v>8330</v>
      </c>
      <c r="R1670" t="s">
        <v>8351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10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2" t="s">
        <v>8330</v>
      </c>
      <c r="R1671" t="s">
        <v>8351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10" t="s">
        <v>1671</v>
      </c>
      <c r="C1672" s="3" t="s">
        <v>5780</v>
      </c>
      <c r="D1672" s="5">
        <v>30000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3</v>
      </c>
      <c r="P1672">
        <f t="shared" si="131"/>
        <v>44.61</v>
      </c>
      <c r="Q1672" s="12" t="s">
        <v>8330</v>
      </c>
      <c r="R1672" t="s">
        <v>8351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10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2" t="s">
        <v>8330</v>
      </c>
      <c r="R1673" t="s">
        <v>8351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10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2" t="s">
        <v>8330</v>
      </c>
      <c r="R1674" t="s">
        <v>8351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10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2" t="s">
        <v>8330</v>
      </c>
      <c r="R1675" t="s">
        <v>8351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10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2" t="s">
        <v>8330</v>
      </c>
      <c r="R1676" t="s">
        <v>8351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10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2" t="s">
        <v>8330</v>
      </c>
      <c r="R1677" t="s">
        <v>8351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10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2" t="s">
        <v>8330</v>
      </c>
      <c r="R1678" t="s">
        <v>8351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10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2" t="s">
        <v>8330</v>
      </c>
      <c r="R1679" t="s">
        <v>8351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10" t="s">
        <v>1679</v>
      </c>
      <c r="C1680" s="3" t="s">
        <v>5788</v>
      </c>
      <c r="D1680" s="5">
        <v>1750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101</v>
      </c>
      <c r="P1680">
        <f t="shared" si="131"/>
        <v>36.24</v>
      </c>
      <c r="Q1680" s="12" t="s">
        <v>8330</v>
      </c>
      <c r="R1680" t="s">
        <v>8351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10" t="s">
        <v>1680</v>
      </c>
      <c r="C1681" s="3" t="s">
        <v>5789</v>
      </c>
      <c r="D1681" s="5">
        <v>1500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233</v>
      </c>
      <c r="P1681">
        <f t="shared" si="131"/>
        <v>62.5</v>
      </c>
      <c r="Q1681" s="12" t="s">
        <v>8330</v>
      </c>
      <c r="R1681" t="s">
        <v>8351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10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2" t="s">
        <v>8330</v>
      </c>
      <c r="R1682" t="s">
        <v>8351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10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2" t="s">
        <v>8330</v>
      </c>
      <c r="R1683" t="s">
        <v>8352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10" t="s">
        <v>1683</v>
      </c>
      <c r="C1684" s="3" t="s">
        <v>5792</v>
      </c>
      <c r="D1684" s="5">
        <v>7000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2" t="s">
        <v>8330</v>
      </c>
      <c r="R1684" t="s">
        <v>8352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10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2" t="s">
        <v>8330</v>
      </c>
      <c r="R1685" t="s">
        <v>8352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10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2" t="s">
        <v>8330</v>
      </c>
      <c r="R1686" t="s">
        <v>8352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10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2" t="s">
        <v>8330</v>
      </c>
      <c r="R1687" t="s">
        <v>8352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10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2" t="s">
        <v>8330</v>
      </c>
      <c r="R1688" t="s">
        <v>8352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10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2" t="s">
        <v>8330</v>
      </c>
      <c r="R1689" t="s">
        <v>8352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10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2" t="s">
        <v>8330</v>
      </c>
      <c r="R1690" t="s">
        <v>8352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10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2" t="s">
        <v>8330</v>
      </c>
      <c r="R1691" t="s">
        <v>8352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10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2" t="s">
        <v>8330</v>
      </c>
      <c r="R1692" t="s">
        <v>8352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10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2" t="s">
        <v>8330</v>
      </c>
      <c r="R1693" t="s">
        <v>8352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10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2" t="s">
        <v>8330</v>
      </c>
      <c r="R1694" t="s">
        <v>8352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10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2" t="s">
        <v>8330</v>
      </c>
      <c r="R1695" t="s">
        <v>8352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10" t="s">
        <v>1695</v>
      </c>
      <c r="C1696" s="3" t="s">
        <v>5804</v>
      </c>
      <c r="D1696" s="5">
        <v>4290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2" t="s">
        <v>8330</v>
      </c>
      <c r="R1696" t="s">
        <v>8352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10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2" t="s">
        <v>8330</v>
      </c>
      <c r="R1697" t="s">
        <v>8352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10" t="s">
        <v>1697</v>
      </c>
      <c r="C1698" s="3" t="s">
        <v>5806</v>
      </c>
      <c r="D1698" s="5">
        <v>6750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2" t="s">
        <v>8330</v>
      </c>
      <c r="R1698" t="s">
        <v>8352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10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2" t="s">
        <v>8330</v>
      </c>
      <c r="R1699" t="s">
        <v>8352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10" t="s">
        <v>1699</v>
      </c>
      <c r="C1700" s="3" t="s">
        <v>5808</v>
      </c>
      <c r="D1700" s="5">
        <v>6500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2" t="s">
        <v>8330</v>
      </c>
      <c r="R1700" t="s">
        <v>8352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10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2" t="s">
        <v>8330</v>
      </c>
      <c r="R1701" t="s">
        <v>8352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10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2" t="s">
        <v>8330</v>
      </c>
      <c r="R1702" t="s">
        <v>8352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10" t="s">
        <v>1702</v>
      </c>
      <c r="C1703" s="3" t="s">
        <v>5811</v>
      </c>
      <c r="D1703" s="5">
        <v>5000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2" t="s">
        <v>8330</v>
      </c>
      <c r="R1703" t="s">
        <v>8352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10" t="s">
        <v>1703</v>
      </c>
      <c r="C1704" s="3" t="s">
        <v>5812</v>
      </c>
      <c r="D1704" s="5">
        <v>7500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2" t="s">
        <v>8330</v>
      </c>
      <c r="R1704" t="s">
        <v>8352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10" t="s">
        <v>1704</v>
      </c>
      <c r="C1705" s="3" t="s">
        <v>5813</v>
      </c>
      <c r="D1705" s="5">
        <v>8500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2" t="s">
        <v>8330</v>
      </c>
      <c r="R1705" t="s">
        <v>8352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10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2" t="s">
        <v>8330</v>
      </c>
      <c r="R1706" t="s">
        <v>8352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10" t="s">
        <v>1706</v>
      </c>
      <c r="C1707" s="3" t="s">
        <v>5815</v>
      </c>
      <c r="D1707" s="5">
        <v>6500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2" t="s">
        <v>8330</v>
      </c>
      <c r="R1707" t="s">
        <v>8352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10" t="s">
        <v>1707</v>
      </c>
      <c r="C1708" s="3" t="s">
        <v>5816</v>
      </c>
      <c r="D1708" s="5">
        <v>6500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2" t="s">
        <v>8330</v>
      </c>
      <c r="R1708" t="s">
        <v>8352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10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2" t="s">
        <v>8330</v>
      </c>
      <c r="R1709" t="s">
        <v>8352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10" t="s">
        <v>1709</v>
      </c>
      <c r="C1710" s="3" t="s">
        <v>5818</v>
      </c>
      <c r="D1710" s="5">
        <v>6500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2" t="s">
        <v>8330</v>
      </c>
      <c r="R1710" t="s">
        <v>8352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10" t="s">
        <v>1710</v>
      </c>
      <c r="C1711" s="3" t="s">
        <v>5819</v>
      </c>
      <c r="D1711" s="5">
        <v>30000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0</v>
      </c>
      <c r="P1711">
        <f t="shared" si="131"/>
        <v>21.25</v>
      </c>
      <c r="Q1711" s="12" t="s">
        <v>8330</v>
      </c>
      <c r="R1711" t="s">
        <v>8352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10" t="s">
        <v>1711</v>
      </c>
      <c r="C1712" s="3" t="s">
        <v>5820</v>
      </c>
      <c r="D1712" s="5">
        <v>372625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0</v>
      </c>
      <c r="P1712">
        <f t="shared" si="131"/>
        <v>34</v>
      </c>
      <c r="Q1712" s="12" t="s">
        <v>8330</v>
      </c>
      <c r="R1712" t="s">
        <v>8352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10" t="s">
        <v>1712</v>
      </c>
      <c r="C1713" s="3" t="s">
        <v>5821</v>
      </c>
      <c r="D1713" s="5">
        <v>1000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105</v>
      </c>
      <c r="P1713">
        <f t="shared" si="131"/>
        <v>525</v>
      </c>
      <c r="Q1713" s="12" t="s">
        <v>8330</v>
      </c>
      <c r="R1713" t="s">
        <v>8352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10" t="s">
        <v>1713</v>
      </c>
      <c r="C1714" s="3" t="s">
        <v>5822</v>
      </c>
      <c r="D1714" s="5">
        <v>6000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2" t="s">
        <v>8330</v>
      </c>
      <c r="R1714" t="s">
        <v>8352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10" t="s">
        <v>1714</v>
      </c>
      <c r="C1715" s="3" t="s">
        <v>5823</v>
      </c>
      <c r="D1715" s="5">
        <v>12000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0</v>
      </c>
      <c r="P1715">
        <f t="shared" si="131"/>
        <v>50</v>
      </c>
      <c r="Q1715" s="12" t="s">
        <v>8330</v>
      </c>
      <c r="R1715" t="s">
        <v>8352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10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2" t="s">
        <v>8330</v>
      </c>
      <c r="R1716" t="s">
        <v>8352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10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2" t="s">
        <v>8330</v>
      </c>
      <c r="R1717" t="s">
        <v>8352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10" t="s">
        <v>1717</v>
      </c>
      <c r="C1718" s="3" t="s">
        <v>5826</v>
      </c>
      <c r="D1718" s="5">
        <v>5000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3</v>
      </c>
      <c r="P1718">
        <f t="shared" si="131"/>
        <v>50</v>
      </c>
      <c r="Q1718" s="12" t="s">
        <v>8330</v>
      </c>
      <c r="R1718" t="s">
        <v>8352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10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2" t="s">
        <v>8330</v>
      </c>
      <c r="R1719" t="s">
        <v>8352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10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2" t="s">
        <v>8330</v>
      </c>
      <c r="R1720" t="s">
        <v>8352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10" t="s">
        <v>1720</v>
      </c>
      <c r="C1721" s="3" t="s">
        <v>5829</v>
      </c>
      <c r="D1721" s="5">
        <v>7500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0</v>
      </c>
      <c r="P1721">
        <f t="shared" si="131"/>
        <v>11.67</v>
      </c>
      <c r="Q1721" s="12" t="s">
        <v>8330</v>
      </c>
      <c r="R1721" t="s">
        <v>8352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10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2" t="s">
        <v>8330</v>
      </c>
      <c r="R1722" t="s">
        <v>8352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10" t="s">
        <v>1722</v>
      </c>
      <c r="C1723" s="3" t="s">
        <v>5831</v>
      </c>
      <c r="D1723" s="5">
        <v>6000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2" t="s">
        <v>8330</v>
      </c>
      <c r="R1723" t="s">
        <v>8352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10" t="s">
        <v>1723</v>
      </c>
      <c r="C1724" s="3" t="s">
        <v>5832</v>
      </c>
      <c r="D1724" s="5">
        <v>7500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2" t="s">
        <v>8330</v>
      </c>
      <c r="R1724" t="s">
        <v>8352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10" t="s">
        <v>1724</v>
      </c>
      <c r="C1725" s="3" t="s">
        <v>5833</v>
      </c>
      <c r="D1725" s="5">
        <v>6000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11</v>
      </c>
      <c r="P1725">
        <f t="shared" si="131"/>
        <v>216.67</v>
      </c>
      <c r="Q1725" s="12" t="s">
        <v>8330</v>
      </c>
      <c r="R1725" t="s">
        <v>8352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10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2" t="s">
        <v>8330</v>
      </c>
      <c r="R1726" t="s">
        <v>8352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10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2" t="s">
        <v>8330</v>
      </c>
      <c r="R1727" t="s">
        <v>8352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10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2" t="s">
        <v>8330</v>
      </c>
      <c r="R1728" t="s">
        <v>8352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10" t="s">
        <v>1728</v>
      </c>
      <c r="C1729" s="3" t="s">
        <v>5837</v>
      </c>
      <c r="D1729" s="5">
        <v>7500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2" t="s">
        <v>8330</v>
      </c>
      <c r="R1729" t="s">
        <v>8352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10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2" t="s">
        <v>8330</v>
      </c>
      <c r="R1730" t="s">
        <v>8352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10" t="s">
        <v>1730</v>
      </c>
      <c r="C1731" s="3" t="s">
        <v>5839</v>
      </c>
      <c r="D1731" s="5">
        <v>6000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2" t="s">
        <v>8330</v>
      </c>
      <c r="R1731" t="s">
        <v>8352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10" t="s">
        <v>1731</v>
      </c>
      <c r="C1732" s="3" t="s">
        <v>5840</v>
      </c>
      <c r="D1732" s="5">
        <v>6000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2" t="s">
        <v>8330</v>
      </c>
      <c r="R1732" t="s">
        <v>8352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10" t="s">
        <v>1732</v>
      </c>
      <c r="C1733" s="3" t="s">
        <v>5841</v>
      </c>
      <c r="D1733" s="5">
        <v>6000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2" t="s">
        <v>8330</v>
      </c>
      <c r="R1733" t="s">
        <v>8352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10" t="s">
        <v>1733</v>
      </c>
      <c r="C1734" s="3" t="s">
        <v>5842</v>
      </c>
      <c r="D1734" s="5">
        <v>6000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2" t="s">
        <v>8330</v>
      </c>
      <c r="R1734" t="s">
        <v>8352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10" t="s">
        <v>1734</v>
      </c>
      <c r="C1735" s="3" t="s">
        <v>5843</v>
      </c>
      <c r="D1735" s="5">
        <v>6000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2" t="s">
        <v>8330</v>
      </c>
      <c r="R1735" t="s">
        <v>8352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10" t="s">
        <v>1735</v>
      </c>
      <c r="C1736" s="3" t="s">
        <v>5844</v>
      </c>
      <c r="D1736" s="5">
        <v>7000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2" t="s">
        <v>8330</v>
      </c>
      <c r="R1736" t="s">
        <v>8352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10" t="s">
        <v>1736</v>
      </c>
      <c r="C1737" s="3" t="s">
        <v>5845</v>
      </c>
      <c r="D1737" s="5">
        <v>10000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</v>
      </c>
      <c r="P1737">
        <f t="shared" si="136"/>
        <v>55</v>
      </c>
      <c r="Q1737" s="12" t="s">
        <v>8330</v>
      </c>
      <c r="R1737" t="s">
        <v>8352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10" t="s">
        <v>1737</v>
      </c>
      <c r="C1738" s="3" t="s">
        <v>5846</v>
      </c>
      <c r="D1738" s="5">
        <v>25000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0</v>
      </c>
      <c r="P1738">
        <f t="shared" si="136"/>
        <v>22</v>
      </c>
      <c r="Q1738" s="12" t="s">
        <v>8330</v>
      </c>
      <c r="R1738" t="s">
        <v>8352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10" t="s">
        <v>1738</v>
      </c>
      <c r="C1739" s="3" t="s">
        <v>5847</v>
      </c>
      <c r="D1739" s="5">
        <v>2200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39</v>
      </c>
      <c r="P1739">
        <f t="shared" si="136"/>
        <v>56.67</v>
      </c>
      <c r="Q1739" s="12" t="s">
        <v>8330</v>
      </c>
      <c r="R1739" t="s">
        <v>8352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10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2" t="s">
        <v>8330</v>
      </c>
      <c r="R1740" t="s">
        <v>8352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10" t="s">
        <v>1740</v>
      </c>
      <c r="C1741" s="3" t="s">
        <v>5849</v>
      </c>
      <c r="D1741" s="5">
        <v>6300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2" t="s">
        <v>8330</v>
      </c>
      <c r="R1741" t="s">
        <v>8352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10" t="s">
        <v>1741</v>
      </c>
      <c r="C1742" s="3" t="s">
        <v>5850</v>
      </c>
      <c r="D1742" s="5">
        <v>6000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2" t="s">
        <v>8330</v>
      </c>
      <c r="R1742" t="s">
        <v>8352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10" t="s">
        <v>1742</v>
      </c>
      <c r="C1743" s="3" t="s">
        <v>5851</v>
      </c>
      <c r="D1743" s="5">
        <v>1150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116</v>
      </c>
      <c r="P1743">
        <f t="shared" si="136"/>
        <v>25.58</v>
      </c>
      <c r="Q1743" s="12" t="s">
        <v>8343</v>
      </c>
      <c r="R1743" t="s">
        <v>8344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10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2" t="s">
        <v>8343</v>
      </c>
      <c r="R1744" t="s">
        <v>8344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10" t="s">
        <v>1744</v>
      </c>
      <c r="C1745" s="3" t="s">
        <v>5853</v>
      </c>
      <c r="D1745" s="5">
        <v>5000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121</v>
      </c>
      <c r="P1745">
        <f t="shared" si="136"/>
        <v>89.93</v>
      </c>
      <c r="Q1745" s="12" t="s">
        <v>8343</v>
      </c>
      <c r="R1745" t="s">
        <v>8344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10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2" t="s">
        <v>8343</v>
      </c>
      <c r="R1746" t="s">
        <v>8344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10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2" t="s">
        <v>8343</v>
      </c>
      <c r="R1747" t="s">
        <v>8344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10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2" t="s">
        <v>8343</v>
      </c>
      <c r="R1748" t="s">
        <v>8344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10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2" t="s">
        <v>8343</v>
      </c>
      <c r="R1749" t="s">
        <v>8344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10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2" t="s">
        <v>8343</v>
      </c>
      <c r="R1750" t="s">
        <v>8344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10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2" t="s">
        <v>8343</v>
      </c>
      <c r="R1751" t="s">
        <v>8344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10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2" t="s">
        <v>8343</v>
      </c>
      <c r="R1752" t="s">
        <v>8344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10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2" t="s">
        <v>8343</v>
      </c>
      <c r="R1753" t="s">
        <v>8344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10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2" t="s">
        <v>8343</v>
      </c>
      <c r="R1754" t="s">
        <v>8344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10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2" t="s">
        <v>8343</v>
      </c>
      <c r="R1755" t="s">
        <v>8344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10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2" t="s">
        <v>8343</v>
      </c>
      <c r="R1756" t="s">
        <v>8344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10" t="s">
        <v>1756</v>
      </c>
      <c r="C1757" s="3" t="s">
        <v>5865</v>
      </c>
      <c r="D1757" s="5">
        <v>4000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</v>
      </c>
      <c r="P1757">
        <f t="shared" si="136"/>
        <v>7.5</v>
      </c>
      <c r="Q1757" s="12" t="s">
        <v>8343</v>
      </c>
      <c r="R1757" t="s">
        <v>8344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10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2" t="s">
        <v>8343</v>
      </c>
      <c r="R1758" t="s">
        <v>8344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10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2" t="s">
        <v>8343</v>
      </c>
      <c r="R1759" t="s">
        <v>8344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10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2" t="s">
        <v>8343</v>
      </c>
      <c r="R1760" t="s">
        <v>8344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10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2" t="s">
        <v>8343</v>
      </c>
      <c r="R1761" t="s">
        <v>8344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10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2" t="s">
        <v>8343</v>
      </c>
      <c r="R1762" t="s">
        <v>8344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10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2" t="s">
        <v>8343</v>
      </c>
      <c r="R1763" t="s">
        <v>8344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10" t="s">
        <v>1763</v>
      </c>
      <c r="C1764" s="3" t="s">
        <v>5872</v>
      </c>
      <c r="D1764" s="5">
        <v>100000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1</v>
      </c>
      <c r="P1764">
        <f t="shared" si="136"/>
        <v>35.4</v>
      </c>
      <c r="Q1764" s="12" t="s">
        <v>8343</v>
      </c>
      <c r="R1764" t="s">
        <v>8344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10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2" t="s">
        <v>8343</v>
      </c>
      <c r="R1765" t="s">
        <v>8344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10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2" t="s">
        <v>8343</v>
      </c>
      <c r="R1766" t="s">
        <v>8344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10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2" t="s">
        <v>8343</v>
      </c>
      <c r="R1767" t="s">
        <v>8344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10" t="s">
        <v>1767</v>
      </c>
      <c r="C1768" s="3" t="s">
        <v>5876</v>
      </c>
      <c r="D1768" s="5">
        <v>6000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2" t="s">
        <v>8343</v>
      </c>
      <c r="R1768" t="s">
        <v>8344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10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2" t="s">
        <v>8343</v>
      </c>
      <c r="R1769" t="s">
        <v>8344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10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2" t="s">
        <v>8343</v>
      </c>
      <c r="R1770" t="s">
        <v>8344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10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2" t="s">
        <v>8343</v>
      </c>
      <c r="R1771" t="s">
        <v>8344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10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2" t="s">
        <v>8343</v>
      </c>
      <c r="R1772" t="s">
        <v>8344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10" t="s">
        <v>1772</v>
      </c>
      <c r="C1773" s="3" t="s">
        <v>5881</v>
      </c>
      <c r="D1773" s="5">
        <v>2900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31</v>
      </c>
      <c r="P1773">
        <f t="shared" si="136"/>
        <v>35.799999999999997</v>
      </c>
      <c r="Q1773" s="12" t="s">
        <v>8343</v>
      </c>
      <c r="R1773" t="s">
        <v>8344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10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2" t="s">
        <v>8343</v>
      </c>
      <c r="R1774" t="s">
        <v>8344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10" t="s">
        <v>1774</v>
      </c>
      <c r="C1775" s="3" t="s">
        <v>5883</v>
      </c>
      <c r="D1775" s="5">
        <v>1500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125</v>
      </c>
      <c r="P1775">
        <f t="shared" si="136"/>
        <v>98.79</v>
      </c>
      <c r="Q1775" s="12" t="s">
        <v>8343</v>
      </c>
      <c r="R1775" t="s">
        <v>8344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10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2" t="s">
        <v>8343</v>
      </c>
      <c r="R1776" t="s">
        <v>8344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10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2" t="s">
        <v>8343</v>
      </c>
      <c r="R1777" t="s">
        <v>8344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10" t="s">
        <v>1777</v>
      </c>
      <c r="C1778" s="3" t="s">
        <v>5886</v>
      </c>
      <c r="D1778" s="5">
        <v>60000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1</v>
      </c>
      <c r="P1778">
        <f t="shared" si="136"/>
        <v>83.75</v>
      </c>
      <c r="Q1778" s="12" t="s">
        <v>8343</v>
      </c>
      <c r="R1778" t="s">
        <v>8344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10" t="s">
        <v>1778</v>
      </c>
      <c r="C1779" s="3" t="s">
        <v>5887</v>
      </c>
      <c r="D1779" s="5">
        <v>5000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13</v>
      </c>
      <c r="P1779">
        <f t="shared" si="136"/>
        <v>65.099999999999994</v>
      </c>
      <c r="Q1779" s="12" t="s">
        <v>8343</v>
      </c>
      <c r="R1779" t="s">
        <v>8344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10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2" t="s">
        <v>8343</v>
      </c>
      <c r="R1780" t="s">
        <v>8344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10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2" t="s">
        <v>8343</v>
      </c>
      <c r="R1781" t="s">
        <v>8344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10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2" t="s">
        <v>8343</v>
      </c>
      <c r="R1782" t="s">
        <v>8344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10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2" t="s">
        <v>8343</v>
      </c>
      <c r="R1783" t="s">
        <v>8344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10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2" t="s">
        <v>8343</v>
      </c>
      <c r="R1784" t="s">
        <v>8344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10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2" t="s">
        <v>8343</v>
      </c>
      <c r="R1785" t="s">
        <v>8344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10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2" t="s">
        <v>8343</v>
      </c>
      <c r="R1786" t="s">
        <v>8344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10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2" t="s">
        <v>8343</v>
      </c>
      <c r="R1787" t="s">
        <v>8344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10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2" t="s">
        <v>8343</v>
      </c>
      <c r="R1788" t="s">
        <v>8344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10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2" t="s">
        <v>8343</v>
      </c>
      <c r="R1789" t="s">
        <v>8344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10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2" t="s">
        <v>8343</v>
      </c>
      <c r="R1790" t="s">
        <v>8344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10" t="s">
        <v>1790</v>
      </c>
      <c r="C1791" s="3" t="s">
        <v>5899</v>
      </c>
      <c r="D1791" s="5">
        <v>5000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2" t="s">
        <v>8343</v>
      </c>
      <c r="R1791" t="s">
        <v>8344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10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2" t="s">
        <v>8343</v>
      </c>
      <c r="R1792" t="s">
        <v>8344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10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2" t="s">
        <v>8343</v>
      </c>
      <c r="R1793" t="s">
        <v>8344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10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2" t="s">
        <v>8343</v>
      </c>
      <c r="R1794" t="s">
        <v>8344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10" t="s">
        <v>1794</v>
      </c>
      <c r="C1795" s="3" t="s">
        <v>5903</v>
      </c>
      <c r="D1795" s="5">
        <v>3500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2" t="s">
        <v>8343</v>
      </c>
      <c r="R1795" t="s">
        <v>8344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10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2" t="s">
        <v>8343</v>
      </c>
      <c r="R1796" t="s">
        <v>8344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10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2" t="s">
        <v>8343</v>
      </c>
      <c r="R1797" t="s">
        <v>8344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10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2" t="s">
        <v>8343</v>
      </c>
      <c r="R1798" t="s">
        <v>8344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10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2" t="s">
        <v>8343</v>
      </c>
      <c r="R1799" t="s">
        <v>8344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10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2" t="s">
        <v>8343</v>
      </c>
      <c r="R1800" t="s">
        <v>8344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10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2" t="s">
        <v>8343</v>
      </c>
      <c r="R1801" t="s">
        <v>8344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10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2" t="s">
        <v>8343</v>
      </c>
      <c r="R1802" t="s">
        <v>8344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10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2" t="s">
        <v>8343</v>
      </c>
      <c r="R1803" t="s">
        <v>8344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10" t="s">
        <v>1803</v>
      </c>
      <c r="C1804" s="3" t="s">
        <v>5912</v>
      </c>
      <c r="D1804" s="5">
        <v>10500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16</v>
      </c>
      <c r="P1804">
        <f t="shared" si="141"/>
        <v>94.28</v>
      </c>
      <c r="Q1804" s="12" t="s">
        <v>8343</v>
      </c>
      <c r="R1804" t="s">
        <v>8344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10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2" t="s">
        <v>8343</v>
      </c>
      <c r="R1805" t="s">
        <v>8344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10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2" t="s">
        <v>8343</v>
      </c>
      <c r="R1806" t="s">
        <v>8344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10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2" t="s">
        <v>8343</v>
      </c>
      <c r="R1807" t="s">
        <v>8344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10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2" t="s">
        <v>8343</v>
      </c>
      <c r="R1808" t="s">
        <v>8344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10" t="s">
        <v>1808</v>
      </c>
      <c r="C1809" s="3" t="s">
        <v>5917</v>
      </c>
      <c r="D1809" s="5">
        <v>2000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28</v>
      </c>
      <c r="P1809">
        <f t="shared" si="141"/>
        <v>69.13</v>
      </c>
      <c r="Q1809" s="12" t="s">
        <v>8343</v>
      </c>
      <c r="R1809" t="s">
        <v>8344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10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2" t="s">
        <v>8343</v>
      </c>
      <c r="R1810" t="s">
        <v>8344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10" t="s">
        <v>1810</v>
      </c>
      <c r="C1811" s="3" t="s">
        <v>5919</v>
      </c>
      <c r="D1811" s="5">
        <v>2000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19</v>
      </c>
      <c r="P1811">
        <f t="shared" si="141"/>
        <v>42.22</v>
      </c>
      <c r="Q1811" s="12" t="s">
        <v>8343</v>
      </c>
      <c r="R1811" t="s">
        <v>8344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10" t="s">
        <v>1811</v>
      </c>
      <c r="C1812" s="3" t="s">
        <v>5920</v>
      </c>
      <c r="D1812" s="5">
        <v>1500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1</v>
      </c>
      <c r="P1812">
        <f t="shared" si="141"/>
        <v>7.5</v>
      </c>
      <c r="Q1812" s="12" t="s">
        <v>8343</v>
      </c>
      <c r="R1812" t="s">
        <v>8344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10" t="s">
        <v>1812</v>
      </c>
      <c r="C1813" s="3" t="s">
        <v>5921</v>
      </c>
      <c r="D1813" s="5">
        <v>3000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1</v>
      </c>
      <c r="P1813">
        <f t="shared" si="141"/>
        <v>1.54</v>
      </c>
      <c r="Q1813" s="12" t="s">
        <v>8343</v>
      </c>
      <c r="R1813" t="s">
        <v>8344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10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2" t="s">
        <v>8343</v>
      </c>
      <c r="R1814" t="s">
        <v>8344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10" t="s">
        <v>1814</v>
      </c>
      <c r="C1815" s="3" t="s">
        <v>5923</v>
      </c>
      <c r="D1815" s="5">
        <v>5999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2" t="s">
        <v>8343</v>
      </c>
      <c r="R1815" t="s">
        <v>8344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10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2" t="s">
        <v>8343</v>
      </c>
      <c r="R1816" t="s">
        <v>8344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10" t="s">
        <v>1816</v>
      </c>
      <c r="C1817" s="3" t="s">
        <v>5925</v>
      </c>
      <c r="D1817" s="5">
        <v>5500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2" t="s">
        <v>8343</v>
      </c>
      <c r="R1817" t="s">
        <v>8344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10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2" t="s">
        <v>8343</v>
      </c>
      <c r="R1818" t="s">
        <v>8344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10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2" t="s">
        <v>8343</v>
      </c>
      <c r="R1819" t="s">
        <v>8344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10" t="s">
        <v>1819</v>
      </c>
      <c r="C1820" s="3" t="s">
        <v>5928</v>
      </c>
      <c r="D1820" s="5">
        <v>5500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2" t="s">
        <v>8343</v>
      </c>
      <c r="R1820" t="s">
        <v>8344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10" t="s">
        <v>1820</v>
      </c>
      <c r="C1821" s="3" t="s">
        <v>5929</v>
      </c>
      <c r="D1821" s="5">
        <v>15000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0</v>
      </c>
      <c r="P1821">
        <f t="shared" si="141"/>
        <v>6.25</v>
      </c>
      <c r="Q1821" s="12" t="s">
        <v>8343</v>
      </c>
      <c r="R1821" t="s">
        <v>8344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10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2" t="s">
        <v>8343</v>
      </c>
      <c r="R1822" t="s">
        <v>8344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10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2" t="s">
        <v>8330</v>
      </c>
      <c r="R1823" t="s">
        <v>8331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10" t="s">
        <v>1823</v>
      </c>
      <c r="C1824" s="3" t="s">
        <v>5932</v>
      </c>
      <c r="D1824" s="5">
        <v>2500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12</v>
      </c>
      <c r="P1824">
        <f t="shared" si="141"/>
        <v>27.27</v>
      </c>
      <c r="Q1824" s="12" t="s">
        <v>8330</v>
      </c>
      <c r="R1824" t="s">
        <v>8331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10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2" t="s">
        <v>8330</v>
      </c>
      <c r="R1825" t="s">
        <v>8331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10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2" t="s">
        <v>8330</v>
      </c>
      <c r="R1826" t="s">
        <v>8331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10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2" t="s">
        <v>8330</v>
      </c>
      <c r="R1827" t="s">
        <v>8331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10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2" t="s">
        <v>8330</v>
      </c>
      <c r="R1828" t="s">
        <v>8331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10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2" t="s">
        <v>8330</v>
      </c>
      <c r="R1829" t="s">
        <v>8331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10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2" t="s">
        <v>8330</v>
      </c>
      <c r="R1830" t="s">
        <v>8331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10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2" t="s">
        <v>8330</v>
      </c>
      <c r="R1831" t="s">
        <v>8331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10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2" t="s">
        <v>8330</v>
      </c>
      <c r="R1832" t="s">
        <v>8331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10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2" t="s">
        <v>8330</v>
      </c>
      <c r="R1833" t="s">
        <v>8331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10" t="s">
        <v>1833</v>
      </c>
      <c r="C1834" s="3" t="s">
        <v>5942</v>
      </c>
      <c r="D1834" s="5">
        <v>500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100</v>
      </c>
      <c r="P1834">
        <f t="shared" si="141"/>
        <v>25</v>
      </c>
      <c r="Q1834" s="12" t="s">
        <v>8330</v>
      </c>
      <c r="R1834" t="s">
        <v>8331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10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2" t="s">
        <v>8330</v>
      </c>
      <c r="R1835" t="s">
        <v>8331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10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2" t="s">
        <v>8330</v>
      </c>
      <c r="R1836" t="s">
        <v>8331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10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2" t="s">
        <v>8330</v>
      </c>
      <c r="R1837" t="s">
        <v>8331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10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2" t="s">
        <v>8330</v>
      </c>
      <c r="R1838" t="s">
        <v>8331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10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2" t="s">
        <v>8330</v>
      </c>
      <c r="R1839" t="s">
        <v>8331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10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2" t="s">
        <v>8330</v>
      </c>
      <c r="R1840" t="s">
        <v>8331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10" t="s">
        <v>1840</v>
      </c>
      <c r="C1841" s="3" t="s">
        <v>5949</v>
      </c>
      <c r="D1841" s="5">
        <v>100000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</v>
      </c>
      <c r="P1841">
        <f t="shared" si="141"/>
        <v>45.62</v>
      </c>
      <c r="Q1841" s="12" t="s">
        <v>8330</v>
      </c>
      <c r="R1841" t="s">
        <v>8331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10" t="s">
        <v>1841</v>
      </c>
      <c r="C1842" s="3" t="s">
        <v>5950</v>
      </c>
      <c r="D1842" s="5">
        <v>7500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13</v>
      </c>
      <c r="P1842">
        <f t="shared" si="141"/>
        <v>75.38</v>
      </c>
      <c r="Q1842" s="12" t="s">
        <v>8330</v>
      </c>
      <c r="R1842" t="s">
        <v>8331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10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2" t="s">
        <v>8330</v>
      </c>
      <c r="R1843" t="s">
        <v>8331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10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2" t="s">
        <v>8330</v>
      </c>
      <c r="R1844" t="s">
        <v>8331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10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2" t="s">
        <v>8330</v>
      </c>
      <c r="R1845" t="s">
        <v>8331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10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2" t="s">
        <v>8330</v>
      </c>
      <c r="R1846" t="s">
        <v>8331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10" t="s">
        <v>1846</v>
      </c>
      <c r="C1847" s="3" t="s">
        <v>5955</v>
      </c>
      <c r="D1847" s="5">
        <v>10000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</v>
      </c>
      <c r="P1847">
        <f t="shared" si="141"/>
        <v>52.63</v>
      </c>
      <c r="Q1847" s="12" t="s">
        <v>8330</v>
      </c>
      <c r="R1847" t="s">
        <v>8331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10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2" t="s">
        <v>8330</v>
      </c>
      <c r="R1848" t="s">
        <v>8331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10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2" t="s">
        <v>8330</v>
      </c>
      <c r="R1849" t="s">
        <v>8331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10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2" t="s">
        <v>8330</v>
      </c>
      <c r="R1850" t="s">
        <v>8331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10" t="s">
        <v>1850</v>
      </c>
      <c r="C1851" s="3" t="s">
        <v>5959</v>
      </c>
      <c r="D1851" s="5">
        <v>2500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12</v>
      </c>
      <c r="P1851">
        <f t="shared" si="141"/>
        <v>37.630000000000003</v>
      </c>
      <c r="Q1851" s="12" t="s">
        <v>8330</v>
      </c>
      <c r="R1851" t="s">
        <v>8331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10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2" t="s">
        <v>8330</v>
      </c>
      <c r="R1852" t="s">
        <v>8331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10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2" t="s">
        <v>8330</v>
      </c>
      <c r="R1853" t="s">
        <v>8331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10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2" t="s">
        <v>8330</v>
      </c>
      <c r="R1854" t="s">
        <v>8331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10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2" t="s">
        <v>8330</v>
      </c>
      <c r="R1855" t="s">
        <v>8331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10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2" t="s">
        <v>8330</v>
      </c>
      <c r="R1856" t="s">
        <v>8331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10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2" t="s">
        <v>8330</v>
      </c>
      <c r="R1857" t="s">
        <v>8331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10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2" t="s">
        <v>8330</v>
      </c>
      <c r="R1858" t="s">
        <v>8331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10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2" t="s">
        <v>8330</v>
      </c>
      <c r="R1859" t="s">
        <v>8331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10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2" t="s">
        <v>8330</v>
      </c>
      <c r="R1860" t="s">
        <v>8331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10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2" t="s">
        <v>8330</v>
      </c>
      <c r="R1861" t="s">
        <v>8331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10" t="s">
        <v>1861</v>
      </c>
      <c r="C1862" s="3" t="s">
        <v>5970</v>
      </c>
      <c r="D1862" s="5">
        <v>1000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100</v>
      </c>
      <c r="P1862">
        <f t="shared" si="146"/>
        <v>52.68</v>
      </c>
      <c r="Q1862" s="12" t="s">
        <v>8330</v>
      </c>
      <c r="R1862" t="s">
        <v>8331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10" t="s">
        <v>1862</v>
      </c>
      <c r="C1863" s="3" t="s">
        <v>5971</v>
      </c>
      <c r="D1863" s="5">
        <v>5500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2" t="s">
        <v>8338</v>
      </c>
      <c r="R1863" t="s">
        <v>8340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10" t="s">
        <v>1863</v>
      </c>
      <c r="C1864" s="3" t="s">
        <v>5972</v>
      </c>
      <c r="D1864" s="5">
        <v>1000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146</v>
      </c>
      <c r="P1864">
        <f t="shared" si="146"/>
        <v>90.94</v>
      </c>
      <c r="Q1864" s="12" t="s">
        <v>8338</v>
      </c>
      <c r="R1864" t="s">
        <v>8340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10" t="s">
        <v>1864</v>
      </c>
      <c r="C1865" s="3" t="s">
        <v>5973</v>
      </c>
      <c r="D1865" s="5">
        <v>5000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2" t="s">
        <v>8338</v>
      </c>
      <c r="R1865" t="s">
        <v>8340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10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2" t="s">
        <v>8338</v>
      </c>
      <c r="R1866" t="s">
        <v>8340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10" t="s">
        <v>1866</v>
      </c>
      <c r="C1867" s="3" t="s">
        <v>5975</v>
      </c>
      <c r="D1867" s="5">
        <v>2000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2" t="s">
        <v>8338</v>
      </c>
      <c r="R1867" t="s">
        <v>8340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10" t="s">
        <v>1867</v>
      </c>
      <c r="C1868" s="3" t="s">
        <v>5976</v>
      </c>
      <c r="D1868" s="5">
        <v>10000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2" t="s">
        <v>8338</v>
      </c>
      <c r="R1868" t="s">
        <v>8340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10" t="s">
        <v>1868</v>
      </c>
      <c r="C1869" s="3" t="s">
        <v>5977</v>
      </c>
      <c r="D1869" s="5">
        <v>5000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2" t="s">
        <v>8338</v>
      </c>
      <c r="R1869" t="s">
        <v>8340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10" t="s">
        <v>1869</v>
      </c>
      <c r="C1870" s="3" t="s">
        <v>5978</v>
      </c>
      <c r="D1870" s="5">
        <v>50000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2</v>
      </c>
      <c r="P1870">
        <f t="shared" si="146"/>
        <v>71.59</v>
      </c>
      <c r="Q1870" s="12" t="s">
        <v>8338</v>
      </c>
      <c r="R1870" t="s">
        <v>8340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10" t="s">
        <v>1870</v>
      </c>
      <c r="C1871" s="3" t="s">
        <v>5979</v>
      </c>
      <c r="D1871" s="5">
        <v>5500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2" t="s">
        <v>8338</v>
      </c>
      <c r="R1871" t="s">
        <v>8340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10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2" t="s">
        <v>8338</v>
      </c>
      <c r="R1872" t="s">
        <v>8340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10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2" t="s">
        <v>8338</v>
      </c>
      <c r="R1873" t="s">
        <v>8340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10" t="s">
        <v>1873</v>
      </c>
      <c r="C1874" s="3" t="s">
        <v>5982</v>
      </c>
      <c r="D1874" s="5">
        <v>5000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4</v>
      </c>
      <c r="P1874">
        <f t="shared" si="146"/>
        <v>16.309999999999999</v>
      </c>
      <c r="Q1874" s="12" t="s">
        <v>8338</v>
      </c>
      <c r="R1874" t="s">
        <v>8340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10" t="s">
        <v>1874</v>
      </c>
      <c r="C1875" s="3" t="s">
        <v>5983</v>
      </c>
      <c r="D1875" s="5">
        <v>15000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2" t="s">
        <v>8338</v>
      </c>
      <c r="R1875" t="s">
        <v>8340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10" t="s">
        <v>1875</v>
      </c>
      <c r="C1876" s="3" t="s">
        <v>5984</v>
      </c>
      <c r="D1876" s="5">
        <v>50000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2" t="s">
        <v>8338</v>
      </c>
      <c r="R1876" t="s">
        <v>8340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10" t="s">
        <v>1876</v>
      </c>
      <c r="C1877" s="3" t="s">
        <v>5985</v>
      </c>
      <c r="D1877" s="5">
        <v>5000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2" t="s">
        <v>8338</v>
      </c>
      <c r="R1877" t="s">
        <v>8340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10" t="s">
        <v>1877</v>
      </c>
      <c r="C1878" s="3" t="s">
        <v>5986</v>
      </c>
      <c r="D1878" s="5">
        <v>5500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2" t="s">
        <v>8338</v>
      </c>
      <c r="R1878" t="s">
        <v>8340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10" t="s">
        <v>1878</v>
      </c>
      <c r="C1879" s="3" t="s">
        <v>5987</v>
      </c>
      <c r="D1879" s="5">
        <v>5500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2" t="s">
        <v>8338</v>
      </c>
      <c r="R1879" t="s">
        <v>8340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10" t="s">
        <v>1879</v>
      </c>
      <c r="C1880" s="3" t="s">
        <v>5988</v>
      </c>
      <c r="D1880" s="5">
        <v>5500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2" t="s">
        <v>8338</v>
      </c>
      <c r="R1880" t="s">
        <v>8340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10" t="s">
        <v>1880</v>
      </c>
      <c r="C1881" s="3" t="s">
        <v>5989</v>
      </c>
      <c r="D1881" s="5">
        <v>750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1</v>
      </c>
      <c r="P1881">
        <f t="shared" si="146"/>
        <v>3</v>
      </c>
      <c r="Q1881" s="12" t="s">
        <v>8338</v>
      </c>
      <c r="R1881" t="s">
        <v>8340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10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2" t="s">
        <v>8338</v>
      </c>
      <c r="R1882" t="s">
        <v>8340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10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2" t="s">
        <v>8330</v>
      </c>
      <c r="R1883" t="s">
        <v>8334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10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2" t="s">
        <v>8330</v>
      </c>
      <c r="R1884" t="s">
        <v>8334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10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2" t="s">
        <v>8330</v>
      </c>
      <c r="R1885" t="s">
        <v>8334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10" t="s">
        <v>1885</v>
      </c>
      <c r="C1886" s="3" t="s">
        <v>5994</v>
      </c>
      <c r="D1886" s="5">
        <v>50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2702</v>
      </c>
      <c r="P1886">
        <f t="shared" si="146"/>
        <v>51.96</v>
      </c>
      <c r="Q1886" s="12" t="s">
        <v>8330</v>
      </c>
      <c r="R1886" t="s">
        <v>8334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10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2" t="s">
        <v>8330</v>
      </c>
      <c r="R1887" t="s">
        <v>8334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10" t="s">
        <v>1887</v>
      </c>
      <c r="C1888" s="3" t="s">
        <v>5996</v>
      </c>
      <c r="D1888" s="5">
        <v>30000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4</v>
      </c>
      <c r="P1888">
        <f t="shared" si="146"/>
        <v>42.24</v>
      </c>
      <c r="Q1888" s="12" t="s">
        <v>8330</v>
      </c>
      <c r="R1888" t="s">
        <v>8334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10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2" t="s">
        <v>8330</v>
      </c>
      <c r="R1889" t="s">
        <v>8334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10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2" t="s">
        <v>8330</v>
      </c>
      <c r="R1890" t="s">
        <v>8334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10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2" t="s">
        <v>8330</v>
      </c>
      <c r="R1891" t="s">
        <v>8334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10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2" t="s">
        <v>8330</v>
      </c>
      <c r="R1892" t="s">
        <v>8334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10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2" t="s">
        <v>8330</v>
      </c>
      <c r="R1893" t="s">
        <v>8334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10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2" t="s">
        <v>8330</v>
      </c>
      <c r="R1894" t="s">
        <v>8334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10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2" t="s">
        <v>8330</v>
      </c>
      <c r="R1895" t="s">
        <v>8334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10" t="s">
        <v>1895</v>
      </c>
      <c r="C1896" s="3" t="s">
        <v>6004</v>
      </c>
      <c r="D1896" s="5">
        <v>19000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6</v>
      </c>
      <c r="P1896">
        <f t="shared" si="146"/>
        <v>57.25</v>
      </c>
      <c r="Q1896" s="12" t="s">
        <v>8330</v>
      </c>
      <c r="R1896" t="s">
        <v>8334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10" t="s">
        <v>1896</v>
      </c>
      <c r="C1897" s="3" t="s">
        <v>6005</v>
      </c>
      <c r="D1897" s="5">
        <v>5000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185</v>
      </c>
      <c r="P1897">
        <f t="shared" si="146"/>
        <v>196.34</v>
      </c>
      <c r="Q1897" s="12" t="s">
        <v>8330</v>
      </c>
      <c r="R1897" t="s">
        <v>8334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10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2" t="s">
        <v>8330</v>
      </c>
      <c r="R1898" t="s">
        <v>8334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10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2" t="s">
        <v>8330</v>
      </c>
      <c r="R1899" t="s">
        <v>8334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10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2" t="s">
        <v>8330</v>
      </c>
      <c r="R1900" t="s">
        <v>8334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10" t="s">
        <v>1900</v>
      </c>
      <c r="C1901" s="3" t="s">
        <v>6009</v>
      </c>
      <c r="D1901" s="5">
        <v>1000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120</v>
      </c>
      <c r="P1901">
        <f t="shared" si="146"/>
        <v>28.57</v>
      </c>
      <c r="Q1901" s="12" t="s">
        <v>8330</v>
      </c>
      <c r="R1901" t="s">
        <v>8334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10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2" t="s">
        <v>8330</v>
      </c>
      <c r="R1902" t="s">
        <v>8334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10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2" t="s">
        <v>8324</v>
      </c>
      <c r="R1903" t="s">
        <v>8353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10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2" t="s">
        <v>8324</v>
      </c>
      <c r="R1904" t="s">
        <v>8353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10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2" t="s">
        <v>8324</v>
      </c>
      <c r="R1905" t="s">
        <v>8353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10" t="s">
        <v>1905</v>
      </c>
      <c r="C1906" s="3" t="s">
        <v>6014</v>
      </c>
      <c r="D1906" s="5">
        <v>10000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1</v>
      </c>
      <c r="P1906">
        <f t="shared" si="146"/>
        <v>25</v>
      </c>
      <c r="Q1906" s="12" t="s">
        <v>8324</v>
      </c>
      <c r="R1906" t="s">
        <v>8353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10" t="s">
        <v>1906</v>
      </c>
      <c r="C1907" s="3" t="s">
        <v>6015</v>
      </c>
      <c r="D1907" s="5">
        <v>1000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4</v>
      </c>
      <c r="P1907">
        <f t="shared" si="146"/>
        <v>10.5</v>
      </c>
      <c r="Q1907" s="12" t="s">
        <v>8324</v>
      </c>
      <c r="R1907" t="s">
        <v>8353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10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2" t="s">
        <v>8324</v>
      </c>
      <c r="R1908" t="s">
        <v>8353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10" t="s">
        <v>1908</v>
      </c>
      <c r="C1909" s="3" t="s">
        <v>6017</v>
      </c>
      <c r="D1909" s="5">
        <v>10000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1</v>
      </c>
      <c r="P1909">
        <f t="shared" si="146"/>
        <v>21.25</v>
      </c>
      <c r="Q1909" s="12" t="s">
        <v>8324</v>
      </c>
      <c r="R1909" t="s">
        <v>8353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10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2" t="s">
        <v>8324</v>
      </c>
      <c r="R1910" t="s">
        <v>8353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10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2" t="s">
        <v>8324</v>
      </c>
      <c r="R1911" t="s">
        <v>8353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10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2" t="s">
        <v>8324</v>
      </c>
      <c r="R1912" t="s">
        <v>8353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10" t="s">
        <v>1912</v>
      </c>
      <c r="C1913" s="3" t="s">
        <v>6021</v>
      </c>
      <c r="D1913" s="5">
        <v>5000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2" t="s">
        <v>8324</v>
      </c>
      <c r="R1913" t="s">
        <v>8353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10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2" t="s">
        <v>8324</v>
      </c>
      <c r="R1914" t="s">
        <v>8353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10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2" t="s">
        <v>8324</v>
      </c>
      <c r="R1915" t="s">
        <v>8353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10" t="s">
        <v>1915</v>
      </c>
      <c r="C1916" s="3" t="s">
        <v>6024</v>
      </c>
      <c r="D1916" s="5">
        <v>2000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3</v>
      </c>
      <c r="P1916">
        <f t="shared" si="146"/>
        <v>30</v>
      </c>
      <c r="Q1916" s="12" t="s">
        <v>8324</v>
      </c>
      <c r="R1916" t="s">
        <v>8353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10" t="s">
        <v>1916</v>
      </c>
      <c r="C1917" s="3" t="s">
        <v>6025</v>
      </c>
      <c r="D1917" s="5">
        <v>2995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0</v>
      </c>
      <c r="P1917">
        <f t="shared" si="146"/>
        <v>2</v>
      </c>
      <c r="Q1917" s="12" t="s">
        <v>8324</v>
      </c>
      <c r="R1917" t="s">
        <v>8353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10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2" t="s">
        <v>8324</v>
      </c>
      <c r="R1918" t="s">
        <v>8353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10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2" t="s">
        <v>8324</v>
      </c>
      <c r="R1919" t="s">
        <v>8353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10" t="s">
        <v>1919</v>
      </c>
      <c r="C1920" s="3" t="s">
        <v>6028</v>
      </c>
      <c r="D1920" s="5">
        <v>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5</v>
      </c>
      <c r="P1920">
        <f t="shared" si="146"/>
        <v>28.89</v>
      </c>
      <c r="Q1920" s="12" t="s">
        <v>8324</v>
      </c>
      <c r="R1920" t="s">
        <v>8353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10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2" t="s">
        <v>8324</v>
      </c>
      <c r="R1921" t="s">
        <v>8353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10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2" t="s">
        <v>8324</v>
      </c>
      <c r="R1922" t="s">
        <v>8353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10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2" t="s">
        <v>8330</v>
      </c>
      <c r="R1923" t="s">
        <v>8334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10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2" t="s">
        <v>8330</v>
      </c>
      <c r="R1924" t="s">
        <v>8334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10" t="s">
        <v>1924</v>
      </c>
      <c r="C1925" s="3" t="s">
        <v>6033</v>
      </c>
      <c r="D1925" s="5">
        <v>300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100</v>
      </c>
      <c r="P1925">
        <f t="shared" si="151"/>
        <v>23.15</v>
      </c>
      <c r="Q1925" s="12" t="s">
        <v>8330</v>
      </c>
      <c r="R1925" t="s">
        <v>8334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10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2" t="s">
        <v>8330</v>
      </c>
      <c r="R1926" t="s">
        <v>8334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10" t="s">
        <v>1926</v>
      </c>
      <c r="C1927" s="3" t="s">
        <v>6035</v>
      </c>
      <c r="D1927" s="5">
        <v>21000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8</v>
      </c>
      <c r="P1927">
        <f t="shared" si="151"/>
        <v>31.83</v>
      </c>
      <c r="Q1927" s="12" t="s">
        <v>8330</v>
      </c>
      <c r="R1927" t="s">
        <v>8334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10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2" t="s">
        <v>8330</v>
      </c>
      <c r="R1928" t="s">
        <v>8334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10" t="s">
        <v>1928</v>
      </c>
      <c r="C1929" s="3" t="s">
        <v>6037</v>
      </c>
      <c r="D1929" s="5">
        <v>1300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48</v>
      </c>
      <c r="P1929">
        <f t="shared" si="151"/>
        <v>56.36</v>
      </c>
      <c r="Q1929" s="12" t="s">
        <v>8330</v>
      </c>
      <c r="R1929" t="s">
        <v>8334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10" t="s">
        <v>1929</v>
      </c>
      <c r="C1930" s="3" t="s">
        <v>6038</v>
      </c>
      <c r="D1930" s="5">
        <v>25000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11</v>
      </c>
      <c r="P1930">
        <f t="shared" si="151"/>
        <v>77.349999999999994</v>
      </c>
      <c r="Q1930" s="12" t="s">
        <v>8330</v>
      </c>
      <c r="R1930" t="s">
        <v>8334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10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2" t="s">
        <v>8330</v>
      </c>
      <c r="R1931" t="s">
        <v>8334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10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2" t="s">
        <v>8330</v>
      </c>
      <c r="R1932" t="s">
        <v>8334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10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2" t="s">
        <v>8330</v>
      </c>
      <c r="R1933" t="s">
        <v>8334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10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2" t="s">
        <v>8330</v>
      </c>
      <c r="R1934" t="s">
        <v>8334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10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2" t="s">
        <v>8330</v>
      </c>
      <c r="R1935" t="s">
        <v>8334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10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2" t="s">
        <v>8330</v>
      </c>
      <c r="R1936" t="s">
        <v>8334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10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2" t="s">
        <v>8330</v>
      </c>
      <c r="R1937" t="s">
        <v>8334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10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2" t="s">
        <v>8330</v>
      </c>
      <c r="R1938" t="s">
        <v>8334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10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2" t="s">
        <v>8330</v>
      </c>
      <c r="R1939" t="s">
        <v>8334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10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2" t="s">
        <v>8330</v>
      </c>
      <c r="R1940" t="s">
        <v>8334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10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2" t="s">
        <v>8330</v>
      </c>
      <c r="R1941" t="s">
        <v>8334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10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2" t="s">
        <v>8330</v>
      </c>
      <c r="R1942" t="s">
        <v>8334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10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2" t="s">
        <v>8324</v>
      </c>
      <c r="R1943" t="s">
        <v>8354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10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2" t="s">
        <v>8324</v>
      </c>
      <c r="R1944" t="s">
        <v>8354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10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2" t="s">
        <v>8324</v>
      </c>
      <c r="R1945" t="s">
        <v>8354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10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2" t="s">
        <v>8324</v>
      </c>
      <c r="R1946" t="s">
        <v>8354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10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2" t="s">
        <v>8324</v>
      </c>
      <c r="R1947" t="s">
        <v>8354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10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2" t="s">
        <v>8324</v>
      </c>
      <c r="R1948" t="s">
        <v>8354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10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2" t="s">
        <v>8324</v>
      </c>
      <c r="R1949" t="s">
        <v>8354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10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2" t="s">
        <v>8324</v>
      </c>
      <c r="R1950" t="s">
        <v>8354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10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2" t="s">
        <v>8324</v>
      </c>
      <c r="R1951" t="s">
        <v>8354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10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2" t="s">
        <v>8324</v>
      </c>
      <c r="R1952" t="s">
        <v>8354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10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2" t="s">
        <v>8324</v>
      </c>
      <c r="R1953" t="s">
        <v>8354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10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2" t="s">
        <v>8324</v>
      </c>
      <c r="R1954" t="s">
        <v>8354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10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2" t="s">
        <v>8324</v>
      </c>
      <c r="R1955" t="s">
        <v>8354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10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2" t="s">
        <v>8324</v>
      </c>
      <c r="R1956" t="s">
        <v>8354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10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2" t="s">
        <v>8324</v>
      </c>
      <c r="R1957" t="s">
        <v>8354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10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2" t="s">
        <v>8324</v>
      </c>
      <c r="R1958" t="s">
        <v>8354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10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2" t="s">
        <v>8324</v>
      </c>
      <c r="R1959" t="s">
        <v>8354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10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2" t="s">
        <v>8324</v>
      </c>
      <c r="R1960" t="s">
        <v>8354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10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2" t="s">
        <v>8324</v>
      </c>
      <c r="R1961" t="s">
        <v>8354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10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2" t="s">
        <v>8324</v>
      </c>
      <c r="R1962" t="s">
        <v>8354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10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2" t="s">
        <v>8324</v>
      </c>
      <c r="R1963" t="s">
        <v>8354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10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2" t="s">
        <v>8324</v>
      </c>
      <c r="R1964" t="s">
        <v>8354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10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2" t="s">
        <v>8324</v>
      </c>
      <c r="R1965" t="s">
        <v>8354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10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2" t="s">
        <v>8324</v>
      </c>
      <c r="R1966" t="s">
        <v>8354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10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2" t="s">
        <v>8324</v>
      </c>
      <c r="R1967" t="s">
        <v>8354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10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2" t="s">
        <v>8324</v>
      </c>
      <c r="R1968" t="s">
        <v>8354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10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2" t="s">
        <v>8324</v>
      </c>
      <c r="R1969" t="s">
        <v>8354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10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2" t="s">
        <v>8324</v>
      </c>
      <c r="R1970" t="s">
        <v>8354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10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2" t="s">
        <v>8324</v>
      </c>
      <c r="R1971" t="s">
        <v>8354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10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2" t="s">
        <v>8324</v>
      </c>
      <c r="R1972" t="s">
        <v>8354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10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2" t="s">
        <v>8324</v>
      </c>
      <c r="R1973" t="s">
        <v>8354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10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2" t="s">
        <v>8324</v>
      </c>
      <c r="R1974" t="s">
        <v>8354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10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2" t="s">
        <v>8324</v>
      </c>
      <c r="R1975" t="s">
        <v>8354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10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2" t="s">
        <v>8324</v>
      </c>
      <c r="R1976" t="s">
        <v>8354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10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2" t="s">
        <v>8324</v>
      </c>
      <c r="R1977" t="s">
        <v>8354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10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2" t="s">
        <v>8324</v>
      </c>
      <c r="R1978" t="s">
        <v>8354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10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2" t="s">
        <v>8324</v>
      </c>
      <c r="R1979" t="s">
        <v>8354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10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2" t="s">
        <v>8324</v>
      </c>
      <c r="R1980" t="s">
        <v>8354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10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2" t="s">
        <v>8324</v>
      </c>
      <c r="R1981" t="s">
        <v>8354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10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2" t="s">
        <v>8324</v>
      </c>
      <c r="R1982" t="s">
        <v>8354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10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2" t="s">
        <v>8343</v>
      </c>
      <c r="R1983" t="s">
        <v>8355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10" t="s">
        <v>1983</v>
      </c>
      <c r="C1984" s="3" t="s">
        <v>6092</v>
      </c>
      <c r="D1984" s="5">
        <v>5200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2" t="s">
        <v>8343</v>
      </c>
      <c r="R1984" t="s">
        <v>8355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10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2" t="s">
        <v>8343</v>
      </c>
      <c r="R1985" t="s">
        <v>8355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10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2" t="s">
        <v>8343</v>
      </c>
      <c r="R1986" t="s">
        <v>8355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10" t="s">
        <v>1986</v>
      </c>
      <c r="C1987" s="3" t="s">
        <v>6095</v>
      </c>
      <c r="D1987" s="5">
        <v>5000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1</v>
      </c>
      <c r="P1987">
        <f t="shared" ref="P1987:P2050" si="156">IFERROR(ROUND(E1987/L1987,2),0)</f>
        <v>12.75</v>
      </c>
      <c r="Q1987" s="12" t="s">
        <v>8343</v>
      </c>
      <c r="R1987" t="s">
        <v>8355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10" t="s">
        <v>1987</v>
      </c>
      <c r="C1988" s="3" t="s">
        <v>6096</v>
      </c>
      <c r="D1988" s="5">
        <v>6000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2" t="s">
        <v>8343</v>
      </c>
      <c r="R1988" t="s">
        <v>8355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10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2" t="s">
        <v>8343</v>
      </c>
      <c r="R1989" t="s">
        <v>8355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10" t="s">
        <v>1989</v>
      </c>
      <c r="C1990" s="3" t="s">
        <v>6098</v>
      </c>
      <c r="D1990" s="5">
        <v>8500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2" t="s">
        <v>8343</v>
      </c>
      <c r="R1990" t="s">
        <v>8355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10" t="s">
        <v>1990</v>
      </c>
      <c r="C1991" s="3" t="s">
        <v>6099</v>
      </c>
      <c r="D1991" s="5">
        <v>8000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2" t="s">
        <v>8343</v>
      </c>
      <c r="R1991" t="s">
        <v>8355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10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2" t="s">
        <v>8343</v>
      </c>
      <c r="R1992" t="s">
        <v>8355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10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2" t="s">
        <v>8343</v>
      </c>
      <c r="R1993" t="s">
        <v>8355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10" t="s">
        <v>1993</v>
      </c>
      <c r="C1994" s="3" t="s">
        <v>6102</v>
      </c>
      <c r="D1994" s="5">
        <v>25000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2" t="s">
        <v>8343</v>
      </c>
      <c r="R1994" t="s">
        <v>8355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10" t="s">
        <v>1994</v>
      </c>
      <c r="C1995" s="3" t="s">
        <v>6103</v>
      </c>
      <c r="D1995" s="5">
        <v>5000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2" t="s">
        <v>8343</v>
      </c>
      <c r="R1995" t="s">
        <v>8355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10" t="s">
        <v>1995</v>
      </c>
      <c r="C1996" s="3" t="s">
        <v>6104</v>
      </c>
      <c r="D1996" s="5">
        <v>5000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2" t="s">
        <v>8343</v>
      </c>
      <c r="R1996" t="s">
        <v>8355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10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2" t="s">
        <v>8343</v>
      </c>
      <c r="R1997" t="s">
        <v>8355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10" t="s">
        <v>1997</v>
      </c>
      <c r="C1998" s="3" t="s">
        <v>6106</v>
      </c>
      <c r="D1998" s="5">
        <v>5000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2" t="s">
        <v>8343</v>
      </c>
      <c r="R1998" t="s">
        <v>8355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10" t="s">
        <v>1998</v>
      </c>
      <c r="C1999" s="3" t="s">
        <v>6107</v>
      </c>
      <c r="D1999" s="5">
        <v>5000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2" t="s">
        <v>8343</v>
      </c>
      <c r="R1999" t="s">
        <v>8355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10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2" t="s">
        <v>8343</v>
      </c>
      <c r="R2000" t="s">
        <v>8355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10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2" t="s">
        <v>8343</v>
      </c>
      <c r="R2001" t="s">
        <v>8355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10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2" t="s">
        <v>8343</v>
      </c>
      <c r="R2002" t="s">
        <v>8355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10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2" t="s">
        <v>8324</v>
      </c>
      <c r="R2003" t="s">
        <v>8354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10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2" t="s">
        <v>8324</v>
      </c>
      <c r="R2004" t="s">
        <v>8354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10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2" t="s">
        <v>8324</v>
      </c>
      <c r="R2005" t="s">
        <v>8354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10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2" t="s">
        <v>8324</v>
      </c>
      <c r="R2006" t="s">
        <v>8354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10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2" t="s">
        <v>8324</v>
      </c>
      <c r="R2007" t="s">
        <v>8354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10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2" t="s">
        <v>8324</v>
      </c>
      <c r="R2008" t="s">
        <v>8354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10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2" t="s">
        <v>8324</v>
      </c>
      <c r="R2009" t="s">
        <v>8354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10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2" t="s">
        <v>8324</v>
      </c>
      <c r="R2010" t="s">
        <v>8354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10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2" t="s">
        <v>8324</v>
      </c>
      <c r="R2011" t="s">
        <v>8354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10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2" t="s">
        <v>8324</v>
      </c>
      <c r="R2012" t="s">
        <v>8354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10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2" t="s">
        <v>8324</v>
      </c>
      <c r="R2013" t="s">
        <v>8354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10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2" t="s">
        <v>8324</v>
      </c>
      <c r="R2014" t="s">
        <v>8354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10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2" t="s">
        <v>8324</v>
      </c>
      <c r="R2015" t="s">
        <v>8354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10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2" t="s">
        <v>8324</v>
      </c>
      <c r="R2016" t="s">
        <v>8354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10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2" t="s">
        <v>8324</v>
      </c>
      <c r="R2017" t="s">
        <v>8354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10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2" t="s">
        <v>8324</v>
      </c>
      <c r="R2018" t="s">
        <v>8354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10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2" t="s">
        <v>8324</v>
      </c>
      <c r="R2019" t="s">
        <v>8354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10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2" t="s">
        <v>8324</v>
      </c>
      <c r="R2020" t="s">
        <v>8354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10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2" t="s">
        <v>8324</v>
      </c>
      <c r="R2021" t="s">
        <v>8354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10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2" t="s">
        <v>8324</v>
      </c>
      <c r="R2022" t="s">
        <v>8354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10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2" t="s">
        <v>8324</v>
      </c>
      <c r="R2023" t="s">
        <v>8354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10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2" t="s">
        <v>8324</v>
      </c>
      <c r="R2024" t="s">
        <v>8354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10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2" t="s">
        <v>8324</v>
      </c>
      <c r="R2025" t="s">
        <v>8354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10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2" t="s">
        <v>8324</v>
      </c>
      <c r="R2026" t="s">
        <v>8354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10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2" t="s">
        <v>8324</v>
      </c>
      <c r="R2027" t="s">
        <v>8354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10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2" t="s">
        <v>8324</v>
      </c>
      <c r="R2028" t="s">
        <v>8354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10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2" t="s">
        <v>8324</v>
      </c>
      <c r="R2029" t="s">
        <v>8354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10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2" t="s">
        <v>8324</v>
      </c>
      <c r="R2030" t="s">
        <v>8354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10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2" t="s">
        <v>8324</v>
      </c>
      <c r="R2031" t="s">
        <v>8354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10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2" t="s">
        <v>8324</v>
      </c>
      <c r="R2032" t="s">
        <v>8354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10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2" t="s">
        <v>8324</v>
      </c>
      <c r="R2033" t="s">
        <v>8354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10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2" t="s">
        <v>8324</v>
      </c>
      <c r="R2034" t="s">
        <v>8354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10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2" t="s">
        <v>8324</v>
      </c>
      <c r="R2035" t="s">
        <v>8354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10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2" t="s">
        <v>8324</v>
      </c>
      <c r="R2036" t="s">
        <v>8354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10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2" t="s">
        <v>8324</v>
      </c>
      <c r="R2037" t="s">
        <v>8354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10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2" t="s">
        <v>8324</v>
      </c>
      <c r="R2038" t="s">
        <v>8354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10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2" t="s">
        <v>8324</v>
      </c>
      <c r="R2039" t="s">
        <v>8354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10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2" t="s">
        <v>8324</v>
      </c>
      <c r="R2040" t="s">
        <v>8354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10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2" t="s">
        <v>8324</v>
      </c>
      <c r="R2041" t="s">
        <v>8354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10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2" t="s">
        <v>8324</v>
      </c>
      <c r="R2042" t="s">
        <v>8354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10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2" t="s">
        <v>8324</v>
      </c>
      <c r="R2043" t="s">
        <v>8354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10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2" t="s">
        <v>8324</v>
      </c>
      <c r="R2044" t="s">
        <v>8354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10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2" t="s">
        <v>8324</v>
      </c>
      <c r="R2045" t="s">
        <v>8354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10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2" t="s">
        <v>8324</v>
      </c>
      <c r="R2046" t="s">
        <v>8354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10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2" t="s">
        <v>8324</v>
      </c>
      <c r="R2047" t="s">
        <v>8354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10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2" t="s">
        <v>8324</v>
      </c>
      <c r="R2048" t="s">
        <v>8354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10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2" t="s">
        <v>8324</v>
      </c>
      <c r="R2049" t="s">
        <v>8354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10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2" t="s">
        <v>8324</v>
      </c>
      <c r="R2050" t="s">
        <v>8354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10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2" t="s">
        <v>8324</v>
      </c>
      <c r="R2051" t="s">
        <v>8354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10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2" t="s">
        <v>8324</v>
      </c>
      <c r="R2052" t="s">
        <v>8354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10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2" t="s">
        <v>8324</v>
      </c>
      <c r="R2053" t="s">
        <v>8354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10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2" t="s">
        <v>8324</v>
      </c>
      <c r="R2054" t="s">
        <v>8354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10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2" t="s">
        <v>8324</v>
      </c>
      <c r="R2055" t="s">
        <v>8354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10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2" t="s">
        <v>8324</v>
      </c>
      <c r="R2056" t="s">
        <v>8354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10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2" t="s">
        <v>8324</v>
      </c>
      <c r="R2057" t="s">
        <v>8354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10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2" t="s">
        <v>8324</v>
      </c>
      <c r="R2058" t="s">
        <v>8354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10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2" t="s">
        <v>8324</v>
      </c>
      <c r="R2059" t="s">
        <v>8354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10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2" t="s">
        <v>8324</v>
      </c>
      <c r="R2060" t="s">
        <v>8354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10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2" t="s">
        <v>8324</v>
      </c>
      <c r="R2061" t="s">
        <v>8354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10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2" t="s">
        <v>8324</v>
      </c>
      <c r="R2062" t="s">
        <v>8354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10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2" t="s">
        <v>8324</v>
      </c>
      <c r="R2063" t="s">
        <v>8354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10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2" t="s">
        <v>8324</v>
      </c>
      <c r="R2064" t="s">
        <v>8354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10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2" t="s">
        <v>8324</v>
      </c>
      <c r="R2065" t="s">
        <v>8354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10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2" t="s">
        <v>8324</v>
      </c>
      <c r="R2066" t="s">
        <v>8354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10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2" t="s">
        <v>8324</v>
      </c>
      <c r="R2067" t="s">
        <v>8354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10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2" t="s">
        <v>8324</v>
      </c>
      <c r="R2068" t="s">
        <v>8354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10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2" t="s">
        <v>8324</v>
      </c>
      <c r="R2069" t="s">
        <v>8354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10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2" t="s">
        <v>8324</v>
      </c>
      <c r="R2070" t="s">
        <v>8354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10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2" t="s">
        <v>8324</v>
      </c>
      <c r="R2071" t="s">
        <v>8354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10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2" t="s">
        <v>8324</v>
      </c>
      <c r="R2072" t="s">
        <v>8354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10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2" t="s">
        <v>8324</v>
      </c>
      <c r="R2073" t="s">
        <v>8354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10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2" t="s">
        <v>8324</v>
      </c>
      <c r="R2074" t="s">
        <v>8354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10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2" t="s">
        <v>8324</v>
      </c>
      <c r="R2075" t="s">
        <v>8354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10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2" t="s">
        <v>8324</v>
      </c>
      <c r="R2076" t="s">
        <v>8354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10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2" t="s">
        <v>8324</v>
      </c>
      <c r="R2077" t="s">
        <v>8354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10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2" t="s">
        <v>8324</v>
      </c>
      <c r="R2078" t="s">
        <v>8354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10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2" t="s">
        <v>8324</v>
      </c>
      <c r="R2079" t="s">
        <v>8354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10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2" t="s">
        <v>8324</v>
      </c>
      <c r="R2080" t="s">
        <v>8354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10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2" t="s">
        <v>8324</v>
      </c>
      <c r="R2081" t="s">
        <v>8354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10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2" t="s">
        <v>8324</v>
      </c>
      <c r="R2082" t="s">
        <v>8354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10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2" t="s">
        <v>8330</v>
      </c>
      <c r="R2083" t="s">
        <v>8334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10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2" t="s">
        <v>8330</v>
      </c>
      <c r="R2084" t="s">
        <v>8334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10" t="s">
        <v>2084</v>
      </c>
      <c r="C2085" s="3" t="s">
        <v>6193</v>
      </c>
      <c r="D2085" s="5">
        <v>850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100</v>
      </c>
      <c r="P2085">
        <f t="shared" si="161"/>
        <v>34</v>
      </c>
      <c r="Q2085" s="12" t="s">
        <v>8330</v>
      </c>
      <c r="R2085" t="s">
        <v>8334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10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2" t="s">
        <v>8330</v>
      </c>
      <c r="R2086" t="s">
        <v>8334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10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2" t="s">
        <v>8330</v>
      </c>
      <c r="R2087" t="s">
        <v>8334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10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2" t="s">
        <v>8330</v>
      </c>
      <c r="R2088" t="s">
        <v>8334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10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2" t="s">
        <v>8330</v>
      </c>
      <c r="R2089" t="s">
        <v>8334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10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2" t="s">
        <v>8330</v>
      </c>
      <c r="R2090" t="s">
        <v>8334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10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2" t="s">
        <v>8330</v>
      </c>
      <c r="R2091" t="s">
        <v>8334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10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2" t="s">
        <v>8330</v>
      </c>
      <c r="R2092" t="s">
        <v>8334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10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2" t="s">
        <v>8330</v>
      </c>
      <c r="R2093" t="s">
        <v>8334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10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2" t="s">
        <v>8330</v>
      </c>
      <c r="R2094" t="s">
        <v>8334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10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2" t="s">
        <v>8330</v>
      </c>
      <c r="R2095" t="s">
        <v>8334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10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2" t="s">
        <v>8330</v>
      </c>
      <c r="R2096" t="s">
        <v>8334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10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2" t="s">
        <v>8330</v>
      </c>
      <c r="R2097" t="s">
        <v>8334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10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2" t="s">
        <v>8330</v>
      </c>
      <c r="R2098" t="s">
        <v>8334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10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2" t="s">
        <v>8330</v>
      </c>
      <c r="R2099" t="s">
        <v>8334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10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2" t="s">
        <v>8330</v>
      </c>
      <c r="R2100" t="s">
        <v>8334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10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2" t="s">
        <v>8330</v>
      </c>
      <c r="R2101" t="s">
        <v>8334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10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2" t="s">
        <v>8330</v>
      </c>
      <c r="R2102" t="s">
        <v>8334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10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2" t="s">
        <v>8330</v>
      </c>
      <c r="R2103" t="s">
        <v>8334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10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2" t="s">
        <v>8330</v>
      </c>
      <c r="R2104" t="s">
        <v>8334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10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2" t="s">
        <v>8330</v>
      </c>
      <c r="R2105" t="s">
        <v>8334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10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2" t="s">
        <v>8330</v>
      </c>
      <c r="R2106" t="s">
        <v>8334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10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2" t="s">
        <v>8330</v>
      </c>
      <c r="R2107" t="s">
        <v>8334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10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2" t="s">
        <v>8330</v>
      </c>
      <c r="R2108" t="s">
        <v>8334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10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2" t="s">
        <v>8330</v>
      </c>
      <c r="R2109" t="s">
        <v>8334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10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2" t="s">
        <v>8330</v>
      </c>
      <c r="R2110" t="s">
        <v>8334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10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2" t="s">
        <v>8330</v>
      </c>
      <c r="R2111" t="s">
        <v>8334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10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2" t="s">
        <v>8330</v>
      </c>
      <c r="R2112" t="s">
        <v>8334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10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2" t="s">
        <v>8330</v>
      </c>
      <c r="R2113" t="s">
        <v>8334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10" t="s">
        <v>2113</v>
      </c>
      <c r="C2114" s="3" t="s">
        <v>6222</v>
      </c>
      <c r="D2114" s="5">
        <v>600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50</v>
      </c>
      <c r="P2114">
        <f t="shared" si="161"/>
        <v>27.27</v>
      </c>
      <c r="Q2114" s="12" t="s">
        <v>8330</v>
      </c>
      <c r="R2114" t="s">
        <v>8334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10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2" t="s">
        <v>8330</v>
      </c>
      <c r="R2115" t="s">
        <v>8334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10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2" t="s">
        <v>8330</v>
      </c>
      <c r="R2116" t="s">
        <v>8334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10" t="s">
        <v>2116</v>
      </c>
      <c r="C2117" s="3" t="s">
        <v>6225</v>
      </c>
      <c r="D2117" s="5">
        <v>3000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113</v>
      </c>
      <c r="P2117">
        <f t="shared" si="166"/>
        <v>94.03</v>
      </c>
      <c r="Q2117" s="12" t="s">
        <v>8330</v>
      </c>
      <c r="R2117" t="s">
        <v>8334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10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2" t="s">
        <v>8330</v>
      </c>
      <c r="R2118" t="s">
        <v>8334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10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2" t="s">
        <v>8330</v>
      </c>
      <c r="R2119" t="s">
        <v>8334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10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2" t="s">
        <v>8330</v>
      </c>
      <c r="R2120" t="s">
        <v>8334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10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2" t="s">
        <v>8330</v>
      </c>
      <c r="R2121" t="s">
        <v>8334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10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2" t="s">
        <v>8330</v>
      </c>
      <c r="R2122" t="s">
        <v>8334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10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2" t="s">
        <v>8338</v>
      </c>
      <c r="R2123" t="s">
        <v>8339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10" t="s">
        <v>2123</v>
      </c>
      <c r="C2124" s="3" t="s">
        <v>6232</v>
      </c>
      <c r="D2124" s="5">
        <v>25000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1</v>
      </c>
      <c r="P2124">
        <f t="shared" si="166"/>
        <v>103.33</v>
      </c>
      <c r="Q2124" s="12" t="s">
        <v>8338</v>
      </c>
      <c r="R2124" t="s">
        <v>8339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10" t="s">
        <v>2124</v>
      </c>
      <c r="C2125" s="3" t="s">
        <v>6233</v>
      </c>
      <c r="D2125" s="5">
        <v>7000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</v>
      </c>
      <c r="P2125">
        <f t="shared" si="166"/>
        <v>10</v>
      </c>
      <c r="Q2125" s="12" t="s">
        <v>8338</v>
      </c>
      <c r="R2125" t="s">
        <v>8339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10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2" t="s">
        <v>8338</v>
      </c>
      <c r="R2126" t="s">
        <v>8339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10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2" t="s">
        <v>8338</v>
      </c>
      <c r="R2127" t="s">
        <v>8339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10" t="s">
        <v>2127</v>
      </c>
      <c r="C2128" s="3" t="s">
        <v>6236</v>
      </c>
      <c r="D2128" s="5">
        <v>5000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2" t="s">
        <v>8338</v>
      </c>
      <c r="R2128" t="s">
        <v>8339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10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2" t="s">
        <v>8338</v>
      </c>
      <c r="R2129" t="s">
        <v>8339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10" t="s">
        <v>2129</v>
      </c>
      <c r="C2130" s="3" t="s">
        <v>6238</v>
      </c>
      <c r="D2130" s="5">
        <v>7000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2" t="s">
        <v>8338</v>
      </c>
      <c r="R2130" t="s">
        <v>8339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10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2" t="s">
        <v>8338</v>
      </c>
      <c r="R2131" t="s">
        <v>8339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10" t="s">
        <v>2131</v>
      </c>
      <c r="C2132" s="3" t="s">
        <v>6240</v>
      </c>
      <c r="D2132" s="5">
        <v>6000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1</v>
      </c>
      <c r="P2132">
        <f t="shared" si="166"/>
        <v>21.25</v>
      </c>
      <c r="Q2132" s="12" t="s">
        <v>8338</v>
      </c>
      <c r="R2132" t="s">
        <v>8339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10" t="s">
        <v>2132</v>
      </c>
      <c r="C2133" s="3" t="s">
        <v>6241</v>
      </c>
      <c r="D2133" s="5">
        <v>6000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0</v>
      </c>
      <c r="P2133">
        <f t="shared" si="166"/>
        <v>8.33</v>
      </c>
      <c r="Q2133" s="12" t="s">
        <v>8338</v>
      </c>
      <c r="R2133" t="s">
        <v>8339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10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2" t="s">
        <v>8338</v>
      </c>
      <c r="R2134" t="s">
        <v>8339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10" t="s">
        <v>2134</v>
      </c>
      <c r="C2135" s="3" t="s">
        <v>6243</v>
      </c>
      <c r="D2135" s="5">
        <v>20000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0</v>
      </c>
      <c r="P2135">
        <f t="shared" si="166"/>
        <v>5.33</v>
      </c>
      <c r="Q2135" s="12" t="s">
        <v>8338</v>
      </c>
      <c r="R2135" t="s">
        <v>8339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10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2" t="s">
        <v>8338</v>
      </c>
      <c r="R2136" t="s">
        <v>8339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10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2" t="s">
        <v>8338</v>
      </c>
      <c r="R2137" t="s">
        <v>8339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10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2" t="s">
        <v>8338</v>
      </c>
      <c r="R2138" t="s">
        <v>8339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10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2" t="s">
        <v>8338</v>
      </c>
      <c r="R2139" t="s">
        <v>8339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10" t="s">
        <v>2139</v>
      </c>
      <c r="C2140" s="3" t="s">
        <v>6248</v>
      </c>
      <c r="D2140" s="5">
        <v>1300000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0</v>
      </c>
      <c r="P2140">
        <f t="shared" si="166"/>
        <v>10.67</v>
      </c>
      <c r="Q2140" s="12" t="s">
        <v>8338</v>
      </c>
      <c r="R2140" t="s">
        <v>8339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10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2" t="s">
        <v>8338</v>
      </c>
      <c r="R2141" t="s">
        <v>8339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10" t="s">
        <v>2141</v>
      </c>
      <c r="C2142" s="3" t="s">
        <v>6250</v>
      </c>
      <c r="D2142" s="5">
        <v>2500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22</v>
      </c>
      <c r="P2142">
        <f t="shared" si="166"/>
        <v>50.91</v>
      </c>
      <c r="Q2142" s="12" t="s">
        <v>8338</v>
      </c>
      <c r="R2142" t="s">
        <v>8339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10" t="s">
        <v>2142</v>
      </c>
      <c r="C2143" s="3" t="s">
        <v>6251</v>
      </c>
      <c r="D2143" s="5">
        <v>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2" t="s">
        <v>8338</v>
      </c>
      <c r="R2143" t="s">
        <v>8339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10" t="s">
        <v>2143</v>
      </c>
      <c r="C2144" s="3" t="s">
        <v>6252</v>
      </c>
      <c r="D2144" s="5">
        <v>600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100</v>
      </c>
      <c r="P2144">
        <f t="shared" si="166"/>
        <v>50.08</v>
      </c>
      <c r="Q2144" s="12" t="s">
        <v>8338</v>
      </c>
      <c r="R2144" t="s">
        <v>8339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10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2" t="s">
        <v>8338</v>
      </c>
      <c r="R2145" t="s">
        <v>8339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10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2" t="s">
        <v>8338</v>
      </c>
      <c r="R2146" t="s">
        <v>8339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10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2" t="s">
        <v>8338</v>
      </c>
      <c r="R2147" t="s">
        <v>8339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10" t="s">
        <v>2147</v>
      </c>
      <c r="C2148" s="3" t="s">
        <v>6256</v>
      </c>
      <c r="D2148" s="5">
        <v>6000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2" t="s">
        <v>8338</v>
      </c>
      <c r="R2148" t="s">
        <v>8339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10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2" t="s">
        <v>8338</v>
      </c>
      <c r="R2149" t="s">
        <v>8339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10" t="s">
        <v>2149</v>
      </c>
      <c r="C2150" s="3" t="s">
        <v>6258</v>
      </c>
      <c r="D2150" s="5">
        <v>18950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0</v>
      </c>
      <c r="P2150">
        <f t="shared" si="166"/>
        <v>1</v>
      </c>
      <c r="Q2150" s="12" t="s">
        <v>8338</v>
      </c>
      <c r="R2150" t="s">
        <v>8339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10" t="s">
        <v>2150</v>
      </c>
      <c r="C2151" s="3" t="s">
        <v>6259</v>
      </c>
      <c r="D2151" s="5">
        <v>5000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2" t="s">
        <v>8338</v>
      </c>
      <c r="R2151" t="s">
        <v>8339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10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2" t="s">
        <v>8338</v>
      </c>
      <c r="R2152" t="s">
        <v>8339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10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2" t="s">
        <v>8338</v>
      </c>
      <c r="R2153" t="s">
        <v>8339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10" t="s">
        <v>2153</v>
      </c>
      <c r="C2154" s="3" t="s">
        <v>6262</v>
      </c>
      <c r="D2154" s="5">
        <v>5500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1</v>
      </c>
      <c r="P2154">
        <f t="shared" si="166"/>
        <v>12.5</v>
      </c>
      <c r="Q2154" s="12" t="s">
        <v>8338</v>
      </c>
      <c r="R2154" t="s">
        <v>8339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10" t="s">
        <v>2154</v>
      </c>
      <c r="C2155" s="3" t="s">
        <v>6263</v>
      </c>
      <c r="D2155" s="5">
        <v>5000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1</v>
      </c>
      <c r="P2155">
        <f t="shared" si="166"/>
        <v>8.5</v>
      </c>
      <c r="Q2155" s="12" t="s">
        <v>8338</v>
      </c>
      <c r="R2155" t="s">
        <v>8339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10" t="s">
        <v>2155</v>
      </c>
      <c r="C2156" s="3" t="s">
        <v>6264</v>
      </c>
      <c r="D2156" s="5">
        <v>14000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0</v>
      </c>
      <c r="P2156">
        <f t="shared" si="166"/>
        <v>1</v>
      </c>
      <c r="Q2156" s="12" t="s">
        <v>8338</v>
      </c>
      <c r="R2156" t="s">
        <v>8339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10" t="s">
        <v>2156</v>
      </c>
      <c r="C2157" s="3" t="s">
        <v>6265</v>
      </c>
      <c r="D2157" s="5">
        <v>500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23</v>
      </c>
      <c r="P2157">
        <f t="shared" si="166"/>
        <v>23</v>
      </c>
      <c r="Q2157" s="12" t="s">
        <v>8338</v>
      </c>
      <c r="R2157" t="s">
        <v>8339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10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2" t="s">
        <v>8338</v>
      </c>
      <c r="R2158" t="s">
        <v>8339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10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2" t="s">
        <v>8338</v>
      </c>
      <c r="R2159" t="s">
        <v>8339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10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2" t="s">
        <v>8338</v>
      </c>
      <c r="R2160" t="s">
        <v>8339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10" t="s">
        <v>2160</v>
      </c>
      <c r="C2161" s="3" t="s">
        <v>6269</v>
      </c>
      <c r="D2161" s="5">
        <v>25000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0</v>
      </c>
      <c r="P2161">
        <f t="shared" si="166"/>
        <v>13</v>
      </c>
      <c r="Q2161" s="12" t="s">
        <v>8338</v>
      </c>
      <c r="R2161" t="s">
        <v>8339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10" t="s">
        <v>2161</v>
      </c>
      <c r="C2162" s="3" t="s">
        <v>6270</v>
      </c>
      <c r="D2162" s="5">
        <v>2700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3</v>
      </c>
      <c r="P2162">
        <f t="shared" si="166"/>
        <v>5.31</v>
      </c>
      <c r="Q2162" s="12" t="s">
        <v>8338</v>
      </c>
      <c r="R2162" t="s">
        <v>8339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10" t="s">
        <v>2162</v>
      </c>
      <c r="C2163" s="3" t="s">
        <v>6271</v>
      </c>
      <c r="D2163" s="5">
        <v>37000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</v>
      </c>
      <c r="P2163">
        <f t="shared" si="166"/>
        <v>35.619999999999997</v>
      </c>
      <c r="Q2163" s="12" t="s">
        <v>8330</v>
      </c>
      <c r="R2163" t="s">
        <v>8331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10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2" t="s">
        <v>8330</v>
      </c>
      <c r="R2164" t="s">
        <v>8331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10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2" t="s">
        <v>8330</v>
      </c>
      <c r="R2165" t="s">
        <v>8331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10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2" t="s">
        <v>8330</v>
      </c>
      <c r="R2166" t="s">
        <v>8331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10" t="s">
        <v>2166</v>
      </c>
      <c r="C2167" s="3" t="s">
        <v>6275</v>
      </c>
      <c r="D2167" s="5">
        <v>50000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7</v>
      </c>
      <c r="P2167">
        <f t="shared" si="166"/>
        <v>29.62</v>
      </c>
      <c r="Q2167" s="12" t="s">
        <v>8330</v>
      </c>
      <c r="R2167" t="s">
        <v>8331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10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2" t="s">
        <v>8330</v>
      </c>
      <c r="R2168" t="s">
        <v>8331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10" t="s">
        <v>2168</v>
      </c>
      <c r="C2169" s="3" t="s">
        <v>6277</v>
      </c>
      <c r="D2169" s="5">
        <v>450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40</v>
      </c>
      <c r="P2169">
        <f t="shared" si="166"/>
        <v>22.5</v>
      </c>
      <c r="Q2169" s="12" t="s">
        <v>8330</v>
      </c>
      <c r="R2169" t="s">
        <v>8331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10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2" t="s">
        <v>8330</v>
      </c>
      <c r="R2170" t="s">
        <v>8331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10" t="s">
        <v>2170</v>
      </c>
      <c r="C2171" s="3" t="s">
        <v>6279</v>
      </c>
      <c r="D2171" s="5">
        <v>1000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15</v>
      </c>
      <c r="P2171">
        <f t="shared" si="166"/>
        <v>21.86</v>
      </c>
      <c r="Q2171" s="12" t="s">
        <v>8330</v>
      </c>
      <c r="R2171" t="s">
        <v>8331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10" t="s">
        <v>2171</v>
      </c>
      <c r="C2172" s="3" t="s">
        <v>6280</v>
      </c>
      <c r="D2172" s="5">
        <v>500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127</v>
      </c>
      <c r="P2172">
        <f t="shared" si="166"/>
        <v>33.32</v>
      </c>
      <c r="Q2172" s="12" t="s">
        <v>8330</v>
      </c>
      <c r="R2172" t="s">
        <v>8331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10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2" t="s">
        <v>8330</v>
      </c>
      <c r="R2173" t="s">
        <v>8331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10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2" t="s">
        <v>8330</v>
      </c>
      <c r="R2174" t="s">
        <v>8331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10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2" t="s">
        <v>8330</v>
      </c>
      <c r="R2175" t="s">
        <v>8331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10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2" t="s">
        <v>8330</v>
      </c>
      <c r="R2176" t="s">
        <v>8331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10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2" t="s">
        <v>8330</v>
      </c>
      <c r="R2177" t="s">
        <v>8331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10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2" t="s">
        <v>8330</v>
      </c>
      <c r="R2178" t="s">
        <v>8331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10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2" t="s">
        <v>8330</v>
      </c>
      <c r="R2179" t="s">
        <v>8331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10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2" t="s">
        <v>8330</v>
      </c>
      <c r="R2180" t="s">
        <v>8331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10" t="s">
        <v>2180</v>
      </c>
      <c r="C2181" s="3" t="s">
        <v>6289</v>
      </c>
      <c r="D2181" s="5">
        <v>1570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103</v>
      </c>
      <c r="P2181">
        <f t="shared" si="171"/>
        <v>76.86</v>
      </c>
      <c r="Q2181" s="12" t="s">
        <v>8330</v>
      </c>
      <c r="R2181" t="s">
        <v>8331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10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2" t="s">
        <v>8330</v>
      </c>
      <c r="R2182" t="s">
        <v>8331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10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2" t="s">
        <v>8338</v>
      </c>
      <c r="R2183" t="s">
        <v>8356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10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2" t="s">
        <v>8338</v>
      </c>
      <c r="R2184" t="s">
        <v>8356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10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2" t="s">
        <v>8338</v>
      </c>
      <c r="R2185" t="s">
        <v>8356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10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2" t="s">
        <v>8338</v>
      </c>
      <c r="R2186" t="s">
        <v>8356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10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2" t="s">
        <v>8338</v>
      </c>
      <c r="R2187" t="s">
        <v>8356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10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2" t="s">
        <v>8338</v>
      </c>
      <c r="R2188" t="s">
        <v>8356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10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2" t="s">
        <v>8338</v>
      </c>
      <c r="R2189" t="s">
        <v>8356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10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2" t="s">
        <v>8338</v>
      </c>
      <c r="R2190" t="s">
        <v>8356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10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2" t="s">
        <v>8338</v>
      </c>
      <c r="R2191" t="s">
        <v>8356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10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2" t="s">
        <v>8338</v>
      </c>
      <c r="R2192" t="s">
        <v>8356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10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2" t="s">
        <v>8338</v>
      </c>
      <c r="R2193" t="s">
        <v>8356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10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2" t="s">
        <v>8338</v>
      </c>
      <c r="R2194" t="s">
        <v>8356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10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2" t="s">
        <v>8338</v>
      </c>
      <c r="R2195" t="s">
        <v>8356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10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2" t="s">
        <v>8338</v>
      </c>
      <c r="R2196" t="s">
        <v>8356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10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2" t="s">
        <v>8338</v>
      </c>
      <c r="R2197" t="s">
        <v>8356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10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2" t="s">
        <v>8338</v>
      </c>
      <c r="R2198" t="s">
        <v>8356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10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2" t="s">
        <v>8338</v>
      </c>
      <c r="R2199" t="s">
        <v>8356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10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2" t="s">
        <v>8338</v>
      </c>
      <c r="R2200" t="s">
        <v>8356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10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2" t="s">
        <v>8338</v>
      </c>
      <c r="R2201" t="s">
        <v>8356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10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2" t="s">
        <v>8338</v>
      </c>
      <c r="R2202" t="s">
        <v>8356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10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2" t="s">
        <v>8330</v>
      </c>
      <c r="R2203" t="s">
        <v>8335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10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2" t="s">
        <v>8330</v>
      </c>
      <c r="R2204" t="s">
        <v>8335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10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2" t="s">
        <v>8330</v>
      </c>
      <c r="R2205" t="s">
        <v>8335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10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2" t="s">
        <v>8330</v>
      </c>
      <c r="R2206" t="s">
        <v>8335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10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2" t="s">
        <v>8330</v>
      </c>
      <c r="R2207" t="s">
        <v>8335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10" t="s">
        <v>2207</v>
      </c>
      <c r="C2208" s="3" t="s">
        <v>6316</v>
      </c>
      <c r="D2208" s="5">
        <v>1000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113</v>
      </c>
      <c r="P2208">
        <f t="shared" si="171"/>
        <v>33.24</v>
      </c>
      <c r="Q2208" s="12" t="s">
        <v>8330</v>
      </c>
      <c r="R2208" t="s">
        <v>8335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10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2" t="s">
        <v>8330</v>
      </c>
      <c r="R2209" t="s">
        <v>8335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10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2" t="s">
        <v>8330</v>
      </c>
      <c r="R2210" t="s">
        <v>8335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10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2" t="s">
        <v>8330</v>
      </c>
      <c r="R2211" t="s">
        <v>8335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10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2" t="s">
        <v>8330</v>
      </c>
      <c r="R2212" t="s">
        <v>8335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10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2" t="s">
        <v>8330</v>
      </c>
      <c r="R2213" t="s">
        <v>8335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10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2" t="s">
        <v>8330</v>
      </c>
      <c r="R2214" t="s">
        <v>8335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10" t="s">
        <v>2214</v>
      </c>
      <c r="C2215" s="3" t="s">
        <v>6323</v>
      </c>
      <c r="D2215" s="5">
        <v>5000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0</v>
      </c>
      <c r="P2215">
        <f t="shared" si="171"/>
        <v>10</v>
      </c>
      <c r="Q2215" s="12" t="s">
        <v>8330</v>
      </c>
      <c r="R2215" t="s">
        <v>8335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10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2" t="s">
        <v>8330</v>
      </c>
      <c r="R2216" t="s">
        <v>8335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10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2" t="s">
        <v>8330</v>
      </c>
      <c r="R2217" t="s">
        <v>8335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10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2" t="s">
        <v>8330</v>
      </c>
      <c r="R2218" t="s">
        <v>8335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10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2" t="s">
        <v>8330</v>
      </c>
      <c r="R2219" t="s">
        <v>8335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10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2" t="s">
        <v>8330</v>
      </c>
      <c r="R2220" t="s">
        <v>8335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10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2" t="s">
        <v>8330</v>
      </c>
      <c r="R2221" t="s">
        <v>8335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10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2" t="s">
        <v>8330</v>
      </c>
      <c r="R2222" t="s">
        <v>8335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10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2" t="s">
        <v>8338</v>
      </c>
      <c r="R2223" t="s">
        <v>8356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10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2" t="s">
        <v>8338</v>
      </c>
      <c r="R2224" t="s">
        <v>8356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10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2" t="s">
        <v>8338</v>
      </c>
      <c r="R2225" t="s">
        <v>8356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10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2" t="s">
        <v>8338</v>
      </c>
      <c r="R2226" t="s">
        <v>8356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10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2" t="s">
        <v>8338</v>
      </c>
      <c r="R2227" t="s">
        <v>8356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10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2" t="s">
        <v>8338</v>
      </c>
      <c r="R2228" t="s">
        <v>8356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10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2" t="s">
        <v>8338</v>
      </c>
      <c r="R2229" t="s">
        <v>8356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10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2" t="s">
        <v>8338</v>
      </c>
      <c r="R2230" t="s">
        <v>8356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10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2" t="s">
        <v>8338</v>
      </c>
      <c r="R2231" t="s">
        <v>8356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10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2" t="s">
        <v>8338</v>
      </c>
      <c r="R2232" t="s">
        <v>8356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10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2" t="s">
        <v>8338</v>
      </c>
      <c r="R2233" t="s">
        <v>8356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10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2" t="s">
        <v>8338</v>
      </c>
      <c r="R2234" t="s">
        <v>8356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10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2" t="s">
        <v>8338</v>
      </c>
      <c r="R2235" t="s">
        <v>8356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10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2" t="s">
        <v>8338</v>
      </c>
      <c r="R2236" t="s">
        <v>8356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10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2" t="s">
        <v>8338</v>
      </c>
      <c r="R2237" t="s">
        <v>8356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10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2" t="s">
        <v>8338</v>
      </c>
      <c r="R2238" t="s">
        <v>8356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10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2" t="s">
        <v>8338</v>
      </c>
      <c r="R2239" t="s">
        <v>8356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10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2" t="s">
        <v>8338</v>
      </c>
      <c r="R2240" t="s">
        <v>8356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10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2" t="s">
        <v>8338</v>
      </c>
      <c r="R2241" t="s">
        <v>8356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10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2" t="s">
        <v>8338</v>
      </c>
      <c r="R2242" t="s">
        <v>8356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10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2" t="s">
        <v>8338</v>
      </c>
      <c r="R2243" t="s">
        <v>8356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10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2" t="s">
        <v>8338</v>
      </c>
      <c r="R2244" t="s">
        <v>8356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10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2" t="s">
        <v>8338</v>
      </c>
      <c r="R2245" t="s">
        <v>8356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10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2" t="s">
        <v>8338</v>
      </c>
      <c r="R2246" t="s">
        <v>8356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10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2" t="s">
        <v>8338</v>
      </c>
      <c r="R2247" t="s">
        <v>8356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10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2" t="s">
        <v>8338</v>
      </c>
      <c r="R2248" t="s">
        <v>8356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10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2" t="s">
        <v>8338</v>
      </c>
      <c r="R2249" t="s">
        <v>8356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10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2" t="s">
        <v>8338</v>
      </c>
      <c r="R2250" t="s">
        <v>8356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10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2" t="s">
        <v>8338</v>
      </c>
      <c r="R2251" t="s">
        <v>8356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10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2" t="s">
        <v>8338</v>
      </c>
      <c r="R2252" t="s">
        <v>8356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10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2" t="s">
        <v>8338</v>
      </c>
      <c r="R2253" t="s">
        <v>8356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10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2" t="s">
        <v>8338</v>
      </c>
      <c r="R2254" t="s">
        <v>8356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10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2" t="s">
        <v>8338</v>
      </c>
      <c r="R2255" t="s">
        <v>8356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10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2" t="s">
        <v>8338</v>
      </c>
      <c r="R2256" t="s">
        <v>8356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10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2" t="s">
        <v>8338</v>
      </c>
      <c r="R2257" t="s">
        <v>8356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10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2" t="s">
        <v>8338</v>
      </c>
      <c r="R2258" t="s">
        <v>8356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10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2" t="s">
        <v>8338</v>
      </c>
      <c r="R2259" t="s">
        <v>8356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10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2" t="s">
        <v>8338</v>
      </c>
      <c r="R2260" t="s">
        <v>8356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10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2" t="s">
        <v>8338</v>
      </c>
      <c r="R2261" t="s">
        <v>8356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10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2" t="s">
        <v>8338</v>
      </c>
      <c r="R2262" t="s">
        <v>8356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10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2" t="s">
        <v>8338</v>
      </c>
      <c r="R2263" t="s">
        <v>8356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10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2" t="s">
        <v>8338</v>
      </c>
      <c r="R2264" t="s">
        <v>8356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10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2" t="s">
        <v>8338</v>
      </c>
      <c r="R2265" t="s">
        <v>8356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10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2" t="s">
        <v>8338</v>
      </c>
      <c r="R2266" t="s">
        <v>8356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10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2" t="s">
        <v>8338</v>
      </c>
      <c r="R2267" t="s">
        <v>8356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10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2" t="s">
        <v>8338</v>
      </c>
      <c r="R2268" t="s">
        <v>8356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10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2" t="s">
        <v>8338</v>
      </c>
      <c r="R2269" t="s">
        <v>8356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10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2" t="s">
        <v>8338</v>
      </c>
      <c r="R2270" t="s">
        <v>8356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10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2" t="s">
        <v>8338</v>
      </c>
      <c r="R2271" t="s">
        <v>8356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10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2" t="s">
        <v>8338</v>
      </c>
      <c r="R2272" t="s">
        <v>8356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10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2" t="s">
        <v>8338</v>
      </c>
      <c r="R2273" t="s">
        <v>8356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10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2" t="s">
        <v>8338</v>
      </c>
      <c r="R2274" t="s">
        <v>8356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10" t="s">
        <v>2274</v>
      </c>
      <c r="C2275" s="3" t="s">
        <v>6383</v>
      </c>
      <c r="D2275" s="5">
        <v>5000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110</v>
      </c>
      <c r="P2275">
        <f t="shared" si="176"/>
        <v>37.479999999999997</v>
      </c>
      <c r="Q2275" s="12" t="s">
        <v>8338</v>
      </c>
      <c r="R2275" t="s">
        <v>8356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10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2" t="s">
        <v>8338</v>
      </c>
      <c r="R2276" t="s">
        <v>8356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10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2" t="s">
        <v>8338</v>
      </c>
      <c r="R2277" t="s">
        <v>8356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10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2" t="s">
        <v>8338</v>
      </c>
      <c r="R2278" t="s">
        <v>8356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10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2" t="s">
        <v>8338</v>
      </c>
      <c r="R2279" t="s">
        <v>8356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10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2" t="s">
        <v>8338</v>
      </c>
      <c r="R2280" t="s">
        <v>8356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10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2" t="s">
        <v>8338</v>
      </c>
      <c r="R2281" t="s">
        <v>8356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10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2" t="s">
        <v>8338</v>
      </c>
      <c r="R2282" t="s">
        <v>8356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10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2" t="s">
        <v>8330</v>
      </c>
      <c r="R2283" t="s">
        <v>8331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10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2" t="s">
        <v>8330</v>
      </c>
      <c r="R2284" t="s">
        <v>8331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10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2" t="s">
        <v>8330</v>
      </c>
      <c r="R2285" t="s">
        <v>8331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10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2" t="s">
        <v>8330</v>
      </c>
      <c r="R2286" t="s">
        <v>8331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10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2" t="s">
        <v>8330</v>
      </c>
      <c r="R2287" t="s">
        <v>8331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10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2" t="s">
        <v>8330</v>
      </c>
      <c r="R2288" t="s">
        <v>8331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10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2" t="s">
        <v>8330</v>
      </c>
      <c r="R2289" t="s">
        <v>8331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10" t="s">
        <v>2289</v>
      </c>
      <c r="C2290" s="3" t="s">
        <v>6398</v>
      </c>
      <c r="D2290" s="5">
        <v>800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125</v>
      </c>
      <c r="P2290">
        <f t="shared" si="176"/>
        <v>40.04</v>
      </c>
      <c r="Q2290" s="12" t="s">
        <v>8330</v>
      </c>
      <c r="R2290" t="s">
        <v>8331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10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2" t="s">
        <v>8330</v>
      </c>
      <c r="R2291" t="s">
        <v>8331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10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2" t="s">
        <v>8330</v>
      </c>
      <c r="R2292" t="s">
        <v>8331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10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2" t="s">
        <v>8330</v>
      </c>
      <c r="R2293" t="s">
        <v>8331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10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2" t="s">
        <v>8330</v>
      </c>
      <c r="R2294" t="s">
        <v>8331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10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2" t="s">
        <v>8330</v>
      </c>
      <c r="R2295" t="s">
        <v>8331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10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2" t="s">
        <v>8330</v>
      </c>
      <c r="R2296" t="s">
        <v>8331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10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2" t="s">
        <v>8330</v>
      </c>
      <c r="R2297" t="s">
        <v>8331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10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2" t="s">
        <v>8330</v>
      </c>
      <c r="R2298" t="s">
        <v>8331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10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2" t="s">
        <v>8330</v>
      </c>
      <c r="R2299" t="s">
        <v>8331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10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2" t="s">
        <v>8330</v>
      </c>
      <c r="R2300" t="s">
        <v>8331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10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2" t="s">
        <v>8330</v>
      </c>
      <c r="R2301" t="s">
        <v>8331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10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2" t="s">
        <v>8330</v>
      </c>
      <c r="R2302" t="s">
        <v>8331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10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2" t="s">
        <v>8330</v>
      </c>
      <c r="R2303" t="s">
        <v>8334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10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2" t="s">
        <v>8330</v>
      </c>
      <c r="R2304" t="s">
        <v>8334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10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2" t="s">
        <v>8330</v>
      </c>
      <c r="R2305" t="s">
        <v>8334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10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2" t="s">
        <v>8330</v>
      </c>
      <c r="R2306" t="s">
        <v>8334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10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2" t="s">
        <v>8330</v>
      </c>
      <c r="R2307" t="s">
        <v>8334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10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2" t="s">
        <v>8330</v>
      </c>
      <c r="R2308" t="s">
        <v>8334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10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2" t="s">
        <v>8330</v>
      </c>
      <c r="R2309" t="s">
        <v>8334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10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2" t="s">
        <v>8330</v>
      </c>
      <c r="R2310" t="s">
        <v>8334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10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2" t="s">
        <v>8330</v>
      </c>
      <c r="R2311" t="s">
        <v>8334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10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2" t="s">
        <v>8330</v>
      </c>
      <c r="R2312" t="s">
        <v>8334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10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2" t="s">
        <v>8330</v>
      </c>
      <c r="R2313" t="s">
        <v>8334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10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2" t="s">
        <v>8330</v>
      </c>
      <c r="R2314" t="s">
        <v>8334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10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2" t="s">
        <v>8330</v>
      </c>
      <c r="R2315" t="s">
        <v>8334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10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2" t="s">
        <v>8330</v>
      </c>
      <c r="R2316" t="s">
        <v>8334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10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2" t="s">
        <v>8330</v>
      </c>
      <c r="R2317" t="s">
        <v>8334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10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2" t="s">
        <v>8330</v>
      </c>
      <c r="R2318" t="s">
        <v>8334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10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2" t="s">
        <v>8330</v>
      </c>
      <c r="R2319" t="s">
        <v>8334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10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2" t="s">
        <v>8330</v>
      </c>
      <c r="R2320" t="s">
        <v>8334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10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2" t="s">
        <v>8330</v>
      </c>
      <c r="R2321" t="s">
        <v>8334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10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2" t="s">
        <v>8330</v>
      </c>
      <c r="R2322" t="s">
        <v>8334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10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2" t="s">
        <v>8341</v>
      </c>
      <c r="R2323" t="s">
        <v>8357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10" t="s">
        <v>2323</v>
      </c>
      <c r="C2324" s="3" t="s">
        <v>6432</v>
      </c>
      <c r="D2324" s="5">
        <v>1750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5</v>
      </c>
      <c r="P2324">
        <f t="shared" si="181"/>
        <v>21.25</v>
      </c>
      <c r="Q2324" s="12" t="s">
        <v>8341</v>
      </c>
      <c r="R2324" t="s">
        <v>8357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10" t="s">
        <v>2324</v>
      </c>
      <c r="C2325" s="3" t="s">
        <v>6433</v>
      </c>
      <c r="D2325" s="5">
        <v>45000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0</v>
      </c>
      <c r="P2325">
        <f t="shared" si="181"/>
        <v>30</v>
      </c>
      <c r="Q2325" s="12" t="s">
        <v>8341</v>
      </c>
      <c r="R2325" t="s">
        <v>8357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10" t="s">
        <v>2325</v>
      </c>
      <c r="C2326" s="3" t="s">
        <v>6434</v>
      </c>
      <c r="D2326" s="5">
        <v>1500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104</v>
      </c>
      <c r="P2326">
        <f t="shared" si="181"/>
        <v>25.49</v>
      </c>
      <c r="Q2326" s="12" t="s">
        <v>8341</v>
      </c>
      <c r="R2326" t="s">
        <v>8357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10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2" t="s">
        <v>8341</v>
      </c>
      <c r="R2327" t="s">
        <v>8357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10" t="s">
        <v>2327</v>
      </c>
      <c r="C2328" s="3" t="s">
        <v>6436</v>
      </c>
      <c r="D2328" s="5">
        <v>18900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2" t="s">
        <v>8341</v>
      </c>
      <c r="R2328" t="s">
        <v>8357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10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2" t="s">
        <v>8341</v>
      </c>
      <c r="R2329" t="s">
        <v>8357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10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2" t="s">
        <v>8341</v>
      </c>
      <c r="R2330" t="s">
        <v>8357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10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2" t="s">
        <v>8341</v>
      </c>
      <c r="R2331" t="s">
        <v>8357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10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2" t="s">
        <v>8341</v>
      </c>
      <c r="R2332" t="s">
        <v>8357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10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2" t="s">
        <v>8341</v>
      </c>
      <c r="R2333" t="s">
        <v>8357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10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2" t="s">
        <v>8341</v>
      </c>
      <c r="R2334" t="s">
        <v>8357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10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2" t="s">
        <v>8341</v>
      </c>
      <c r="R2335" t="s">
        <v>8357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10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2" t="s">
        <v>8341</v>
      </c>
      <c r="R2336" t="s">
        <v>8357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10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2" t="s">
        <v>8341</v>
      </c>
      <c r="R2337" t="s">
        <v>8357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10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2" t="s">
        <v>8341</v>
      </c>
      <c r="R2338" t="s">
        <v>8357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10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2" t="s">
        <v>8341</v>
      </c>
      <c r="R2339" t="s">
        <v>8357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10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2" t="s">
        <v>8341</v>
      </c>
      <c r="R2340" t="s">
        <v>8357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10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2" t="s">
        <v>8341</v>
      </c>
      <c r="R2341" t="s">
        <v>8357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10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2" t="s">
        <v>8341</v>
      </c>
      <c r="R2342" t="s">
        <v>8357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10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2" t="s">
        <v>8324</v>
      </c>
      <c r="R2343" t="s">
        <v>8325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10" t="s">
        <v>2343</v>
      </c>
      <c r="C2344" s="3" t="s">
        <v>6452</v>
      </c>
      <c r="D2344" s="5">
        <v>5000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2" t="s">
        <v>8324</v>
      </c>
      <c r="R2344" t="s">
        <v>8325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10" t="s">
        <v>2344</v>
      </c>
      <c r="C2345" s="3" t="s">
        <v>6453</v>
      </c>
      <c r="D2345" s="5">
        <v>500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60</v>
      </c>
      <c r="P2345">
        <f t="shared" si="181"/>
        <v>300</v>
      </c>
      <c r="Q2345" s="12" t="s">
        <v>8324</v>
      </c>
      <c r="R2345" t="s">
        <v>8325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10" t="s">
        <v>2345</v>
      </c>
      <c r="C2346" s="3" t="s">
        <v>6454</v>
      </c>
      <c r="D2346" s="5">
        <v>5000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2" t="s">
        <v>8324</v>
      </c>
      <c r="R2346" t="s">
        <v>8325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10" t="s">
        <v>2346</v>
      </c>
      <c r="C2347" s="3" t="s">
        <v>6455</v>
      </c>
      <c r="D2347" s="5">
        <v>5000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2" t="s">
        <v>8324</v>
      </c>
      <c r="R2347" t="s">
        <v>8325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10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2" t="s">
        <v>8324</v>
      </c>
      <c r="R2348" t="s">
        <v>8325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10" t="s">
        <v>2348</v>
      </c>
      <c r="C2349" s="3" t="s">
        <v>6457</v>
      </c>
      <c r="D2349" s="5">
        <v>1500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1</v>
      </c>
      <c r="P2349">
        <f t="shared" si="181"/>
        <v>15</v>
      </c>
      <c r="Q2349" s="12" t="s">
        <v>8324</v>
      </c>
      <c r="R2349" t="s">
        <v>8325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10" t="s">
        <v>2349</v>
      </c>
      <c r="C2350" s="3" t="s">
        <v>6458</v>
      </c>
      <c r="D2350" s="5">
        <v>4190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6</v>
      </c>
      <c r="P2350">
        <f t="shared" si="181"/>
        <v>54</v>
      </c>
      <c r="Q2350" s="12" t="s">
        <v>8324</v>
      </c>
      <c r="R2350" t="s">
        <v>8325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10" t="s">
        <v>2350</v>
      </c>
      <c r="C2351" s="3" t="s">
        <v>6459</v>
      </c>
      <c r="D2351" s="5">
        <v>5000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2" t="s">
        <v>8324</v>
      </c>
      <c r="R2351" t="s">
        <v>8325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10" t="s">
        <v>2351</v>
      </c>
      <c r="C2352" s="3" t="s">
        <v>6460</v>
      </c>
      <c r="D2352" s="5">
        <v>5000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2" t="s">
        <v>8324</v>
      </c>
      <c r="R2352" t="s">
        <v>8325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10" t="s">
        <v>2352</v>
      </c>
      <c r="C2353" s="3" t="s">
        <v>6461</v>
      </c>
      <c r="D2353" s="5">
        <v>15000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2" t="s">
        <v>8324</v>
      </c>
      <c r="R2353" t="s">
        <v>8325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10" t="s">
        <v>2353</v>
      </c>
      <c r="C2354" s="3" t="s">
        <v>6462</v>
      </c>
      <c r="D2354" s="5">
        <v>5000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2" t="s">
        <v>8324</v>
      </c>
      <c r="R2354" t="s">
        <v>8325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10" t="s">
        <v>2354</v>
      </c>
      <c r="C2355" s="3" t="s">
        <v>6463</v>
      </c>
      <c r="D2355" s="5">
        <v>5000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2" t="s">
        <v>8324</v>
      </c>
      <c r="R2355" t="s">
        <v>8325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10" t="s">
        <v>2355</v>
      </c>
      <c r="C2356" s="3" t="s">
        <v>6464</v>
      </c>
      <c r="D2356" s="5">
        <v>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1</v>
      </c>
      <c r="P2356">
        <f t="shared" si="181"/>
        <v>25</v>
      </c>
      <c r="Q2356" s="12" t="s">
        <v>8324</v>
      </c>
      <c r="R2356" t="s">
        <v>8325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10" t="s">
        <v>2356</v>
      </c>
      <c r="C2357" s="3" t="s">
        <v>6465</v>
      </c>
      <c r="D2357" s="5">
        <v>10000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2" t="s">
        <v>8324</v>
      </c>
      <c r="R2357" t="s">
        <v>8325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10" t="s">
        <v>2357</v>
      </c>
      <c r="C2358" s="3" t="s">
        <v>6466</v>
      </c>
      <c r="D2358" s="5">
        <v>5000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2" t="s">
        <v>8324</v>
      </c>
      <c r="R2358" t="s">
        <v>8325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10" t="s">
        <v>2358</v>
      </c>
      <c r="C2359" s="3" t="s">
        <v>6467</v>
      </c>
      <c r="D2359" s="5">
        <v>5000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2" t="s">
        <v>8324</v>
      </c>
      <c r="R2359" t="s">
        <v>8325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10" t="s">
        <v>2359</v>
      </c>
      <c r="C2360" s="3" t="s">
        <v>6468</v>
      </c>
      <c r="D2360" s="5">
        <v>5000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2" t="s">
        <v>8324</v>
      </c>
      <c r="R2360" t="s">
        <v>8325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10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2" t="s">
        <v>8324</v>
      </c>
      <c r="R2361" t="s">
        <v>8325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10" t="s">
        <v>2361</v>
      </c>
      <c r="C2362" s="3" t="s">
        <v>6470</v>
      </c>
      <c r="D2362" s="5">
        <v>12000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2" t="s">
        <v>8324</v>
      </c>
      <c r="R2362" t="s">
        <v>8325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10" t="s">
        <v>2362</v>
      </c>
      <c r="C2363" s="3" t="s">
        <v>6471</v>
      </c>
      <c r="D2363" s="5">
        <v>5000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2" t="s">
        <v>8324</v>
      </c>
      <c r="R2363" t="s">
        <v>8325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10" t="s">
        <v>2363</v>
      </c>
      <c r="C2364" s="3" t="s">
        <v>6472</v>
      </c>
      <c r="D2364" s="5">
        <v>2000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6</v>
      </c>
      <c r="P2364">
        <f t="shared" si="181"/>
        <v>60</v>
      </c>
      <c r="Q2364" s="12" t="s">
        <v>8324</v>
      </c>
      <c r="R2364" t="s">
        <v>8325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10" t="s">
        <v>2364</v>
      </c>
      <c r="C2365" s="3" t="s">
        <v>6473</v>
      </c>
      <c r="D2365" s="5">
        <v>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2" t="s">
        <v>8324</v>
      </c>
      <c r="R2365" t="s">
        <v>8325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10" t="s">
        <v>2365</v>
      </c>
      <c r="C2366" s="3" t="s">
        <v>6474</v>
      </c>
      <c r="D2366" s="5">
        <v>5000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2" t="s">
        <v>8324</v>
      </c>
      <c r="R2366" t="s">
        <v>8325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10" t="s">
        <v>2366</v>
      </c>
      <c r="C2367" s="3" t="s">
        <v>6475</v>
      </c>
      <c r="D2367" s="5">
        <v>5000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2" t="s">
        <v>8324</v>
      </c>
      <c r="R2367" t="s">
        <v>8325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10" t="s">
        <v>2367</v>
      </c>
      <c r="C2368" s="3" t="s">
        <v>6476</v>
      </c>
      <c r="D2368" s="5">
        <v>2550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103</v>
      </c>
      <c r="P2368">
        <f t="shared" si="181"/>
        <v>97.41</v>
      </c>
      <c r="Q2368" s="12" t="s">
        <v>8324</v>
      </c>
      <c r="R2368" t="s">
        <v>8325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10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2" t="s">
        <v>8324</v>
      </c>
      <c r="R2369" t="s">
        <v>8325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10" t="s">
        <v>2369</v>
      </c>
      <c r="C2370" s="3" t="s">
        <v>6478</v>
      </c>
      <c r="D2370" s="5">
        <v>4000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3</v>
      </c>
      <c r="P2370">
        <f t="shared" si="181"/>
        <v>50</v>
      </c>
      <c r="Q2370" s="12" t="s">
        <v>8324</v>
      </c>
      <c r="R2370" t="s">
        <v>8325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10" t="s">
        <v>2370</v>
      </c>
      <c r="C2371" s="3" t="s">
        <v>6479</v>
      </c>
      <c r="D2371" s="5">
        <v>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2" t="s">
        <v>8324</v>
      </c>
      <c r="R2371" t="s">
        <v>8325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10" t="s">
        <v>2371</v>
      </c>
      <c r="C2372" s="3" t="s">
        <v>6480</v>
      </c>
      <c r="D2372" s="5">
        <v>10000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1</v>
      </c>
      <c r="P2372">
        <f t="shared" si="186"/>
        <v>20.5</v>
      </c>
      <c r="Q2372" s="12" t="s">
        <v>8324</v>
      </c>
      <c r="R2372" t="s">
        <v>8325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10" t="s">
        <v>2372</v>
      </c>
      <c r="C2373" s="3" t="s">
        <v>6481</v>
      </c>
      <c r="D2373" s="5">
        <v>5000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2" t="s">
        <v>8324</v>
      </c>
      <c r="R2373" t="s">
        <v>8325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10" t="s">
        <v>2373</v>
      </c>
      <c r="C2374" s="3" t="s">
        <v>6482</v>
      </c>
      <c r="D2374" s="5">
        <v>150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120</v>
      </c>
      <c r="P2374">
        <f t="shared" si="186"/>
        <v>30</v>
      </c>
      <c r="Q2374" s="12" t="s">
        <v>8324</v>
      </c>
      <c r="R2374" t="s">
        <v>8325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10" t="s">
        <v>2374</v>
      </c>
      <c r="C2375" s="3" t="s">
        <v>6483</v>
      </c>
      <c r="D2375" s="5">
        <v>5000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1</v>
      </c>
      <c r="P2375">
        <f t="shared" si="186"/>
        <v>50</v>
      </c>
      <c r="Q2375" s="12" t="s">
        <v>8324</v>
      </c>
      <c r="R2375" t="s">
        <v>8325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10" t="s">
        <v>2375</v>
      </c>
      <c r="C2376" s="3" t="s">
        <v>6484</v>
      </c>
      <c r="D2376" s="5">
        <v>4400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2" t="s">
        <v>8324</v>
      </c>
      <c r="R2376" t="s">
        <v>8325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10" t="s">
        <v>2376</v>
      </c>
      <c r="C2377" s="3" t="s">
        <v>6485</v>
      </c>
      <c r="D2377" s="5">
        <v>5000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2" t="s">
        <v>8324</v>
      </c>
      <c r="R2377" t="s">
        <v>8325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10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2" t="s">
        <v>8324</v>
      </c>
      <c r="R2378" t="s">
        <v>8325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10" t="s">
        <v>2378</v>
      </c>
      <c r="C2379" s="3" t="s">
        <v>6487</v>
      </c>
      <c r="D2379" s="5">
        <v>5000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2" t="s">
        <v>8324</v>
      </c>
      <c r="R2379" t="s">
        <v>8325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10" t="s">
        <v>2379</v>
      </c>
      <c r="C2380" s="3" t="s">
        <v>6488</v>
      </c>
      <c r="D2380" s="5">
        <v>4950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2" t="s">
        <v>8324</v>
      </c>
      <c r="R2380" t="s">
        <v>8325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10" t="s">
        <v>2380</v>
      </c>
      <c r="C2381" s="3" t="s">
        <v>6489</v>
      </c>
      <c r="D2381" s="5">
        <v>4500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2" t="s">
        <v>8324</v>
      </c>
      <c r="R2381" t="s">
        <v>8325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10" t="s">
        <v>2381</v>
      </c>
      <c r="C2382" s="3" t="s">
        <v>6490</v>
      </c>
      <c r="D2382" s="5">
        <v>8000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1</v>
      </c>
      <c r="P2382">
        <f t="shared" si="186"/>
        <v>18.329999999999998</v>
      </c>
      <c r="Q2382" s="12" t="s">
        <v>8324</v>
      </c>
      <c r="R2382" t="s">
        <v>8325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10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2" t="s">
        <v>8324</v>
      </c>
      <c r="R2383" t="s">
        <v>8325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10" t="s">
        <v>2383</v>
      </c>
      <c r="C2384" s="3" t="s">
        <v>6492</v>
      </c>
      <c r="D2384" s="5">
        <v>20000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0</v>
      </c>
      <c r="P2384">
        <f t="shared" si="186"/>
        <v>37.5</v>
      </c>
      <c r="Q2384" s="12" t="s">
        <v>8324</v>
      </c>
      <c r="R2384" t="s">
        <v>8325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10" t="s">
        <v>2384</v>
      </c>
      <c r="C2385" s="3" t="s">
        <v>6493</v>
      </c>
      <c r="D2385" s="5">
        <v>400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109</v>
      </c>
      <c r="P2385">
        <f t="shared" si="186"/>
        <v>145</v>
      </c>
      <c r="Q2385" s="12" t="s">
        <v>8324</v>
      </c>
      <c r="R2385" t="s">
        <v>8325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10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2" t="s">
        <v>8324</v>
      </c>
      <c r="R2386" t="s">
        <v>8325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10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2" t="s">
        <v>8324</v>
      </c>
      <c r="R2387" t="s">
        <v>8325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10" t="s">
        <v>2387</v>
      </c>
      <c r="C2388" s="3" t="s">
        <v>6496</v>
      </c>
      <c r="D2388" s="5">
        <v>4336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2" t="s">
        <v>8324</v>
      </c>
      <c r="R2388" t="s">
        <v>8325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10" t="s">
        <v>2388</v>
      </c>
      <c r="C2389" s="3" t="s">
        <v>6497</v>
      </c>
      <c r="D2389" s="5">
        <v>1000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103</v>
      </c>
      <c r="P2389">
        <f t="shared" si="186"/>
        <v>342</v>
      </c>
      <c r="Q2389" s="12" t="s">
        <v>8324</v>
      </c>
      <c r="R2389" t="s">
        <v>8325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10" t="s">
        <v>2389</v>
      </c>
      <c r="C2390" s="3" t="s">
        <v>6498</v>
      </c>
      <c r="D2390" s="5">
        <v>400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116</v>
      </c>
      <c r="P2390">
        <f t="shared" si="186"/>
        <v>57.88</v>
      </c>
      <c r="Q2390" s="12" t="s">
        <v>8324</v>
      </c>
      <c r="R2390" t="s">
        <v>8325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10" t="s">
        <v>2390</v>
      </c>
      <c r="C2391" s="3" t="s">
        <v>6499</v>
      </c>
      <c r="D2391" s="5">
        <v>3750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1</v>
      </c>
      <c r="P2391">
        <f t="shared" si="186"/>
        <v>30</v>
      </c>
      <c r="Q2391" s="12" t="s">
        <v>8324</v>
      </c>
      <c r="R2391" t="s">
        <v>8325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10" t="s">
        <v>2391</v>
      </c>
      <c r="C2392" s="3" t="s">
        <v>6500</v>
      </c>
      <c r="D2392" s="5">
        <v>4200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2" t="s">
        <v>8324</v>
      </c>
      <c r="R2392" t="s">
        <v>8325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10" t="s">
        <v>2392</v>
      </c>
      <c r="C2393" s="3" t="s">
        <v>6501</v>
      </c>
      <c r="D2393" s="5">
        <v>5000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1</v>
      </c>
      <c r="P2393">
        <f t="shared" si="186"/>
        <v>25</v>
      </c>
      <c r="Q2393" s="12" t="s">
        <v>8324</v>
      </c>
      <c r="R2393" t="s">
        <v>8325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10" t="s">
        <v>2393</v>
      </c>
      <c r="C2394" s="3" t="s">
        <v>6502</v>
      </c>
      <c r="D2394" s="5">
        <v>4000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2" t="s">
        <v>8324</v>
      </c>
      <c r="R2394" t="s">
        <v>8325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10" t="s">
        <v>2394</v>
      </c>
      <c r="C2395" s="3" t="s">
        <v>6503</v>
      </c>
      <c r="D2395" s="5">
        <v>5000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1</v>
      </c>
      <c r="P2395">
        <f t="shared" si="186"/>
        <v>50</v>
      </c>
      <c r="Q2395" s="12" t="s">
        <v>8324</v>
      </c>
      <c r="R2395" t="s">
        <v>8325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10" t="s">
        <v>2395</v>
      </c>
      <c r="C2396" s="3" t="s">
        <v>6504</v>
      </c>
      <c r="D2396" s="5">
        <v>17500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2" t="s">
        <v>8324</v>
      </c>
      <c r="R2396" t="s">
        <v>8325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10" t="s">
        <v>2396</v>
      </c>
      <c r="C2397" s="3" t="s">
        <v>6505</v>
      </c>
      <c r="D2397" s="5">
        <v>4000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2" t="s">
        <v>8324</v>
      </c>
      <c r="R2397" t="s">
        <v>8325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10" t="s">
        <v>2397</v>
      </c>
      <c r="C2398" s="3" t="s">
        <v>6506</v>
      </c>
      <c r="D2398" s="5">
        <v>3500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2" t="s">
        <v>8324</v>
      </c>
      <c r="R2398" t="s">
        <v>8325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10" t="s">
        <v>2398</v>
      </c>
      <c r="C2399" s="3" t="s">
        <v>6507</v>
      </c>
      <c r="D2399" s="5">
        <v>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2" t="s">
        <v>8324</v>
      </c>
      <c r="R2399" t="s">
        <v>8325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10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2" t="s">
        <v>8324</v>
      </c>
      <c r="R2400" t="s">
        <v>8325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10" t="s">
        <v>2400</v>
      </c>
      <c r="C2401" s="3" t="s">
        <v>6509</v>
      </c>
      <c r="D2401" s="5">
        <v>4000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2" t="s">
        <v>8324</v>
      </c>
      <c r="R2401" t="s">
        <v>8325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10" t="s">
        <v>2401</v>
      </c>
      <c r="C2402" s="3" t="s">
        <v>6510</v>
      </c>
      <c r="D2402" s="5">
        <v>4000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2" t="s">
        <v>8324</v>
      </c>
      <c r="R2402" t="s">
        <v>8325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10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2" t="s">
        <v>8341</v>
      </c>
      <c r="R2403" t="s">
        <v>8342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10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2" t="s">
        <v>8341</v>
      </c>
      <c r="R2404" t="s">
        <v>8342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10" t="s">
        <v>2404</v>
      </c>
      <c r="C2405" s="3" t="s">
        <v>6513</v>
      </c>
      <c r="D2405" s="5">
        <v>8500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2</v>
      </c>
      <c r="P2405">
        <f t="shared" si="186"/>
        <v>16.829999999999998</v>
      </c>
      <c r="Q2405" s="12" t="s">
        <v>8341</v>
      </c>
      <c r="R2405" t="s">
        <v>8342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10" t="s">
        <v>2405</v>
      </c>
      <c r="C2406" s="3" t="s">
        <v>6514</v>
      </c>
      <c r="D2406" s="5">
        <v>4000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2" t="s">
        <v>8341</v>
      </c>
      <c r="R2406" t="s">
        <v>8342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10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2" t="s">
        <v>8341</v>
      </c>
      <c r="R2407" t="s">
        <v>8342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10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2" t="s">
        <v>8341</v>
      </c>
      <c r="R2408" t="s">
        <v>8342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10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2" t="s">
        <v>8341</v>
      </c>
      <c r="R2409" t="s">
        <v>8342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10" t="s">
        <v>2409</v>
      </c>
      <c r="C2410" s="3" t="s">
        <v>6518</v>
      </c>
      <c r="D2410" s="5">
        <v>3500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1</v>
      </c>
      <c r="P2410">
        <f t="shared" si="186"/>
        <v>15</v>
      </c>
      <c r="Q2410" s="12" t="s">
        <v>8341</v>
      </c>
      <c r="R2410" t="s">
        <v>8342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10" t="s">
        <v>2410</v>
      </c>
      <c r="C2411" s="3" t="s">
        <v>6519</v>
      </c>
      <c r="D2411" s="5">
        <v>5600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8</v>
      </c>
      <c r="P2411">
        <f t="shared" si="186"/>
        <v>76.67</v>
      </c>
      <c r="Q2411" s="12" t="s">
        <v>8341</v>
      </c>
      <c r="R2411" t="s">
        <v>8342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10" t="s">
        <v>2411</v>
      </c>
      <c r="C2412" s="3" t="s">
        <v>6520</v>
      </c>
      <c r="D2412" s="5">
        <v>4000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2" t="s">
        <v>8341</v>
      </c>
      <c r="R2412" t="s">
        <v>8342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10" t="s">
        <v>2412</v>
      </c>
      <c r="C2413" s="3" t="s">
        <v>6521</v>
      </c>
      <c r="D2413" s="5">
        <v>10000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2</v>
      </c>
      <c r="P2413">
        <f t="shared" si="186"/>
        <v>50.33</v>
      </c>
      <c r="Q2413" s="12" t="s">
        <v>8341</v>
      </c>
      <c r="R2413" t="s">
        <v>8342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10" t="s">
        <v>2413</v>
      </c>
      <c r="C2414" s="3" t="s">
        <v>6522</v>
      </c>
      <c r="D2414" s="5">
        <v>4000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2" t="s">
        <v>8341</v>
      </c>
      <c r="R2414" t="s">
        <v>8342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10" t="s">
        <v>2414</v>
      </c>
      <c r="C2415" s="3" t="s">
        <v>6523</v>
      </c>
      <c r="D2415" s="5">
        <v>4500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2" t="s">
        <v>8341</v>
      </c>
      <c r="R2415" t="s">
        <v>8342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10" t="s">
        <v>2415</v>
      </c>
      <c r="C2416" s="3" t="s">
        <v>6524</v>
      </c>
      <c r="D2416" s="5">
        <v>350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131</v>
      </c>
      <c r="P2416">
        <f t="shared" si="186"/>
        <v>35.380000000000003</v>
      </c>
      <c r="Q2416" s="12" t="s">
        <v>8341</v>
      </c>
      <c r="R2416" t="s">
        <v>8342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10" t="s">
        <v>2416</v>
      </c>
      <c r="C2417" s="3" t="s">
        <v>6525</v>
      </c>
      <c r="D2417" s="5">
        <v>24500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2" t="s">
        <v>8341</v>
      </c>
      <c r="R2417" t="s">
        <v>8342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10" t="s">
        <v>2417</v>
      </c>
      <c r="C2418" s="3" t="s">
        <v>6526</v>
      </c>
      <c r="D2418" s="5">
        <v>3000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2" t="s">
        <v>8341</v>
      </c>
      <c r="R2418" t="s">
        <v>8342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10" t="s">
        <v>2418</v>
      </c>
      <c r="C2419" s="3" t="s">
        <v>6527</v>
      </c>
      <c r="D2419" s="5">
        <v>4000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2" t="s">
        <v>8341</v>
      </c>
      <c r="R2419" t="s">
        <v>8342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10" t="s">
        <v>2419</v>
      </c>
      <c r="C2420" s="3" t="s">
        <v>6528</v>
      </c>
      <c r="D2420" s="5">
        <v>3000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2" t="s">
        <v>8341</v>
      </c>
      <c r="R2420" t="s">
        <v>8342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10" t="s">
        <v>2420</v>
      </c>
      <c r="C2421" s="3" t="s">
        <v>6529</v>
      </c>
      <c r="D2421" s="5">
        <v>4000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2" t="s">
        <v>8341</v>
      </c>
      <c r="R2421" t="s">
        <v>8342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10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2" t="s">
        <v>8341</v>
      </c>
      <c r="R2422" t="s">
        <v>8342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10" t="s">
        <v>2422</v>
      </c>
      <c r="C2423" s="3" t="s">
        <v>6531</v>
      </c>
      <c r="D2423" s="5">
        <v>5000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2" t="s">
        <v>8341</v>
      </c>
      <c r="R2423" t="s">
        <v>8342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10" t="s">
        <v>2423</v>
      </c>
      <c r="C2424" s="3" t="s">
        <v>6532</v>
      </c>
      <c r="D2424" s="5">
        <v>5000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2" t="s">
        <v>8341</v>
      </c>
      <c r="R2424" t="s">
        <v>8342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10" t="s">
        <v>2424</v>
      </c>
      <c r="C2425" s="3" t="s">
        <v>6533</v>
      </c>
      <c r="D2425" s="5">
        <v>500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2</v>
      </c>
      <c r="P2425">
        <f t="shared" si="186"/>
        <v>8</v>
      </c>
      <c r="Q2425" s="12" t="s">
        <v>8341</v>
      </c>
      <c r="R2425" t="s">
        <v>8342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10" t="s">
        <v>2425</v>
      </c>
      <c r="C2426" s="3" t="s">
        <v>6534</v>
      </c>
      <c r="D2426" s="5">
        <v>300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103</v>
      </c>
      <c r="P2426">
        <f t="shared" si="186"/>
        <v>34.44</v>
      </c>
      <c r="Q2426" s="12" t="s">
        <v>8341</v>
      </c>
      <c r="R2426" t="s">
        <v>8342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10" t="s">
        <v>2426</v>
      </c>
      <c r="C2427" s="3" t="s">
        <v>6535</v>
      </c>
      <c r="D2427" s="5">
        <v>5000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2" t="s">
        <v>8341</v>
      </c>
      <c r="R2427" t="s">
        <v>8342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10" t="s">
        <v>2427</v>
      </c>
      <c r="C2428" s="3" t="s">
        <v>6536</v>
      </c>
      <c r="D2428" s="5">
        <v>3500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2" t="s">
        <v>8341</v>
      </c>
      <c r="R2428" t="s">
        <v>8342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10" t="s">
        <v>2428</v>
      </c>
      <c r="C2429" s="3" t="s">
        <v>6537</v>
      </c>
      <c r="D2429" s="5">
        <v>5000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2" t="s">
        <v>8341</v>
      </c>
      <c r="R2429" t="s">
        <v>8342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10" t="s">
        <v>2429</v>
      </c>
      <c r="C2430" s="3" t="s">
        <v>6538</v>
      </c>
      <c r="D2430" s="5">
        <v>4500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2" t="s">
        <v>8341</v>
      </c>
      <c r="R2430" t="s">
        <v>8342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10" t="s">
        <v>2430</v>
      </c>
      <c r="C2431" s="3" t="s">
        <v>6539</v>
      </c>
      <c r="D2431" s="5">
        <v>2000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100</v>
      </c>
      <c r="P2431">
        <f t="shared" si="186"/>
        <v>501.25</v>
      </c>
      <c r="Q2431" s="12" t="s">
        <v>8341</v>
      </c>
      <c r="R2431" t="s">
        <v>8342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10" t="s">
        <v>2431</v>
      </c>
      <c r="C2432" s="3" t="s">
        <v>6540</v>
      </c>
      <c r="D2432" s="5">
        <v>5000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0</v>
      </c>
      <c r="P2432">
        <f t="shared" si="186"/>
        <v>10.5</v>
      </c>
      <c r="Q2432" s="12" t="s">
        <v>8341</v>
      </c>
      <c r="R2432" t="s">
        <v>8342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10" t="s">
        <v>2432</v>
      </c>
      <c r="C2433" s="3" t="s">
        <v>6541</v>
      </c>
      <c r="D2433" s="5">
        <v>10000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2" t="s">
        <v>8341</v>
      </c>
      <c r="R2433" t="s">
        <v>8342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10" t="s">
        <v>2433</v>
      </c>
      <c r="C2434" s="3" t="s">
        <v>6542</v>
      </c>
      <c r="D2434" s="5">
        <v>5000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2" t="s">
        <v>8341</v>
      </c>
      <c r="R2434" t="s">
        <v>8342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10" t="s">
        <v>2434</v>
      </c>
      <c r="C2435" s="3" t="s">
        <v>6543</v>
      </c>
      <c r="D2435" s="5">
        <v>3500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2" t="s">
        <v>8341</v>
      </c>
      <c r="R2435" t="s">
        <v>8342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10" t="s">
        <v>2435</v>
      </c>
      <c r="C2436" s="3" t="s">
        <v>6544</v>
      </c>
      <c r="D2436" s="5">
        <v>25000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2" t="s">
        <v>8341</v>
      </c>
      <c r="R2436" t="s">
        <v>8342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10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2" t="s">
        <v>8341</v>
      </c>
      <c r="R2437" t="s">
        <v>8342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10" t="s">
        <v>2437</v>
      </c>
      <c r="C2438" s="3" t="s">
        <v>6546</v>
      </c>
      <c r="D2438" s="5">
        <v>2750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2</v>
      </c>
      <c r="P2438">
        <f t="shared" si="191"/>
        <v>22.5</v>
      </c>
      <c r="Q2438" s="12" t="s">
        <v>8341</v>
      </c>
      <c r="R2438" t="s">
        <v>8342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10" t="s">
        <v>2438</v>
      </c>
      <c r="C2439" s="3" t="s">
        <v>6547</v>
      </c>
      <c r="D2439" s="5">
        <v>3500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2" t="s">
        <v>8341</v>
      </c>
      <c r="R2439" t="s">
        <v>8342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10" t="s">
        <v>2439</v>
      </c>
      <c r="C2440" s="3" t="s">
        <v>6548</v>
      </c>
      <c r="D2440" s="5">
        <v>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1</v>
      </c>
      <c r="P2440">
        <f t="shared" si="191"/>
        <v>50</v>
      </c>
      <c r="Q2440" s="12" t="s">
        <v>8341</v>
      </c>
      <c r="R2440" t="s">
        <v>8342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10" t="s">
        <v>2440</v>
      </c>
      <c r="C2441" s="3" t="s">
        <v>6549</v>
      </c>
      <c r="D2441" s="5">
        <v>3300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2" t="s">
        <v>8341</v>
      </c>
      <c r="R2441" t="s">
        <v>8342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10" t="s">
        <v>2441</v>
      </c>
      <c r="C2442" s="3" t="s">
        <v>6550</v>
      </c>
      <c r="D2442" s="5">
        <v>3500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2" t="s">
        <v>8341</v>
      </c>
      <c r="R2442" t="s">
        <v>8342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10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2" t="s">
        <v>8341</v>
      </c>
      <c r="R2443" t="s">
        <v>8357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10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2" t="s">
        <v>8341</v>
      </c>
      <c r="R2444" t="s">
        <v>8357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10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2" t="s">
        <v>8341</v>
      </c>
      <c r="R2445" t="s">
        <v>8357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10" t="s">
        <v>2445</v>
      </c>
      <c r="C2446" s="3" t="s">
        <v>6554</v>
      </c>
      <c r="D2446" s="5">
        <v>3100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105</v>
      </c>
      <c r="P2446">
        <f t="shared" si="191"/>
        <v>53.41</v>
      </c>
      <c r="Q2446" s="12" t="s">
        <v>8341</v>
      </c>
      <c r="R2446" t="s">
        <v>8357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10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2" t="s">
        <v>8341</v>
      </c>
      <c r="R2447" t="s">
        <v>8357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10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2" t="s">
        <v>8341</v>
      </c>
      <c r="R2448" t="s">
        <v>8357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10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2" t="s">
        <v>8341</v>
      </c>
      <c r="R2449" t="s">
        <v>8357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10" t="s">
        <v>2449</v>
      </c>
      <c r="C2450" s="3" t="s">
        <v>6558</v>
      </c>
      <c r="D2450" s="5">
        <v>1250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34</v>
      </c>
      <c r="P2450">
        <f t="shared" si="191"/>
        <v>47.78</v>
      </c>
      <c r="Q2450" s="12" t="s">
        <v>8341</v>
      </c>
      <c r="R2450" t="s">
        <v>8357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10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2" t="s">
        <v>8341</v>
      </c>
      <c r="R2451" t="s">
        <v>8357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10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2" t="s">
        <v>8341</v>
      </c>
      <c r="R2452" t="s">
        <v>8357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10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2" t="s">
        <v>8341</v>
      </c>
      <c r="R2453" t="s">
        <v>8357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10" t="s">
        <v>2453</v>
      </c>
      <c r="C2454" s="3" t="s">
        <v>6562</v>
      </c>
      <c r="D2454" s="5">
        <v>3000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27</v>
      </c>
      <c r="P2454">
        <f t="shared" si="191"/>
        <v>53.4</v>
      </c>
      <c r="Q2454" s="12" t="s">
        <v>8341</v>
      </c>
      <c r="R2454" t="s">
        <v>8357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10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2" t="s">
        <v>8341</v>
      </c>
      <c r="R2455" t="s">
        <v>8357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10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2" t="s">
        <v>8341</v>
      </c>
      <c r="R2456" t="s">
        <v>8357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10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2" t="s">
        <v>8341</v>
      </c>
      <c r="R2457" t="s">
        <v>8357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10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2" t="s">
        <v>8341</v>
      </c>
      <c r="R2458" t="s">
        <v>8357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10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2" t="s">
        <v>8341</v>
      </c>
      <c r="R2459" t="s">
        <v>8357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10" t="s">
        <v>2459</v>
      </c>
      <c r="C2460" s="3" t="s">
        <v>6568</v>
      </c>
      <c r="D2460" s="5">
        <v>2500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220</v>
      </c>
      <c r="P2460">
        <f t="shared" si="191"/>
        <v>68.86</v>
      </c>
      <c r="Q2460" s="12" t="s">
        <v>8341</v>
      </c>
      <c r="R2460" t="s">
        <v>8357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10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2" t="s">
        <v>8341</v>
      </c>
      <c r="R2461" t="s">
        <v>8357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10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2" t="s">
        <v>8341</v>
      </c>
      <c r="R2462" t="s">
        <v>8357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10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2" t="s">
        <v>8330</v>
      </c>
      <c r="R2463" t="s">
        <v>8334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10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2" t="s">
        <v>8330</v>
      </c>
      <c r="R2464" t="s">
        <v>8334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10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2" t="s">
        <v>8330</v>
      </c>
      <c r="R2465" t="s">
        <v>8334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10" t="s">
        <v>2465</v>
      </c>
      <c r="C2466" s="3" t="s">
        <v>6574</v>
      </c>
      <c r="D2466" s="5">
        <v>1500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148</v>
      </c>
      <c r="P2466">
        <f t="shared" si="191"/>
        <v>51.67</v>
      </c>
      <c r="Q2466" s="12" t="s">
        <v>8330</v>
      </c>
      <c r="R2466" t="s">
        <v>8334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10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2" t="s">
        <v>8330</v>
      </c>
      <c r="R2467" t="s">
        <v>8334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10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2" t="s">
        <v>8330</v>
      </c>
      <c r="R2468" t="s">
        <v>8334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10" t="s">
        <v>2468</v>
      </c>
      <c r="C2469" s="3" t="s">
        <v>6577</v>
      </c>
      <c r="D2469" s="5">
        <v>4000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30</v>
      </c>
      <c r="P2469">
        <f t="shared" si="191"/>
        <v>27.56</v>
      </c>
      <c r="Q2469" s="12" t="s">
        <v>8330</v>
      </c>
      <c r="R2469" t="s">
        <v>8334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10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2" t="s">
        <v>8330</v>
      </c>
      <c r="R2470" t="s">
        <v>8334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10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2" t="s">
        <v>8330</v>
      </c>
      <c r="R2471" t="s">
        <v>8334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10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2" t="s">
        <v>8330</v>
      </c>
      <c r="R2472" t="s">
        <v>8334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10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2" t="s">
        <v>8330</v>
      </c>
      <c r="R2473" t="s">
        <v>8334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10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2" t="s">
        <v>8330</v>
      </c>
      <c r="R2474" t="s">
        <v>8334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10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2" t="s">
        <v>8330</v>
      </c>
      <c r="R2475" t="s">
        <v>8334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10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2" t="s">
        <v>8330</v>
      </c>
      <c r="R2476" t="s">
        <v>8334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10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2" t="s">
        <v>8330</v>
      </c>
      <c r="R2477" t="s">
        <v>8334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10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2" t="s">
        <v>8330</v>
      </c>
      <c r="R2478" t="s">
        <v>8334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10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2" t="s">
        <v>8330</v>
      </c>
      <c r="R2479" t="s">
        <v>8334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10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2" t="s">
        <v>8330</v>
      </c>
      <c r="R2480" t="s">
        <v>8334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10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2" t="s">
        <v>8330</v>
      </c>
      <c r="R2481" t="s">
        <v>8334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10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2" t="s">
        <v>8330</v>
      </c>
      <c r="R2482" t="s">
        <v>8334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10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2" t="s">
        <v>8330</v>
      </c>
      <c r="R2483" t="s">
        <v>8334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10" t="s">
        <v>2482</v>
      </c>
      <c r="C2484" s="3" t="s">
        <v>6592</v>
      </c>
      <c r="D2484" s="5">
        <v>800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125</v>
      </c>
      <c r="P2484">
        <f t="shared" si="191"/>
        <v>40.04</v>
      </c>
      <c r="Q2484" s="12" t="s">
        <v>8330</v>
      </c>
      <c r="R2484" t="s">
        <v>8334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10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2" t="s">
        <v>8330</v>
      </c>
      <c r="R2485" t="s">
        <v>8334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10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2" t="s">
        <v>8330</v>
      </c>
      <c r="R2486" t="s">
        <v>8334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10" t="s">
        <v>2485</v>
      </c>
      <c r="C2487" s="3" t="s">
        <v>6595</v>
      </c>
      <c r="D2487" s="5">
        <v>999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207</v>
      </c>
      <c r="P2487">
        <f t="shared" si="191"/>
        <v>50.37</v>
      </c>
      <c r="Q2487" s="12" t="s">
        <v>8330</v>
      </c>
      <c r="R2487" t="s">
        <v>8334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10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2" t="s">
        <v>8330</v>
      </c>
      <c r="R2488" t="s">
        <v>8334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10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2" t="s">
        <v>8330</v>
      </c>
      <c r="R2489" t="s">
        <v>8334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10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2" t="s">
        <v>8330</v>
      </c>
      <c r="R2490" t="s">
        <v>8334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10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2" t="s">
        <v>8330</v>
      </c>
      <c r="R2491" t="s">
        <v>8334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10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2" t="s">
        <v>8330</v>
      </c>
      <c r="R2492" t="s">
        <v>8334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10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2" t="s">
        <v>8330</v>
      </c>
      <c r="R2493" t="s">
        <v>8334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10" t="s">
        <v>2492</v>
      </c>
      <c r="C2494" s="3" t="s">
        <v>6602</v>
      </c>
      <c r="D2494" s="5">
        <v>1000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75</v>
      </c>
      <c r="P2494">
        <f t="shared" si="191"/>
        <v>27.78</v>
      </c>
      <c r="Q2494" s="12" t="s">
        <v>8330</v>
      </c>
      <c r="R2494" t="s">
        <v>8334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10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2" t="s">
        <v>8330</v>
      </c>
      <c r="R2495" t="s">
        <v>8334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10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2" t="s">
        <v>8330</v>
      </c>
      <c r="R2496" t="s">
        <v>8334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10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2" t="s">
        <v>8330</v>
      </c>
      <c r="R2497" t="s">
        <v>8334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10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2" t="s">
        <v>8330</v>
      </c>
      <c r="R2498" t="s">
        <v>8334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10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2" t="s">
        <v>8330</v>
      </c>
      <c r="R2499" t="s">
        <v>8334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10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2" t="s">
        <v>8330</v>
      </c>
      <c r="R2500" t="s">
        <v>8334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10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2" t="s">
        <v>8330</v>
      </c>
      <c r="R2501" t="s">
        <v>8334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10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2" t="s">
        <v>8330</v>
      </c>
      <c r="R2502" t="s">
        <v>8334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10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2" t="s">
        <v>8341</v>
      </c>
      <c r="R2503" t="s">
        <v>8358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10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2" t="s">
        <v>8341</v>
      </c>
      <c r="R2504" t="s">
        <v>8358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10" t="s">
        <v>2503</v>
      </c>
      <c r="C2505" s="3" t="s">
        <v>6613</v>
      </c>
      <c r="D2505" s="5">
        <v>3274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2" t="s">
        <v>8341</v>
      </c>
      <c r="R2505" t="s">
        <v>8358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10" t="s">
        <v>2504</v>
      </c>
      <c r="C2506" s="3" t="s">
        <v>6614</v>
      </c>
      <c r="D2506" s="5">
        <v>3200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2" t="s">
        <v>8341</v>
      </c>
      <c r="R2506" t="s">
        <v>8358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10" t="s">
        <v>2505</v>
      </c>
      <c r="C2507" s="3" t="s">
        <v>6615</v>
      </c>
      <c r="D2507" s="5">
        <v>3200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2" t="s">
        <v>8341</v>
      </c>
      <c r="R2507" t="s">
        <v>8358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10" t="s">
        <v>2506</v>
      </c>
      <c r="C2508" s="3" t="s">
        <v>6616</v>
      </c>
      <c r="D2508" s="5">
        <v>550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5</v>
      </c>
      <c r="P2508">
        <f t="shared" si="196"/>
        <v>15</v>
      </c>
      <c r="Q2508" s="12" t="s">
        <v>8341</v>
      </c>
      <c r="R2508" t="s">
        <v>8358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10" t="s">
        <v>2507</v>
      </c>
      <c r="C2509" s="3" t="s">
        <v>6617</v>
      </c>
      <c r="D2509" s="5">
        <v>3000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2" t="s">
        <v>8341</v>
      </c>
      <c r="R2509" t="s">
        <v>8358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10" t="s">
        <v>2508</v>
      </c>
      <c r="C2510" s="3" t="s">
        <v>6618</v>
      </c>
      <c r="D2510" s="5">
        <v>3000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2" t="s">
        <v>8341</v>
      </c>
      <c r="R2510" t="s">
        <v>8358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10" t="s">
        <v>2509</v>
      </c>
      <c r="C2511" s="3" t="s">
        <v>6619</v>
      </c>
      <c r="D2511" s="5">
        <v>1000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100</v>
      </c>
      <c r="P2511">
        <f t="shared" si="196"/>
        <v>35.71</v>
      </c>
      <c r="Q2511" s="12" t="s">
        <v>8341</v>
      </c>
      <c r="R2511" t="s">
        <v>8358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10" t="s">
        <v>2510</v>
      </c>
      <c r="C2512" s="3" t="s">
        <v>6620</v>
      </c>
      <c r="D2512" s="5">
        <v>10000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1</v>
      </c>
      <c r="P2512">
        <f t="shared" si="196"/>
        <v>37.5</v>
      </c>
      <c r="Q2512" s="12" t="s">
        <v>8341</v>
      </c>
      <c r="R2512" t="s">
        <v>8358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10" t="s">
        <v>2511</v>
      </c>
      <c r="C2513" s="3" t="s">
        <v>6621</v>
      </c>
      <c r="D2513" s="5">
        <v>3000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2" t="s">
        <v>8341</v>
      </c>
      <c r="R2513" t="s">
        <v>8358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10" t="s">
        <v>2512</v>
      </c>
      <c r="C2514" s="3" t="s">
        <v>6622</v>
      </c>
      <c r="D2514" s="5">
        <v>3000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2" t="s">
        <v>8341</v>
      </c>
      <c r="R2514" t="s">
        <v>8358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10" t="s">
        <v>2513</v>
      </c>
      <c r="C2515" s="3" t="s">
        <v>6623</v>
      </c>
      <c r="D2515" s="5">
        <v>3000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2" t="s">
        <v>8341</v>
      </c>
      <c r="R2515" t="s">
        <v>8358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10" t="s">
        <v>2514</v>
      </c>
      <c r="C2516" s="3" t="s">
        <v>6624</v>
      </c>
      <c r="D2516" s="5">
        <v>7534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3</v>
      </c>
      <c r="P2516">
        <f t="shared" si="196"/>
        <v>52.5</v>
      </c>
      <c r="Q2516" s="12" t="s">
        <v>8341</v>
      </c>
      <c r="R2516" t="s">
        <v>8358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10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2" t="s">
        <v>8341</v>
      </c>
      <c r="R2517" t="s">
        <v>8358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10" t="s">
        <v>2516</v>
      </c>
      <c r="C2518" s="3" t="s">
        <v>6626</v>
      </c>
      <c r="D2518" s="5">
        <v>3000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2" t="s">
        <v>8341</v>
      </c>
      <c r="R2518" t="s">
        <v>8358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10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2" t="s">
        <v>8341</v>
      </c>
      <c r="R2519" t="s">
        <v>8358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10" t="s">
        <v>2518</v>
      </c>
      <c r="C2520" s="3" t="s">
        <v>6628</v>
      </c>
      <c r="D2520" s="5">
        <v>3000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2" t="s">
        <v>8341</v>
      </c>
      <c r="R2520" t="s">
        <v>8358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10" t="s">
        <v>2519</v>
      </c>
      <c r="C2521" s="3" t="s">
        <v>6629</v>
      </c>
      <c r="D2521" s="5">
        <v>4000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2</v>
      </c>
      <c r="P2521">
        <f t="shared" si="196"/>
        <v>16.25</v>
      </c>
      <c r="Q2521" s="12" t="s">
        <v>8341</v>
      </c>
      <c r="R2521" t="s">
        <v>8358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10" t="s">
        <v>2520</v>
      </c>
      <c r="C2522" s="3" t="s">
        <v>6630</v>
      </c>
      <c r="D2522" s="5">
        <v>3000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2" t="s">
        <v>8341</v>
      </c>
      <c r="R2522" t="s">
        <v>8358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10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2" t="s">
        <v>8330</v>
      </c>
      <c r="R2523" t="s">
        <v>8359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10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2" t="s">
        <v>8330</v>
      </c>
      <c r="R2524" t="s">
        <v>8359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10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2" t="s">
        <v>8330</v>
      </c>
      <c r="R2525" t="s">
        <v>8359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10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2" t="s">
        <v>8330</v>
      </c>
      <c r="R2526" t="s">
        <v>8359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10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2" t="s">
        <v>8330</v>
      </c>
      <c r="R2527" t="s">
        <v>8359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10" t="s">
        <v>2526</v>
      </c>
      <c r="C2528" s="3" t="s">
        <v>6636</v>
      </c>
      <c r="D2528" s="5">
        <v>4500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100</v>
      </c>
      <c r="P2528">
        <f t="shared" si="196"/>
        <v>136.91</v>
      </c>
      <c r="Q2528" s="12" t="s">
        <v>8330</v>
      </c>
      <c r="R2528" t="s">
        <v>8359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10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2" t="s">
        <v>8330</v>
      </c>
      <c r="R2529" t="s">
        <v>8359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10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2" t="s">
        <v>8330</v>
      </c>
      <c r="R2530" t="s">
        <v>8359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10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2" t="s">
        <v>8330</v>
      </c>
      <c r="R2531" t="s">
        <v>8359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10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2" t="s">
        <v>8330</v>
      </c>
      <c r="R2532" t="s">
        <v>8359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10" t="s">
        <v>2531</v>
      </c>
      <c r="C2533" s="3" t="s">
        <v>6641</v>
      </c>
      <c r="D2533" s="5">
        <v>4000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113</v>
      </c>
      <c r="P2533">
        <f t="shared" si="196"/>
        <v>74.069999999999993</v>
      </c>
      <c r="Q2533" s="12" t="s">
        <v>8330</v>
      </c>
      <c r="R2533" t="s">
        <v>8359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10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2" t="s">
        <v>8330</v>
      </c>
      <c r="R2534" t="s">
        <v>8359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10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2" t="s">
        <v>8330</v>
      </c>
      <c r="R2535" t="s">
        <v>8359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10" t="s">
        <v>2534</v>
      </c>
      <c r="C2536" s="3" t="s">
        <v>6644</v>
      </c>
      <c r="D2536" s="5">
        <v>20000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11</v>
      </c>
      <c r="P2536">
        <f t="shared" si="196"/>
        <v>150</v>
      </c>
      <c r="Q2536" s="12" t="s">
        <v>8330</v>
      </c>
      <c r="R2536" t="s">
        <v>8359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10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2" t="s">
        <v>8330</v>
      </c>
      <c r="R2537" t="s">
        <v>8359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10" t="s">
        <v>2536</v>
      </c>
      <c r="C2538" s="3" t="s">
        <v>6646</v>
      </c>
      <c r="D2538" s="5">
        <v>11200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0</v>
      </c>
      <c r="P2538">
        <f t="shared" si="196"/>
        <v>7.25</v>
      </c>
      <c r="Q2538" s="12" t="s">
        <v>8330</v>
      </c>
      <c r="R2538" t="s">
        <v>8359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10" t="s">
        <v>2537</v>
      </c>
      <c r="C2539" s="3" t="s">
        <v>6647</v>
      </c>
      <c r="D2539" s="5">
        <v>8000000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0</v>
      </c>
      <c r="P2539">
        <f t="shared" si="196"/>
        <v>100</v>
      </c>
      <c r="Q2539" s="12" t="s">
        <v>8330</v>
      </c>
      <c r="R2539" t="s">
        <v>8359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10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2" t="s">
        <v>8330</v>
      </c>
      <c r="R2540" t="s">
        <v>8359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10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2" t="s">
        <v>8330</v>
      </c>
      <c r="R2541" t="s">
        <v>8359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10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2" t="s">
        <v>8330</v>
      </c>
      <c r="R2542" t="s">
        <v>8359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10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2" t="s">
        <v>8330</v>
      </c>
      <c r="R2543" t="s">
        <v>8359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10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2" t="s">
        <v>8330</v>
      </c>
      <c r="R2544" t="s">
        <v>8359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10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2" t="s">
        <v>8330</v>
      </c>
      <c r="R2545" t="s">
        <v>8359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10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2" t="s">
        <v>8330</v>
      </c>
      <c r="R2546" t="s">
        <v>8359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10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2" t="s">
        <v>8330</v>
      </c>
      <c r="R2547" t="s">
        <v>8359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10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2" t="s">
        <v>8330</v>
      </c>
      <c r="R2548" t="s">
        <v>8359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10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2" t="s">
        <v>8330</v>
      </c>
      <c r="R2549" t="s">
        <v>8359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10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2" t="s">
        <v>8330</v>
      </c>
      <c r="R2550" t="s">
        <v>8359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10" t="s">
        <v>2549</v>
      </c>
      <c r="C2551" s="3" t="s">
        <v>6659</v>
      </c>
      <c r="D2551" s="5">
        <v>1000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161</v>
      </c>
      <c r="P2551">
        <f t="shared" si="196"/>
        <v>43.62</v>
      </c>
      <c r="Q2551" s="12" t="s">
        <v>8330</v>
      </c>
      <c r="R2551" t="s">
        <v>8359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10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2" t="s">
        <v>8330</v>
      </c>
      <c r="R2552" t="s">
        <v>8359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10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2" t="s">
        <v>8330</v>
      </c>
      <c r="R2553" t="s">
        <v>8359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10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2" t="s">
        <v>8330</v>
      </c>
      <c r="R2554" t="s">
        <v>8359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10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2" t="s">
        <v>8330</v>
      </c>
      <c r="R2555" t="s">
        <v>8359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10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2" t="s">
        <v>8330</v>
      </c>
      <c r="R2556" t="s">
        <v>8359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10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2" t="s">
        <v>8330</v>
      </c>
      <c r="R2557" t="s">
        <v>8359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10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2" t="s">
        <v>8330</v>
      </c>
      <c r="R2558" t="s">
        <v>8359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10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2" t="s">
        <v>8330</v>
      </c>
      <c r="R2559" t="s">
        <v>8359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10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2" t="s">
        <v>8330</v>
      </c>
      <c r="R2560" t="s">
        <v>8359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10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2" t="s">
        <v>8330</v>
      </c>
      <c r="R2561" t="s">
        <v>8359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10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2" t="s">
        <v>8330</v>
      </c>
      <c r="R2562" t="s">
        <v>8359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10" t="s">
        <v>2561</v>
      </c>
      <c r="C2563" s="3" t="s">
        <v>6671</v>
      </c>
      <c r="D2563" s="5">
        <v>3000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2" t="s">
        <v>8341</v>
      </c>
      <c r="R2563" t="s">
        <v>8342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10" t="s">
        <v>2562</v>
      </c>
      <c r="C2564" s="3" t="s">
        <v>6672</v>
      </c>
      <c r="D2564" s="5">
        <v>3250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2</v>
      </c>
      <c r="P2564">
        <f t="shared" si="201"/>
        <v>25</v>
      </c>
      <c r="Q2564" s="12" t="s">
        <v>8341</v>
      </c>
      <c r="R2564" t="s">
        <v>8342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10" t="s">
        <v>2563</v>
      </c>
      <c r="C2565" s="3" t="s">
        <v>6673</v>
      </c>
      <c r="D2565" s="5">
        <v>3000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2" t="s">
        <v>8341</v>
      </c>
      <c r="R2565" t="s">
        <v>8342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10" t="s">
        <v>2564</v>
      </c>
      <c r="C2566" s="3" t="s">
        <v>6674</v>
      </c>
      <c r="D2566" s="5">
        <v>3000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2" t="s">
        <v>8341</v>
      </c>
      <c r="R2566" t="s">
        <v>8342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10" t="s">
        <v>2565</v>
      </c>
      <c r="C2567" s="3" t="s">
        <v>6675</v>
      </c>
      <c r="D2567" s="5">
        <v>2500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4</v>
      </c>
      <c r="P2567">
        <f t="shared" si="201"/>
        <v>100</v>
      </c>
      <c r="Q2567" s="12" t="s">
        <v>8341</v>
      </c>
      <c r="R2567" t="s">
        <v>8342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10" t="s">
        <v>2566</v>
      </c>
      <c r="C2568" s="3" t="s">
        <v>6676</v>
      </c>
      <c r="D2568" s="5">
        <v>3000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2" t="s">
        <v>8341</v>
      </c>
      <c r="R2568" t="s">
        <v>8342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10" t="s">
        <v>2567</v>
      </c>
      <c r="C2569" s="3" t="s">
        <v>6677</v>
      </c>
      <c r="D2569" s="5">
        <v>420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29</v>
      </c>
      <c r="P2569">
        <f t="shared" si="201"/>
        <v>60</v>
      </c>
      <c r="Q2569" s="12" t="s">
        <v>8341</v>
      </c>
      <c r="R2569" t="s">
        <v>8342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10" t="s">
        <v>2568</v>
      </c>
      <c r="C2570" s="3" t="s">
        <v>6678</v>
      </c>
      <c r="D2570" s="5">
        <v>4500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2" t="s">
        <v>8341</v>
      </c>
      <c r="R2570" t="s">
        <v>8342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10" t="s">
        <v>2569</v>
      </c>
      <c r="C2571" s="3" t="s">
        <v>6679</v>
      </c>
      <c r="D2571" s="5">
        <v>5000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3</v>
      </c>
      <c r="P2571">
        <f t="shared" si="201"/>
        <v>72.5</v>
      </c>
      <c r="Q2571" s="12" t="s">
        <v>8341</v>
      </c>
      <c r="R2571" t="s">
        <v>8342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10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2" t="s">
        <v>8341</v>
      </c>
      <c r="R2572" t="s">
        <v>8342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10" t="s">
        <v>2571</v>
      </c>
      <c r="C2573" s="3" t="s">
        <v>6681</v>
      </c>
      <c r="D2573" s="5">
        <v>5000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5</v>
      </c>
      <c r="P2573">
        <f t="shared" si="201"/>
        <v>62.5</v>
      </c>
      <c r="Q2573" s="12" t="s">
        <v>8341</v>
      </c>
      <c r="R2573" t="s">
        <v>8342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10" t="s">
        <v>2572</v>
      </c>
      <c r="C2574" s="3" t="s">
        <v>6682</v>
      </c>
      <c r="D2574" s="5">
        <v>3000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2" t="s">
        <v>8341</v>
      </c>
      <c r="R2574" t="s">
        <v>8342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10" t="s">
        <v>2573</v>
      </c>
      <c r="C2575" s="3" t="s">
        <v>6683</v>
      </c>
      <c r="D2575" s="5">
        <v>3000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2" t="s">
        <v>8341</v>
      </c>
      <c r="R2575" t="s">
        <v>8342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10" t="s">
        <v>2574</v>
      </c>
      <c r="C2576" s="3" t="s">
        <v>6684</v>
      </c>
      <c r="D2576" s="5">
        <v>3000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2" t="s">
        <v>8341</v>
      </c>
      <c r="R2576" t="s">
        <v>8342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10" t="s">
        <v>2575</v>
      </c>
      <c r="C2577" s="3" t="s">
        <v>6685</v>
      </c>
      <c r="D2577" s="5">
        <v>3000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2" t="s">
        <v>8341</v>
      </c>
      <c r="R2577" t="s">
        <v>8342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10" t="s">
        <v>2576</v>
      </c>
      <c r="C2578" s="3" t="s">
        <v>6686</v>
      </c>
      <c r="D2578" s="5">
        <v>3000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2" t="s">
        <v>8341</v>
      </c>
      <c r="R2578" t="s">
        <v>8342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10" t="s">
        <v>2577</v>
      </c>
      <c r="C2579" s="3" t="s">
        <v>6687</v>
      </c>
      <c r="D2579" s="5">
        <v>3000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2" t="s">
        <v>8341</v>
      </c>
      <c r="R2579" t="s">
        <v>8342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10" t="s">
        <v>2578</v>
      </c>
      <c r="C2580" s="3" t="s">
        <v>6688</v>
      </c>
      <c r="D2580" s="5">
        <v>3000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2" t="s">
        <v>8341</v>
      </c>
      <c r="R2580" t="s">
        <v>8342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10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2" t="s">
        <v>8341</v>
      </c>
      <c r="R2581" t="s">
        <v>8342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10" t="s">
        <v>2580</v>
      </c>
      <c r="C2582" s="3" t="s">
        <v>6690</v>
      </c>
      <c r="D2582" s="5">
        <v>1600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3</v>
      </c>
      <c r="P2582">
        <f t="shared" si="201"/>
        <v>25.5</v>
      </c>
      <c r="Q2582" s="12" t="s">
        <v>8341</v>
      </c>
      <c r="R2582" t="s">
        <v>8342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10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2" t="s">
        <v>8341</v>
      </c>
      <c r="R2583" t="s">
        <v>8342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10" t="s">
        <v>2582</v>
      </c>
      <c r="C2584" s="3" t="s">
        <v>6692</v>
      </c>
      <c r="D2584" s="5">
        <v>3500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2" t="s">
        <v>8341</v>
      </c>
      <c r="R2584" t="s">
        <v>8342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10" t="s">
        <v>2583</v>
      </c>
      <c r="C2585" s="3" t="s">
        <v>6693</v>
      </c>
      <c r="D2585" s="5">
        <v>3000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0</v>
      </c>
      <c r="P2585">
        <f t="shared" si="201"/>
        <v>1</v>
      </c>
      <c r="Q2585" s="12" t="s">
        <v>8341</v>
      </c>
      <c r="R2585" t="s">
        <v>8342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10" t="s">
        <v>2584</v>
      </c>
      <c r="C2586" s="3" t="s">
        <v>6694</v>
      </c>
      <c r="D2586" s="5">
        <v>3000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2" t="s">
        <v>8341</v>
      </c>
      <c r="R2586" t="s">
        <v>8342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10" t="s">
        <v>2585</v>
      </c>
      <c r="C2587" s="3" t="s">
        <v>6695</v>
      </c>
      <c r="D2587" s="5">
        <v>3500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1</v>
      </c>
      <c r="P2587">
        <f t="shared" si="201"/>
        <v>50</v>
      </c>
      <c r="Q2587" s="12" t="s">
        <v>8341</v>
      </c>
      <c r="R2587" t="s">
        <v>8342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10" t="s">
        <v>2586</v>
      </c>
      <c r="C2588" s="3" t="s">
        <v>6696</v>
      </c>
      <c r="D2588" s="5">
        <v>2100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2" t="s">
        <v>8341</v>
      </c>
      <c r="R2588" t="s">
        <v>8342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10" t="s">
        <v>2587</v>
      </c>
      <c r="C2589" s="3" t="s">
        <v>6697</v>
      </c>
      <c r="D2589" s="5">
        <v>25000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5</v>
      </c>
      <c r="P2589">
        <f t="shared" si="201"/>
        <v>202.83</v>
      </c>
      <c r="Q2589" s="12" t="s">
        <v>8341</v>
      </c>
      <c r="R2589" t="s">
        <v>8342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10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2" t="s">
        <v>8341</v>
      </c>
      <c r="R2590" t="s">
        <v>8342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10" t="s">
        <v>2589</v>
      </c>
      <c r="C2591" s="3" t="s">
        <v>6699</v>
      </c>
      <c r="D2591" s="5">
        <v>2000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2" t="s">
        <v>8341</v>
      </c>
      <c r="R2591" t="s">
        <v>8342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10" t="s">
        <v>2590</v>
      </c>
      <c r="C2592" s="3" t="s">
        <v>6700</v>
      </c>
      <c r="D2592" s="5">
        <v>2900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2" t="s">
        <v>8341</v>
      </c>
      <c r="R2592" t="s">
        <v>8342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10" t="s">
        <v>2591</v>
      </c>
      <c r="C2593" s="3" t="s">
        <v>6701</v>
      </c>
      <c r="D2593" s="5">
        <v>25000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0</v>
      </c>
      <c r="P2593">
        <f t="shared" si="201"/>
        <v>13</v>
      </c>
      <c r="Q2593" s="12" t="s">
        <v>8341</v>
      </c>
      <c r="R2593" t="s">
        <v>8342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10" t="s">
        <v>2592</v>
      </c>
      <c r="C2594" s="3" t="s">
        <v>6702</v>
      </c>
      <c r="D2594" s="5">
        <v>3000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2</v>
      </c>
      <c r="P2594">
        <f t="shared" si="201"/>
        <v>50</v>
      </c>
      <c r="Q2594" s="12" t="s">
        <v>8341</v>
      </c>
      <c r="R2594" t="s">
        <v>8342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10" t="s">
        <v>2593</v>
      </c>
      <c r="C2595" s="3" t="s">
        <v>6703</v>
      </c>
      <c r="D2595" s="5">
        <v>2888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2" t="s">
        <v>8341</v>
      </c>
      <c r="R2595" t="s">
        <v>8342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10" t="s">
        <v>2594</v>
      </c>
      <c r="C2596" s="3" t="s">
        <v>6704</v>
      </c>
      <c r="D2596" s="5">
        <v>3300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2" t="s">
        <v>8341</v>
      </c>
      <c r="R2596" t="s">
        <v>8342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10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2" t="s">
        <v>8341</v>
      </c>
      <c r="R2597" t="s">
        <v>8342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10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2" t="s">
        <v>8341</v>
      </c>
      <c r="R2598" t="s">
        <v>8342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10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2" t="s">
        <v>8341</v>
      </c>
      <c r="R2599" t="s">
        <v>8342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10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2" t="s">
        <v>8341</v>
      </c>
      <c r="R2600" t="s">
        <v>8342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10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2" t="s">
        <v>8341</v>
      </c>
      <c r="R2601" t="s">
        <v>8342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10" t="s">
        <v>2600</v>
      </c>
      <c r="C2602" s="3" t="s">
        <v>6710</v>
      </c>
      <c r="D2602" s="5">
        <v>2500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139</v>
      </c>
      <c r="P2602">
        <f t="shared" si="201"/>
        <v>115.53</v>
      </c>
      <c r="Q2602" s="12" t="s">
        <v>8341</v>
      </c>
      <c r="R2602" t="s">
        <v>8342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10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2" t="s">
        <v>8324</v>
      </c>
      <c r="R2603" t="s">
        <v>8360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10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2" t="s">
        <v>8324</v>
      </c>
      <c r="R2604" t="s">
        <v>8360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10" t="s">
        <v>2603</v>
      </c>
      <c r="C2605" s="3" t="s">
        <v>6713</v>
      </c>
      <c r="D2605" s="5">
        <v>1500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118</v>
      </c>
      <c r="P2605">
        <f t="shared" si="201"/>
        <v>35.520000000000003</v>
      </c>
      <c r="Q2605" s="12" t="s">
        <v>8324</v>
      </c>
      <c r="R2605" t="s">
        <v>8360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10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2" t="s">
        <v>8324</v>
      </c>
      <c r="R2606" t="s">
        <v>8360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10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2" t="s">
        <v>8324</v>
      </c>
      <c r="R2607" t="s">
        <v>8360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10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2" t="s">
        <v>8324</v>
      </c>
      <c r="R2608" t="s">
        <v>8360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10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2" t="s">
        <v>8324</v>
      </c>
      <c r="R2609" t="s">
        <v>8360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10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2" t="s">
        <v>8324</v>
      </c>
      <c r="R2610" t="s">
        <v>8360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10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2" t="s">
        <v>8324</v>
      </c>
      <c r="R2611" t="s">
        <v>8360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10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2" t="s">
        <v>8324</v>
      </c>
      <c r="R2612" t="s">
        <v>8360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10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2" t="s">
        <v>8324</v>
      </c>
      <c r="R2613" t="s">
        <v>8360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10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2" t="s">
        <v>8324</v>
      </c>
      <c r="R2614" t="s">
        <v>8360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10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2" t="s">
        <v>8324</v>
      </c>
      <c r="R2615" t="s">
        <v>8360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10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2" t="s">
        <v>8324</v>
      </c>
      <c r="R2616" t="s">
        <v>8360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10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2" t="s">
        <v>8324</v>
      </c>
      <c r="R2617" t="s">
        <v>8360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10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2" t="s">
        <v>8324</v>
      </c>
      <c r="R2618" t="s">
        <v>8360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10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2" t="s">
        <v>8324</v>
      </c>
      <c r="R2619" t="s">
        <v>8360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10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2" t="s">
        <v>8324</v>
      </c>
      <c r="R2620" t="s">
        <v>8360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10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2" t="s">
        <v>8324</v>
      </c>
      <c r="R2621" t="s">
        <v>8360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10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2" t="s">
        <v>8324</v>
      </c>
      <c r="R2622" t="s">
        <v>8360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10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2" t="s">
        <v>8324</v>
      </c>
      <c r="R2623" t="s">
        <v>8360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10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2" t="s">
        <v>8324</v>
      </c>
      <c r="R2624" t="s">
        <v>8360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10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2" t="s">
        <v>8324</v>
      </c>
      <c r="R2625" t="s">
        <v>8360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10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2" t="s">
        <v>8324</v>
      </c>
      <c r="R2626" t="s">
        <v>8360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10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2" t="s">
        <v>8324</v>
      </c>
      <c r="R2627" t="s">
        <v>8360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10" t="s">
        <v>2626</v>
      </c>
      <c r="C2628" s="3" t="s">
        <v>6736</v>
      </c>
      <c r="D2628" s="5">
        <v>12000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23</v>
      </c>
      <c r="P2628">
        <f t="shared" si="206"/>
        <v>56</v>
      </c>
      <c r="Q2628" s="12" t="s">
        <v>8324</v>
      </c>
      <c r="R2628" t="s">
        <v>8360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10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2" t="s">
        <v>8324</v>
      </c>
      <c r="R2629" t="s">
        <v>8360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10" t="s">
        <v>2628</v>
      </c>
      <c r="C2630" s="3" t="s">
        <v>6738</v>
      </c>
      <c r="D2630" s="5">
        <v>3000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31</v>
      </c>
      <c r="P2630">
        <f t="shared" si="206"/>
        <v>44.1</v>
      </c>
      <c r="Q2630" s="12" t="s">
        <v>8324</v>
      </c>
      <c r="R2630" t="s">
        <v>8360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10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2" t="s">
        <v>8324</v>
      </c>
      <c r="R2631" t="s">
        <v>8360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10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2" t="s">
        <v>8324</v>
      </c>
      <c r="R2632" t="s">
        <v>8360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10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2" t="s">
        <v>8324</v>
      </c>
      <c r="R2633" t="s">
        <v>8360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10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2" t="s">
        <v>8324</v>
      </c>
      <c r="R2634" t="s">
        <v>8360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10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2" t="s">
        <v>8324</v>
      </c>
      <c r="R2635" t="s">
        <v>8360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10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2" t="s">
        <v>8324</v>
      </c>
      <c r="R2636" t="s">
        <v>8360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10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2" t="s">
        <v>8324</v>
      </c>
      <c r="R2637" t="s">
        <v>8360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10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2" t="s">
        <v>8324</v>
      </c>
      <c r="R2638" t="s">
        <v>8360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10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2" t="s">
        <v>8324</v>
      </c>
      <c r="R2639" t="s">
        <v>8360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10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2" t="s">
        <v>8324</v>
      </c>
      <c r="R2640" t="s">
        <v>8360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10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2" t="s">
        <v>8324</v>
      </c>
      <c r="R2641" t="s">
        <v>8360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10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2" t="s">
        <v>8324</v>
      </c>
      <c r="R2642" t="s">
        <v>8360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10" t="s">
        <v>2641</v>
      </c>
      <c r="C2643" s="3" t="s">
        <v>6751</v>
      </c>
      <c r="D2643" s="5">
        <v>1000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2</v>
      </c>
      <c r="P2643">
        <f t="shared" si="206"/>
        <v>15</v>
      </c>
      <c r="Q2643" s="12" t="s">
        <v>8324</v>
      </c>
      <c r="R2643" t="s">
        <v>8360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10" t="s">
        <v>2642</v>
      </c>
      <c r="C2644" s="3" t="s">
        <v>6752</v>
      </c>
      <c r="D2644" s="5">
        <v>2500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2" t="s">
        <v>8324</v>
      </c>
      <c r="R2644" t="s">
        <v>8360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10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2" t="s">
        <v>8324</v>
      </c>
      <c r="R2645" t="s">
        <v>8360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10" t="s">
        <v>2644</v>
      </c>
      <c r="C2646" s="3" t="s">
        <v>6754</v>
      </c>
      <c r="D2646" s="5">
        <v>1000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205</v>
      </c>
      <c r="P2646">
        <f t="shared" si="206"/>
        <v>39.479999999999997</v>
      </c>
      <c r="Q2646" s="12" t="s">
        <v>8324</v>
      </c>
      <c r="R2646" t="s">
        <v>8360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10" t="s">
        <v>2645</v>
      </c>
      <c r="C2647" s="3" t="s">
        <v>6755</v>
      </c>
      <c r="D2647" s="5">
        <v>2000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105</v>
      </c>
      <c r="P2647">
        <f t="shared" si="206"/>
        <v>91.3</v>
      </c>
      <c r="Q2647" s="12" t="s">
        <v>8324</v>
      </c>
      <c r="R2647" t="s">
        <v>8360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10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2" t="s">
        <v>8324</v>
      </c>
      <c r="R2648" t="s">
        <v>8360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10" t="s">
        <v>2647</v>
      </c>
      <c r="C2649" s="3" t="s">
        <v>6757</v>
      </c>
      <c r="D2649" s="5">
        <v>8000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0</v>
      </c>
      <c r="P2649">
        <f t="shared" si="206"/>
        <v>12</v>
      </c>
      <c r="Q2649" s="12" t="s">
        <v>8324</v>
      </c>
      <c r="R2649" t="s">
        <v>8360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10" t="s">
        <v>2648</v>
      </c>
      <c r="C2650" s="3" t="s">
        <v>6758</v>
      </c>
      <c r="D2650" s="5">
        <v>25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424</v>
      </c>
      <c r="P2650">
        <f t="shared" si="206"/>
        <v>17.670000000000002</v>
      </c>
      <c r="Q2650" s="12" t="s">
        <v>8324</v>
      </c>
      <c r="R2650" t="s">
        <v>8360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10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2" t="s">
        <v>8324</v>
      </c>
      <c r="R2651" t="s">
        <v>8360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10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2" t="s">
        <v>8324</v>
      </c>
      <c r="R2652" t="s">
        <v>8360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10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2" t="s">
        <v>8324</v>
      </c>
      <c r="R2653" t="s">
        <v>8360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10" t="s">
        <v>2652</v>
      </c>
      <c r="C2654" s="3" t="s">
        <v>6762</v>
      </c>
      <c r="D2654" s="5">
        <v>100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885</v>
      </c>
      <c r="P2654">
        <f t="shared" si="206"/>
        <v>80.45</v>
      </c>
      <c r="Q2654" s="12" t="s">
        <v>8324</v>
      </c>
      <c r="R2654" t="s">
        <v>8360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10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2" t="s">
        <v>8324</v>
      </c>
      <c r="R2655" t="s">
        <v>8360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10" t="s">
        <v>2654</v>
      </c>
      <c r="C2656" s="3" t="s">
        <v>6764</v>
      </c>
      <c r="D2656" s="5">
        <v>1500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3</v>
      </c>
      <c r="P2656">
        <f t="shared" si="206"/>
        <v>8.5</v>
      </c>
      <c r="Q2656" s="12" t="s">
        <v>8324</v>
      </c>
      <c r="R2656" t="s">
        <v>8360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10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2" t="s">
        <v>8324</v>
      </c>
      <c r="R2657" t="s">
        <v>8360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10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2" t="s">
        <v>8324</v>
      </c>
      <c r="R2658" t="s">
        <v>8360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10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2" t="s">
        <v>8324</v>
      </c>
      <c r="R2659" t="s">
        <v>8360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10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2" t="s">
        <v>8324</v>
      </c>
      <c r="R2660" t="s">
        <v>8360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10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2" t="s">
        <v>8324</v>
      </c>
      <c r="R2661" t="s">
        <v>8360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10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2" t="s">
        <v>8324</v>
      </c>
      <c r="R2662" t="s">
        <v>8360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10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2" t="s">
        <v>8324</v>
      </c>
      <c r="R2663" t="s">
        <v>8361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10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2" t="s">
        <v>8324</v>
      </c>
      <c r="R2664" t="s">
        <v>8361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10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2" t="s">
        <v>8324</v>
      </c>
      <c r="R2665" t="s">
        <v>8361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10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2" t="s">
        <v>8324</v>
      </c>
      <c r="R2666" t="s">
        <v>8361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10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2" t="s">
        <v>8324</v>
      </c>
      <c r="R2667" t="s">
        <v>8361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10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2" t="s">
        <v>8324</v>
      </c>
      <c r="R2668" t="s">
        <v>8361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10" t="s">
        <v>2667</v>
      </c>
      <c r="C2669" s="3" t="s">
        <v>6777</v>
      </c>
      <c r="D2669" s="5">
        <v>1650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101</v>
      </c>
      <c r="P2669">
        <f t="shared" si="206"/>
        <v>92.22</v>
      </c>
      <c r="Q2669" s="12" t="s">
        <v>8324</v>
      </c>
      <c r="R2669" t="s">
        <v>8361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10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2" t="s">
        <v>8324</v>
      </c>
      <c r="R2670" t="s">
        <v>8361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10" t="s">
        <v>2669</v>
      </c>
      <c r="C2671" s="3" t="s">
        <v>6779</v>
      </c>
      <c r="D2671" s="5">
        <v>750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133</v>
      </c>
      <c r="P2671">
        <f t="shared" si="206"/>
        <v>91</v>
      </c>
      <c r="Q2671" s="12" t="s">
        <v>8324</v>
      </c>
      <c r="R2671" t="s">
        <v>8361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10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2" t="s">
        <v>8324</v>
      </c>
      <c r="R2672" t="s">
        <v>8361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10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2" t="s">
        <v>8324</v>
      </c>
      <c r="R2673" t="s">
        <v>8361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10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2" t="s">
        <v>8324</v>
      </c>
      <c r="R2674" t="s">
        <v>8361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10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2" t="s">
        <v>8324</v>
      </c>
      <c r="R2675" t="s">
        <v>8361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10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2" t="s">
        <v>8324</v>
      </c>
      <c r="R2676" t="s">
        <v>8361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10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2" t="s">
        <v>8324</v>
      </c>
      <c r="R2677" t="s">
        <v>8361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10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2" t="s">
        <v>8324</v>
      </c>
      <c r="R2678" t="s">
        <v>8361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10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2" t="s">
        <v>8324</v>
      </c>
      <c r="R2679" t="s">
        <v>8361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10" t="s">
        <v>2678</v>
      </c>
      <c r="C2680" s="3" t="s">
        <v>6788</v>
      </c>
      <c r="D2680" s="5">
        <v>1100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100</v>
      </c>
      <c r="P2680">
        <f t="shared" si="206"/>
        <v>550</v>
      </c>
      <c r="Q2680" s="12" t="s">
        <v>8324</v>
      </c>
      <c r="R2680" t="s">
        <v>8361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10" t="s">
        <v>2679</v>
      </c>
      <c r="C2681" s="3" t="s">
        <v>6789</v>
      </c>
      <c r="D2681" s="5">
        <v>3000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4</v>
      </c>
      <c r="P2681">
        <f t="shared" si="206"/>
        <v>44</v>
      </c>
      <c r="Q2681" s="12" t="s">
        <v>8324</v>
      </c>
      <c r="R2681" t="s">
        <v>8361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10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2" t="s">
        <v>8324</v>
      </c>
      <c r="R2682" t="s">
        <v>8361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10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2" t="s">
        <v>8341</v>
      </c>
      <c r="R2683" t="s">
        <v>8342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10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2" t="s">
        <v>8341</v>
      </c>
      <c r="R2684" t="s">
        <v>8342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10" t="s">
        <v>2683</v>
      </c>
      <c r="C2685" s="3" t="s">
        <v>6793</v>
      </c>
      <c r="D2685" s="5">
        <v>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1</v>
      </c>
      <c r="P2685">
        <f t="shared" si="206"/>
        <v>12</v>
      </c>
      <c r="Q2685" s="12" t="s">
        <v>8341</v>
      </c>
      <c r="R2685" t="s">
        <v>8342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10" t="s">
        <v>2684</v>
      </c>
      <c r="C2686" s="3" t="s">
        <v>6794</v>
      </c>
      <c r="D2686" s="5">
        <v>4400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18</v>
      </c>
      <c r="P2686">
        <f t="shared" si="206"/>
        <v>200</v>
      </c>
      <c r="Q2686" s="12" t="s">
        <v>8341</v>
      </c>
      <c r="R2686" t="s">
        <v>8342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10" t="s">
        <v>2685</v>
      </c>
      <c r="C2687" s="3" t="s">
        <v>6795</v>
      </c>
      <c r="D2687" s="5">
        <v>3000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2" t="s">
        <v>8341</v>
      </c>
      <c r="R2687" t="s">
        <v>8342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10" t="s">
        <v>2686</v>
      </c>
      <c r="C2688" s="3" t="s">
        <v>6796</v>
      </c>
      <c r="D2688" s="5">
        <v>2500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2" t="s">
        <v>8341</v>
      </c>
      <c r="R2688" t="s">
        <v>8342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10" t="s">
        <v>2687</v>
      </c>
      <c r="C2689" s="3" t="s">
        <v>6797</v>
      </c>
      <c r="D2689" s="5">
        <v>2500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2" t="s">
        <v>8341</v>
      </c>
      <c r="R2689" t="s">
        <v>8342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10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2" t="s">
        <v>8341</v>
      </c>
      <c r="R2690" t="s">
        <v>8342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10" t="s">
        <v>2689</v>
      </c>
      <c r="C2691" s="3" t="s">
        <v>6799</v>
      </c>
      <c r="D2691" s="5">
        <v>3000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2" t="s">
        <v>8341</v>
      </c>
      <c r="R2691" t="s">
        <v>8342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10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2" t="s">
        <v>8341</v>
      </c>
      <c r="R2692" t="s">
        <v>8342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10" t="s">
        <v>2691</v>
      </c>
      <c r="C2693" s="3" t="s">
        <v>6801</v>
      </c>
      <c r="D2693" s="5">
        <v>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1</v>
      </c>
      <c r="P2693">
        <f t="shared" si="211"/>
        <v>17.5</v>
      </c>
      <c r="Q2693" s="12" t="s">
        <v>8341</v>
      </c>
      <c r="R2693" t="s">
        <v>8342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10" t="s">
        <v>2692</v>
      </c>
      <c r="C2694" s="3" t="s">
        <v>6802</v>
      </c>
      <c r="D2694" s="5">
        <v>4000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2" t="s">
        <v>8341</v>
      </c>
      <c r="R2694" t="s">
        <v>8342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10" t="s">
        <v>2693</v>
      </c>
      <c r="C2695" s="3" t="s">
        <v>6803</v>
      </c>
      <c r="D2695" s="5">
        <v>3000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2" t="s">
        <v>8341</v>
      </c>
      <c r="R2695" t="s">
        <v>8342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10" t="s">
        <v>2694</v>
      </c>
      <c r="C2696" s="3" t="s">
        <v>6804</v>
      </c>
      <c r="D2696" s="5">
        <v>3000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2" t="s">
        <v>8341</v>
      </c>
      <c r="R2696" t="s">
        <v>8342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10" t="s">
        <v>2695</v>
      </c>
      <c r="C2697" s="3" t="s">
        <v>6805</v>
      </c>
      <c r="D2697" s="5">
        <v>60000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2" t="s">
        <v>8341</v>
      </c>
      <c r="R2697" t="s">
        <v>8342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10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2" t="s">
        <v>8341</v>
      </c>
      <c r="R2698" t="s">
        <v>8342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10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2" t="s">
        <v>8341</v>
      </c>
      <c r="R2699" t="s">
        <v>8342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10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2" t="s">
        <v>8341</v>
      </c>
      <c r="R2700" t="s">
        <v>8342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10" t="s">
        <v>2699</v>
      </c>
      <c r="C2701" s="3" t="s">
        <v>6809</v>
      </c>
      <c r="D2701" s="5">
        <v>2500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2" t="s">
        <v>8341</v>
      </c>
      <c r="R2701" t="s">
        <v>8342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10" t="s">
        <v>2700</v>
      </c>
      <c r="C2702" s="3" t="s">
        <v>6810</v>
      </c>
      <c r="D2702" s="5">
        <v>2500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3</v>
      </c>
      <c r="P2702">
        <f t="shared" si="211"/>
        <v>17.5</v>
      </c>
      <c r="Q2702" s="12" t="s">
        <v>8341</v>
      </c>
      <c r="R2702" t="s">
        <v>8342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10" t="s">
        <v>2701</v>
      </c>
      <c r="C2703" s="3" t="s">
        <v>6811</v>
      </c>
      <c r="D2703" s="5">
        <v>1500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105</v>
      </c>
      <c r="P2703">
        <f t="shared" si="211"/>
        <v>34.130000000000003</v>
      </c>
      <c r="Q2703" s="12" t="s">
        <v>8308</v>
      </c>
      <c r="R2703" t="s">
        <v>8310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10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2" t="s">
        <v>8308</v>
      </c>
      <c r="R2704" t="s">
        <v>8310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10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2" t="s">
        <v>8308</v>
      </c>
      <c r="R2705" t="s">
        <v>8310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10" t="s">
        <v>2704</v>
      </c>
      <c r="C2706" s="3" t="s">
        <v>6814</v>
      </c>
      <c r="D2706" s="5">
        <v>10000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11</v>
      </c>
      <c r="P2706">
        <f t="shared" si="211"/>
        <v>163.57</v>
      </c>
      <c r="Q2706" s="12" t="s">
        <v>8308</v>
      </c>
      <c r="R2706" t="s">
        <v>8310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10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2" t="s">
        <v>8308</v>
      </c>
      <c r="R2707" t="s">
        <v>8310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10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2" t="s">
        <v>8308</v>
      </c>
      <c r="R2708" t="s">
        <v>8310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10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2" t="s">
        <v>8308</v>
      </c>
      <c r="R2709" t="s">
        <v>8310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10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2" t="s">
        <v>8308</v>
      </c>
      <c r="R2710" t="s">
        <v>8310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10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2" t="s">
        <v>8308</v>
      </c>
      <c r="R2711" t="s">
        <v>8310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10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2" t="s">
        <v>8308</v>
      </c>
      <c r="R2712" t="s">
        <v>8310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10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2" t="s">
        <v>8308</v>
      </c>
      <c r="R2713" t="s">
        <v>8310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10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2" t="s">
        <v>8308</v>
      </c>
      <c r="R2714" t="s">
        <v>8310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10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2" t="s">
        <v>8308</v>
      </c>
      <c r="R2715" t="s">
        <v>8310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10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2" t="s">
        <v>8308</v>
      </c>
      <c r="R2716" t="s">
        <v>8310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10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2" t="s">
        <v>8308</v>
      </c>
      <c r="R2717" t="s">
        <v>8310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10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2" t="s">
        <v>8308</v>
      </c>
      <c r="R2718" t="s">
        <v>8310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10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2" t="s">
        <v>8308</v>
      </c>
      <c r="R2719" t="s">
        <v>8310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10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2" t="s">
        <v>8308</v>
      </c>
      <c r="R2720" t="s">
        <v>8310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10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2" t="s">
        <v>8308</v>
      </c>
      <c r="R2721" t="s">
        <v>8310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10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2" t="s">
        <v>8308</v>
      </c>
      <c r="R2722" t="s">
        <v>8310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10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2" t="s">
        <v>8324</v>
      </c>
      <c r="R2723" t="s">
        <v>8354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10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2" t="s">
        <v>8324</v>
      </c>
      <c r="R2724" t="s">
        <v>8354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10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2" t="s">
        <v>8324</v>
      </c>
      <c r="R2725" t="s">
        <v>8354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10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2" t="s">
        <v>8324</v>
      </c>
      <c r="R2726" t="s">
        <v>8354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10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2" t="s">
        <v>8324</v>
      </c>
      <c r="R2727" t="s">
        <v>8354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10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2" t="s">
        <v>8324</v>
      </c>
      <c r="R2728" t="s">
        <v>8354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10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2" t="s">
        <v>8324</v>
      </c>
      <c r="R2729" t="s">
        <v>8354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10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2" t="s">
        <v>8324</v>
      </c>
      <c r="R2730" t="s">
        <v>8354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10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2" t="s">
        <v>8324</v>
      </c>
      <c r="R2731" t="s">
        <v>8354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10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2" t="s">
        <v>8324</v>
      </c>
      <c r="R2732" t="s">
        <v>8354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10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2" t="s">
        <v>8324</v>
      </c>
      <c r="R2733" t="s">
        <v>8354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10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2" t="s">
        <v>8324</v>
      </c>
      <c r="R2734" t="s">
        <v>8354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10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2" t="s">
        <v>8324</v>
      </c>
      <c r="R2735" t="s">
        <v>8354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10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2" t="s">
        <v>8324</v>
      </c>
      <c r="R2736" t="s">
        <v>8354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10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2" t="s">
        <v>8324</v>
      </c>
      <c r="R2737" t="s">
        <v>8354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10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2" t="s">
        <v>8324</v>
      </c>
      <c r="R2738" t="s">
        <v>8354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10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2" t="s">
        <v>8324</v>
      </c>
      <c r="R2739" t="s">
        <v>8354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10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2" t="s">
        <v>8324</v>
      </c>
      <c r="R2740" t="s">
        <v>8354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10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2" t="s">
        <v>8324</v>
      </c>
      <c r="R2741" t="s">
        <v>8354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10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2" t="s">
        <v>8324</v>
      </c>
      <c r="R2742" t="s">
        <v>8354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10" t="s">
        <v>2741</v>
      </c>
      <c r="C2743" s="3" t="s">
        <v>6851</v>
      </c>
      <c r="D2743" s="5">
        <v>4000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1</v>
      </c>
      <c r="P2743">
        <f t="shared" si="211"/>
        <v>8.75</v>
      </c>
      <c r="Q2743" s="12" t="s">
        <v>8327</v>
      </c>
      <c r="R2743" t="s">
        <v>8362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10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2" t="s">
        <v>8327</v>
      </c>
      <c r="R2744" t="s">
        <v>8362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10" t="s">
        <v>2743</v>
      </c>
      <c r="C2745" s="3" t="s">
        <v>6853</v>
      </c>
      <c r="D2745" s="5">
        <v>2500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2" t="s">
        <v>8327</v>
      </c>
      <c r="R2745" t="s">
        <v>8362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10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2" t="s">
        <v>8327</v>
      </c>
      <c r="R2746" t="s">
        <v>8362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10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2" t="s">
        <v>8327</v>
      </c>
      <c r="R2747" t="s">
        <v>8362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10" t="s">
        <v>2746</v>
      </c>
      <c r="C2748" s="3" t="s">
        <v>6856</v>
      </c>
      <c r="D2748" s="5">
        <v>600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134</v>
      </c>
      <c r="P2748">
        <f t="shared" si="211"/>
        <v>42.16</v>
      </c>
      <c r="Q2748" s="12" t="s">
        <v>8327</v>
      </c>
      <c r="R2748" t="s">
        <v>8362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10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2" t="s">
        <v>8327</v>
      </c>
      <c r="R2749" t="s">
        <v>8362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10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2" t="s">
        <v>8327</v>
      </c>
      <c r="R2750" t="s">
        <v>8362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10" t="s">
        <v>2749</v>
      </c>
      <c r="C2751" s="3" t="s">
        <v>6859</v>
      </c>
      <c r="D2751" s="5">
        <v>6000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2</v>
      </c>
      <c r="P2751">
        <f t="shared" si="211"/>
        <v>55</v>
      </c>
      <c r="Q2751" s="12" t="s">
        <v>8327</v>
      </c>
      <c r="R2751" t="s">
        <v>8362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10" t="s">
        <v>2750</v>
      </c>
      <c r="C2752" s="3" t="s">
        <v>6860</v>
      </c>
      <c r="D2752" s="5">
        <v>2500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2" t="s">
        <v>8327</v>
      </c>
      <c r="R2752" t="s">
        <v>8362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10" t="s">
        <v>2751</v>
      </c>
      <c r="C2753" s="3" t="s">
        <v>6861</v>
      </c>
      <c r="D2753" s="5">
        <v>2500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2" t="s">
        <v>8327</v>
      </c>
      <c r="R2753" t="s">
        <v>8362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10" t="s">
        <v>2752</v>
      </c>
      <c r="C2754" s="3" t="s">
        <v>6862</v>
      </c>
      <c r="D2754" s="5">
        <v>5000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2" t="s">
        <v>8327</v>
      </c>
      <c r="R2754" t="s">
        <v>8362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10" t="s">
        <v>2753</v>
      </c>
      <c r="C2755" s="3" t="s">
        <v>6863</v>
      </c>
      <c r="D2755" s="5">
        <v>650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58</v>
      </c>
      <c r="P2755">
        <f t="shared" ref="P2755:P2818" si="216">IFERROR(ROUND(E2755/L2755,2),0)</f>
        <v>47.5</v>
      </c>
      <c r="Q2755" s="12" t="s">
        <v>8327</v>
      </c>
      <c r="R2755" t="s">
        <v>8362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10" t="s">
        <v>2754</v>
      </c>
      <c r="C2756" s="3" t="s">
        <v>6864</v>
      </c>
      <c r="D2756" s="5">
        <v>2500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2" t="s">
        <v>8327</v>
      </c>
      <c r="R2756" t="s">
        <v>8362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10" t="s">
        <v>2755</v>
      </c>
      <c r="C2757" s="3" t="s">
        <v>6865</v>
      </c>
      <c r="D2757" s="5">
        <v>800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33</v>
      </c>
      <c r="P2757">
        <f t="shared" si="216"/>
        <v>17.329999999999998</v>
      </c>
      <c r="Q2757" s="12" t="s">
        <v>8327</v>
      </c>
      <c r="R2757" t="s">
        <v>8362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10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2" t="s">
        <v>8327</v>
      </c>
      <c r="R2758" t="s">
        <v>8362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10" t="s">
        <v>2757</v>
      </c>
      <c r="C2759" s="3" t="s">
        <v>6867</v>
      </c>
      <c r="D2759" s="5">
        <v>3000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0</v>
      </c>
      <c r="P2759">
        <f t="shared" si="216"/>
        <v>5</v>
      </c>
      <c r="Q2759" s="12" t="s">
        <v>8327</v>
      </c>
      <c r="R2759" t="s">
        <v>8362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10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2" t="s">
        <v>8327</v>
      </c>
      <c r="R2760" t="s">
        <v>8362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10" t="s">
        <v>2759</v>
      </c>
      <c r="C2761" s="3" t="s">
        <v>6869</v>
      </c>
      <c r="D2761" s="5">
        <v>10000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</v>
      </c>
      <c r="P2761">
        <f t="shared" si="216"/>
        <v>52.5</v>
      </c>
      <c r="Q2761" s="12" t="s">
        <v>8327</v>
      </c>
      <c r="R2761" t="s">
        <v>8362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10" t="s">
        <v>2760</v>
      </c>
      <c r="C2762" s="3" t="s">
        <v>6870</v>
      </c>
      <c r="D2762" s="5">
        <v>2500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2" t="s">
        <v>8327</v>
      </c>
      <c r="R2762" t="s">
        <v>8362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10" t="s">
        <v>2761</v>
      </c>
      <c r="C2763" s="3" t="s">
        <v>6871</v>
      </c>
      <c r="D2763" s="5">
        <v>2500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2" t="s">
        <v>8327</v>
      </c>
      <c r="R2763" t="s">
        <v>8362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10" t="s">
        <v>2762</v>
      </c>
      <c r="C2764" s="3" t="s">
        <v>6872</v>
      </c>
      <c r="D2764" s="5">
        <v>3500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2" t="s">
        <v>8327</v>
      </c>
      <c r="R2764" t="s">
        <v>8362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10" t="s">
        <v>2763</v>
      </c>
      <c r="C2765" s="3" t="s">
        <v>6873</v>
      </c>
      <c r="D2765" s="5">
        <v>5000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2</v>
      </c>
      <c r="P2765">
        <f t="shared" si="216"/>
        <v>30</v>
      </c>
      <c r="Q2765" s="12" t="s">
        <v>8327</v>
      </c>
      <c r="R2765" t="s">
        <v>8362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10" t="s">
        <v>2764</v>
      </c>
      <c r="C2766" s="3" t="s">
        <v>6874</v>
      </c>
      <c r="D2766" s="5">
        <v>2200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2</v>
      </c>
      <c r="P2766">
        <f t="shared" si="216"/>
        <v>11.25</v>
      </c>
      <c r="Q2766" s="12" t="s">
        <v>8327</v>
      </c>
      <c r="R2766" t="s">
        <v>8362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10" t="s">
        <v>2765</v>
      </c>
      <c r="C2767" s="3" t="s">
        <v>6875</v>
      </c>
      <c r="D2767" s="5">
        <v>2400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2" t="s">
        <v>8327</v>
      </c>
      <c r="R2767" t="s">
        <v>8362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10" t="s">
        <v>2766</v>
      </c>
      <c r="C2768" s="3" t="s">
        <v>6876</v>
      </c>
      <c r="D2768" s="5">
        <v>2500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4</v>
      </c>
      <c r="P2768">
        <f t="shared" si="216"/>
        <v>25</v>
      </c>
      <c r="Q2768" s="12" t="s">
        <v>8327</v>
      </c>
      <c r="R2768" t="s">
        <v>8362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10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2" t="s">
        <v>8327</v>
      </c>
      <c r="R2769" t="s">
        <v>8362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10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2" t="s">
        <v>8327</v>
      </c>
      <c r="R2770" t="s">
        <v>8362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10" t="s">
        <v>2769</v>
      </c>
      <c r="C2771" s="3" t="s">
        <v>6879</v>
      </c>
      <c r="D2771" s="5">
        <v>2500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2" t="s">
        <v>8327</v>
      </c>
      <c r="R2771" t="s">
        <v>8362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10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2" t="s">
        <v>8327</v>
      </c>
      <c r="R2772" t="s">
        <v>8362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10" t="s">
        <v>2771</v>
      </c>
      <c r="C2773" s="3" t="s">
        <v>6881</v>
      </c>
      <c r="D2773" s="5">
        <v>2200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2" t="s">
        <v>8327</v>
      </c>
      <c r="R2773" t="s">
        <v>8362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10" t="s">
        <v>2772</v>
      </c>
      <c r="C2774" s="3" t="s">
        <v>6882</v>
      </c>
      <c r="D2774" s="5">
        <v>2200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2" t="s">
        <v>8327</v>
      </c>
      <c r="R2774" t="s">
        <v>8362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10" t="s">
        <v>2773</v>
      </c>
      <c r="C2775" s="3" t="s">
        <v>6883</v>
      </c>
      <c r="D2775" s="5">
        <v>3000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2" t="s">
        <v>8327</v>
      </c>
      <c r="R2775" t="s">
        <v>8362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10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2" t="s">
        <v>8327</v>
      </c>
      <c r="R2776" t="s">
        <v>8362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10" t="s">
        <v>2775</v>
      </c>
      <c r="C2777" s="3" t="s">
        <v>6885</v>
      </c>
      <c r="D2777" s="5">
        <v>2000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8</v>
      </c>
      <c r="P2777">
        <f t="shared" si="216"/>
        <v>75</v>
      </c>
      <c r="Q2777" s="12" t="s">
        <v>8327</v>
      </c>
      <c r="R2777" t="s">
        <v>8362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10" t="s">
        <v>2776</v>
      </c>
      <c r="C2778" s="3" t="s">
        <v>6886</v>
      </c>
      <c r="D2778" s="5">
        <v>1500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110</v>
      </c>
      <c r="P2778">
        <f t="shared" si="216"/>
        <v>45.97</v>
      </c>
      <c r="Q2778" s="12" t="s">
        <v>8327</v>
      </c>
      <c r="R2778" t="s">
        <v>8362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10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2" t="s">
        <v>8327</v>
      </c>
      <c r="R2779" t="s">
        <v>8362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10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2" t="s">
        <v>8327</v>
      </c>
      <c r="R2780" t="s">
        <v>8362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10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2" t="s">
        <v>8327</v>
      </c>
      <c r="R2781" t="s">
        <v>8362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10" t="s">
        <v>2780</v>
      </c>
      <c r="C2782" s="3" t="s">
        <v>6890</v>
      </c>
      <c r="D2782" s="5">
        <v>2000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2" t="s">
        <v>8327</v>
      </c>
      <c r="R2782" t="s">
        <v>8362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10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2" t="s">
        <v>8308</v>
      </c>
      <c r="R2783" t="s">
        <v>8309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10" t="s">
        <v>2782</v>
      </c>
      <c r="C2784" s="3" t="s">
        <v>6892</v>
      </c>
      <c r="D2784" s="5">
        <v>900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133</v>
      </c>
      <c r="P2784">
        <f t="shared" si="216"/>
        <v>66.67</v>
      </c>
      <c r="Q2784" s="12" t="s">
        <v>8308</v>
      </c>
      <c r="R2784" t="s">
        <v>8309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10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2" t="s">
        <v>8308</v>
      </c>
      <c r="R2785" t="s">
        <v>8309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10" t="s">
        <v>2784</v>
      </c>
      <c r="C2786" s="3" t="s">
        <v>6894</v>
      </c>
      <c r="D2786" s="5">
        <v>5000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143</v>
      </c>
      <c r="P2786">
        <f t="shared" si="216"/>
        <v>66.11</v>
      </c>
      <c r="Q2786" s="12" t="s">
        <v>8308</v>
      </c>
      <c r="R2786" t="s">
        <v>8309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10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2" t="s">
        <v>8308</v>
      </c>
      <c r="R2787" t="s">
        <v>8309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10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2" t="s">
        <v>8308</v>
      </c>
      <c r="R2788" t="s">
        <v>8309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10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2" t="s">
        <v>8308</v>
      </c>
      <c r="R2789" t="s">
        <v>8309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10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2" t="s">
        <v>8308</v>
      </c>
      <c r="R2790" t="s">
        <v>8309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10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2" t="s">
        <v>8308</v>
      </c>
      <c r="R2791" t="s">
        <v>8309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10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2" t="s">
        <v>8308</v>
      </c>
      <c r="R2792" t="s">
        <v>8309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10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2" t="s">
        <v>8308</v>
      </c>
      <c r="R2793" t="s">
        <v>8309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10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2" t="s">
        <v>8308</v>
      </c>
      <c r="R2794" t="s">
        <v>8309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10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2" t="s">
        <v>8308</v>
      </c>
      <c r="R2795" t="s">
        <v>8309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10" t="s">
        <v>2794</v>
      </c>
      <c r="C2796" s="3" t="s">
        <v>6904</v>
      </c>
      <c r="D2796" s="5">
        <v>3000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3</v>
      </c>
      <c r="P2796">
        <f t="shared" si="216"/>
        <v>25</v>
      </c>
      <c r="Q2796" s="12" t="s">
        <v>8308</v>
      </c>
      <c r="R2796" t="s">
        <v>8309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10" t="s">
        <v>2795</v>
      </c>
      <c r="C2797" s="3" t="s">
        <v>6905</v>
      </c>
      <c r="D2797" s="5">
        <v>2000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37</v>
      </c>
      <c r="P2797">
        <f t="shared" si="216"/>
        <v>36.5</v>
      </c>
      <c r="Q2797" s="12" t="s">
        <v>8308</v>
      </c>
      <c r="R2797" t="s">
        <v>8309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10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2" t="s">
        <v>8308</v>
      </c>
      <c r="R2798" t="s">
        <v>8309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10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2" t="s">
        <v>8308</v>
      </c>
      <c r="R2799" t="s">
        <v>8309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10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2" t="s">
        <v>8308</v>
      </c>
      <c r="R2800" t="s">
        <v>8309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10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2" t="s">
        <v>8308</v>
      </c>
      <c r="R2801" t="s">
        <v>8309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10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2" t="s">
        <v>8308</v>
      </c>
      <c r="R2802" t="s">
        <v>8309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10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2" t="s">
        <v>8308</v>
      </c>
      <c r="R2803" t="s">
        <v>8309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10" t="s">
        <v>2802</v>
      </c>
      <c r="C2804" s="3" t="s">
        <v>6912</v>
      </c>
      <c r="D2804" s="5">
        <v>2800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109</v>
      </c>
      <c r="P2804">
        <f t="shared" si="216"/>
        <v>33.94</v>
      </c>
      <c r="Q2804" s="12" t="s">
        <v>8308</v>
      </c>
      <c r="R2804" t="s">
        <v>8309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10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2" t="s">
        <v>8308</v>
      </c>
      <c r="R2805" t="s">
        <v>8309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10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2" t="s">
        <v>8308</v>
      </c>
      <c r="R2806" t="s">
        <v>8309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10" t="s">
        <v>2805</v>
      </c>
      <c r="C2807" s="3" t="s">
        <v>6915</v>
      </c>
      <c r="D2807" s="5">
        <v>2500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18</v>
      </c>
      <c r="P2807">
        <f t="shared" si="216"/>
        <v>24.44</v>
      </c>
      <c r="Q2807" s="12" t="s">
        <v>8308</v>
      </c>
      <c r="R2807" t="s">
        <v>8309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10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2" t="s">
        <v>8308</v>
      </c>
      <c r="R2808" t="s">
        <v>8309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10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2" t="s">
        <v>8308</v>
      </c>
      <c r="R2809" t="s">
        <v>8309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10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2" t="s">
        <v>8308</v>
      </c>
      <c r="R2810" t="s">
        <v>8309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10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2" t="s">
        <v>8308</v>
      </c>
      <c r="R2811" t="s">
        <v>8309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10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2" t="s">
        <v>8308</v>
      </c>
      <c r="R2812" t="s">
        <v>8309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10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2" t="s">
        <v>8308</v>
      </c>
      <c r="R2813" t="s">
        <v>8309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10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2" t="s">
        <v>8308</v>
      </c>
      <c r="R2814" t="s">
        <v>8309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10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2" t="s">
        <v>8308</v>
      </c>
      <c r="R2815" t="s">
        <v>8309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10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2" t="s">
        <v>8308</v>
      </c>
      <c r="R2816" t="s">
        <v>8309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10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2" t="s">
        <v>8308</v>
      </c>
      <c r="R2817" t="s">
        <v>8309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10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2" t="s">
        <v>8308</v>
      </c>
      <c r="R2818" t="s">
        <v>8309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10" t="s">
        <v>2817</v>
      </c>
      <c r="C2819" s="3" t="s">
        <v>6927</v>
      </c>
      <c r="D2819" s="5">
        <v>750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104</v>
      </c>
      <c r="P2819">
        <f t="shared" ref="P2819:P2882" si="221">IFERROR(ROUND(E2819/L2819,2),0)</f>
        <v>23.64</v>
      </c>
      <c r="Q2819" s="12" t="s">
        <v>8308</v>
      </c>
      <c r="R2819" t="s">
        <v>8309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10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2" t="s">
        <v>8308</v>
      </c>
      <c r="R2820" t="s">
        <v>8309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10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2" t="s">
        <v>8308</v>
      </c>
      <c r="R2821" t="s">
        <v>8309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10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2" t="s">
        <v>8308</v>
      </c>
      <c r="R2822" t="s">
        <v>8309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10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2" t="s">
        <v>8308</v>
      </c>
      <c r="R2823" t="s">
        <v>8309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10" t="s">
        <v>2822</v>
      </c>
      <c r="C2824" s="3" t="s">
        <v>6932</v>
      </c>
      <c r="D2824" s="5">
        <v>5000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120</v>
      </c>
      <c r="P2824">
        <f t="shared" si="221"/>
        <v>63.83</v>
      </c>
      <c r="Q2824" s="12" t="s">
        <v>8308</v>
      </c>
      <c r="R2824" t="s">
        <v>8309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10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2" t="s">
        <v>8308</v>
      </c>
      <c r="R2825" t="s">
        <v>8309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10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2" t="s">
        <v>8308</v>
      </c>
      <c r="R2826" t="s">
        <v>8309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10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2" t="s">
        <v>8308</v>
      </c>
      <c r="R2827" t="s">
        <v>8309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10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2" t="s">
        <v>8308</v>
      </c>
      <c r="R2828" t="s">
        <v>8309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10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2" t="s">
        <v>8308</v>
      </c>
      <c r="R2829" t="s">
        <v>8309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10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2" t="s">
        <v>8308</v>
      </c>
      <c r="R2830" t="s">
        <v>8309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10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2" t="s">
        <v>8308</v>
      </c>
      <c r="R2831" t="s">
        <v>8309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10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2" t="s">
        <v>8308</v>
      </c>
      <c r="R2832" t="s">
        <v>8309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10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2" t="s">
        <v>8308</v>
      </c>
      <c r="R2833" t="s">
        <v>8309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10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2" t="s">
        <v>8308</v>
      </c>
      <c r="R2834" t="s">
        <v>8309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10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2" t="s">
        <v>8308</v>
      </c>
      <c r="R2835" t="s">
        <v>8309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10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2" t="s">
        <v>8308</v>
      </c>
      <c r="R2836" t="s">
        <v>8309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10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2" t="s">
        <v>8308</v>
      </c>
      <c r="R2837" t="s">
        <v>8309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10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2" t="s">
        <v>8308</v>
      </c>
      <c r="R2838" t="s">
        <v>8309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10" t="s">
        <v>2837</v>
      </c>
      <c r="C2839" s="3" t="s">
        <v>6947</v>
      </c>
      <c r="D2839" s="5">
        <v>750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113</v>
      </c>
      <c r="P2839">
        <f t="shared" si="221"/>
        <v>40.479999999999997</v>
      </c>
      <c r="Q2839" s="12" t="s">
        <v>8308</v>
      </c>
      <c r="R2839" t="s">
        <v>8309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10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2" t="s">
        <v>8308</v>
      </c>
      <c r="R2840" t="s">
        <v>8309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10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2" t="s">
        <v>8308</v>
      </c>
      <c r="R2841" t="s">
        <v>8309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10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2" t="s">
        <v>8308</v>
      </c>
      <c r="R2842" t="s">
        <v>8309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10" t="s">
        <v>2841</v>
      </c>
      <c r="C2843" s="3" t="s">
        <v>6951</v>
      </c>
      <c r="D2843" s="5">
        <v>2500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0</v>
      </c>
      <c r="P2843">
        <f t="shared" si="221"/>
        <v>10</v>
      </c>
      <c r="Q2843" s="12" t="s">
        <v>8308</v>
      </c>
      <c r="R2843" t="s">
        <v>8309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10" t="s">
        <v>2842</v>
      </c>
      <c r="C2844" s="3" t="s">
        <v>6952</v>
      </c>
      <c r="D2844" s="5">
        <v>2000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2" t="s">
        <v>8308</v>
      </c>
      <c r="R2844" t="s">
        <v>8309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10" t="s">
        <v>2843</v>
      </c>
      <c r="C2845" s="3" t="s">
        <v>6953</v>
      </c>
      <c r="D2845" s="5">
        <v>2000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2" t="s">
        <v>8308</v>
      </c>
      <c r="R2845" t="s">
        <v>8309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10" t="s">
        <v>2844</v>
      </c>
      <c r="C2846" s="3" t="s">
        <v>6954</v>
      </c>
      <c r="D2846" s="5">
        <v>500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6</v>
      </c>
      <c r="P2846">
        <f t="shared" si="221"/>
        <v>30</v>
      </c>
      <c r="Q2846" s="12" t="s">
        <v>8308</v>
      </c>
      <c r="R2846" t="s">
        <v>8309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10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2" t="s">
        <v>8308</v>
      </c>
      <c r="R2847" t="s">
        <v>8309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10" t="s">
        <v>2846</v>
      </c>
      <c r="C2848" s="3" t="s">
        <v>6956</v>
      </c>
      <c r="D2848" s="5">
        <v>2000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2" t="s">
        <v>8308</v>
      </c>
      <c r="R2848" t="s">
        <v>8309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10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2" t="s">
        <v>8308</v>
      </c>
      <c r="R2849" t="s">
        <v>8309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10" t="s">
        <v>2848</v>
      </c>
      <c r="C2850" s="3" t="s">
        <v>6958</v>
      </c>
      <c r="D2850" s="5">
        <v>500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14</v>
      </c>
      <c r="P2850">
        <f t="shared" si="221"/>
        <v>23.33</v>
      </c>
      <c r="Q2850" s="12" t="s">
        <v>8308</v>
      </c>
      <c r="R2850" t="s">
        <v>8309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10" t="s">
        <v>2849</v>
      </c>
      <c r="C2851" s="3" t="s">
        <v>6959</v>
      </c>
      <c r="D2851" s="5">
        <v>2000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0</v>
      </c>
      <c r="P2851">
        <f t="shared" si="221"/>
        <v>5</v>
      </c>
      <c r="Q2851" s="12" t="s">
        <v>8308</v>
      </c>
      <c r="R2851" t="s">
        <v>8309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10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2" t="s">
        <v>8308</v>
      </c>
      <c r="R2852" t="s">
        <v>8309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10" t="s">
        <v>2851</v>
      </c>
      <c r="C2853" s="3" t="s">
        <v>6961</v>
      </c>
      <c r="D2853" s="5">
        <v>2000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2" t="s">
        <v>8308</v>
      </c>
      <c r="R2853" t="s">
        <v>8309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10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2" t="s">
        <v>8308</v>
      </c>
      <c r="R2854" t="s">
        <v>8309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10" t="s">
        <v>2853</v>
      </c>
      <c r="C2855" s="3" t="s">
        <v>6963</v>
      </c>
      <c r="D2855" s="5">
        <v>2000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2" t="s">
        <v>8308</v>
      </c>
      <c r="R2855" t="s">
        <v>8309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10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2" t="s">
        <v>8308</v>
      </c>
      <c r="R2856" t="s">
        <v>8309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10" t="s">
        <v>2855</v>
      </c>
      <c r="C2857" s="3" t="s">
        <v>6965</v>
      </c>
      <c r="D2857" s="5">
        <v>300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100</v>
      </c>
      <c r="P2857">
        <f t="shared" si="221"/>
        <v>60</v>
      </c>
      <c r="Q2857" s="12" t="s">
        <v>8308</v>
      </c>
      <c r="R2857" t="s">
        <v>8309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10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2" t="s">
        <v>8308</v>
      </c>
      <c r="R2858" t="s">
        <v>8309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10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2" t="s">
        <v>8308</v>
      </c>
      <c r="R2859" t="s">
        <v>8309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10" t="s">
        <v>2858</v>
      </c>
      <c r="C2860" s="3" t="s">
        <v>6968</v>
      </c>
      <c r="D2860" s="5">
        <v>2000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2" t="s">
        <v>8308</v>
      </c>
      <c r="R2860" t="s">
        <v>8309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10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2" t="s">
        <v>8308</v>
      </c>
      <c r="R2861" t="s">
        <v>8309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10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2" t="s">
        <v>8308</v>
      </c>
      <c r="R2862" t="s">
        <v>8309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10" t="s">
        <v>2861</v>
      </c>
      <c r="C2863" s="3" t="s">
        <v>6971</v>
      </c>
      <c r="D2863" s="5">
        <v>700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11</v>
      </c>
      <c r="P2863">
        <f t="shared" si="221"/>
        <v>26.67</v>
      </c>
      <c r="Q2863" s="12" t="s">
        <v>8308</v>
      </c>
      <c r="R2863" t="s">
        <v>8309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10" t="s">
        <v>2862</v>
      </c>
      <c r="C2864" s="3" t="s">
        <v>6972</v>
      </c>
      <c r="D2864" s="5">
        <v>4500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1</v>
      </c>
      <c r="P2864">
        <f t="shared" si="221"/>
        <v>18.329999999999998</v>
      </c>
      <c r="Q2864" s="12" t="s">
        <v>8308</v>
      </c>
      <c r="R2864" t="s">
        <v>8309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10" t="s">
        <v>2863</v>
      </c>
      <c r="C2865" s="3" t="s">
        <v>6973</v>
      </c>
      <c r="D2865" s="5">
        <v>3000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1</v>
      </c>
      <c r="P2865">
        <f t="shared" si="221"/>
        <v>20</v>
      </c>
      <c r="Q2865" s="12" t="s">
        <v>8308</v>
      </c>
      <c r="R2865" t="s">
        <v>8309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10" t="s">
        <v>2864</v>
      </c>
      <c r="C2866" s="3" t="s">
        <v>6974</v>
      </c>
      <c r="D2866" s="5">
        <v>2750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1</v>
      </c>
      <c r="P2866">
        <f t="shared" si="221"/>
        <v>13.33</v>
      </c>
      <c r="Q2866" s="12" t="s">
        <v>8308</v>
      </c>
      <c r="R2866" t="s">
        <v>8309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10" t="s">
        <v>2865</v>
      </c>
      <c r="C2867" s="3" t="s">
        <v>6975</v>
      </c>
      <c r="D2867" s="5">
        <v>2000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2" t="s">
        <v>8308</v>
      </c>
      <c r="R2867" t="s">
        <v>8309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10" t="s">
        <v>2866</v>
      </c>
      <c r="C2868" s="3" t="s">
        <v>6976</v>
      </c>
      <c r="D2868" s="5">
        <v>2000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2</v>
      </c>
      <c r="P2868">
        <f t="shared" si="221"/>
        <v>22.5</v>
      </c>
      <c r="Q2868" s="12" t="s">
        <v>8308</v>
      </c>
      <c r="R2868" t="s">
        <v>8309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10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2" t="s">
        <v>8308</v>
      </c>
      <c r="R2869" t="s">
        <v>8309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10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2" t="s">
        <v>8308</v>
      </c>
      <c r="R2870" t="s">
        <v>8309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10" t="s">
        <v>2869</v>
      </c>
      <c r="C2871" s="3" t="s">
        <v>6979</v>
      </c>
      <c r="D2871" s="5">
        <v>5000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4</v>
      </c>
      <c r="P2871">
        <f t="shared" si="221"/>
        <v>35.4</v>
      </c>
      <c r="Q2871" s="12" t="s">
        <v>8308</v>
      </c>
      <c r="R2871" t="s">
        <v>8309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10" t="s">
        <v>2870</v>
      </c>
      <c r="C2872" s="3" t="s">
        <v>6980</v>
      </c>
      <c r="D2872" s="5">
        <v>600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125</v>
      </c>
      <c r="P2872">
        <f t="shared" si="221"/>
        <v>83.33</v>
      </c>
      <c r="Q2872" s="12" t="s">
        <v>8308</v>
      </c>
      <c r="R2872" t="s">
        <v>8309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10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2" t="s">
        <v>8308</v>
      </c>
      <c r="R2873" t="s">
        <v>8309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10" t="s">
        <v>2872</v>
      </c>
      <c r="C2874" s="3" t="s">
        <v>6982</v>
      </c>
      <c r="D2874" s="5">
        <v>2000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2" t="s">
        <v>8308</v>
      </c>
      <c r="R2874" t="s">
        <v>8309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10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2" t="s">
        <v>8308</v>
      </c>
      <c r="R2875" t="s">
        <v>8309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10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2" t="s">
        <v>8308</v>
      </c>
      <c r="R2876" t="s">
        <v>8309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10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2" t="s">
        <v>8308</v>
      </c>
      <c r="R2877" t="s">
        <v>8309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10" t="s">
        <v>2876</v>
      </c>
      <c r="C2878" s="3" t="s">
        <v>6986</v>
      </c>
      <c r="D2878" s="5">
        <v>2000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2" t="s">
        <v>8308</v>
      </c>
      <c r="R2878" t="s">
        <v>8309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10" t="s">
        <v>2877</v>
      </c>
      <c r="C2879" s="3" t="s">
        <v>6987</v>
      </c>
      <c r="D2879" s="5">
        <v>5000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13</v>
      </c>
      <c r="P2879">
        <f t="shared" si="221"/>
        <v>108.33</v>
      </c>
      <c r="Q2879" s="12" t="s">
        <v>8308</v>
      </c>
      <c r="R2879" t="s">
        <v>8309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10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2" t="s">
        <v>8308</v>
      </c>
      <c r="R2880" t="s">
        <v>8309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10" t="s">
        <v>2879</v>
      </c>
      <c r="C2881" s="3" t="s">
        <v>6989</v>
      </c>
      <c r="D2881" s="5">
        <v>3500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1</v>
      </c>
      <c r="P2881">
        <f t="shared" si="221"/>
        <v>29</v>
      </c>
      <c r="Q2881" s="12" t="s">
        <v>8308</v>
      </c>
      <c r="R2881" t="s">
        <v>8309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10" t="s">
        <v>2880</v>
      </c>
      <c r="C2882" s="3" t="s">
        <v>6990</v>
      </c>
      <c r="D2882" s="5">
        <v>2500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112</v>
      </c>
      <c r="P2882">
        <f t="shared" si="221"/>
        <v>96.55</v>
      </c>
      <c r="Q2882" s="12" t="s">
        <v>8308</v>
      </c>
      <c r="R2882" t="s">
        <v>8309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10" t="s">
        <v>2881</v>
      </c>
      <c r="C2883" s="3" t="s">
        <v>6991</v>
      </c>
      <c r="D2883" s="5">
        <v>1999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2" t="s">
        <v>8308</v>
      </c>
      <c r="R2883" t="s">
        <v>8309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10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2" t="s">
        <v>8308</v>
      </c>
      <c r="R2884" t="s">
        <v>8309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10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2" t="s">
        <v>8308</v>
      </c>
      <c r="R2885" t="s">
        <v>8309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10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2" t="s">
        <v>8308</v>
      </c>
      <c r="R2886" t="s">
        <v>8309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10" t="s">
        <v>2885</v>
      </c>
      <c r="C2887" s="3" t="s">
        <v>6995</v>
      </c>
      <c r="D2887" s="5">
        <v>500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26</v>
      </c>
      <c r="P2887">
        <f t="shared" si="226"/>
        <v>26</v>
      </c>
      <c r="Q2887" s="12" t="s">
        <v>8308</v>
      </c>
      <c r="R2887" t="s">
        <v>8309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10" t="s">
        <v>2886</v>
      </c>
      <c r="C2888" s="3" t="s">
        <v>6996</v>
      </c>
      <c r="D2888" s="5">
        <v>2250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0</v>
      </c>
      <c r="P2888">
        <f t="shared" si="226"/>
        <v>10</v>
      </c>
      <c r="Q2888" s="12" t="s">
        <v>8308</v>
      </c>
      <c r="R2888" t="s">
        <v>8309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10" t="s">
        <v>2887</v>
      </c>
      <c r="C2889" s="3" t="s">
        <v>6997</v>
      </c>
      <c r="D2889" s="5">
        <v>2000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2" t="s">
        <v>8308</v>
      </c>
      <c r="R2889" t="s">
        <v>8309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10" t="s">
        <v>2888</v>
      </c>
      <c r="C2890" s="3" t="s">
        <v>6998</v>
      </c>
      <c r="D2890" s="5">
        <v>1750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2" t="s">
        <v>8308</v>
      </c>
      <c r="R2890" t="s">
        <v>8309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10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2" t="s">
        <v>8308</v>
      </c>
      <c r="R2891" t="s">
        <v>8309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10" t="s">
        <v>2890</v>
      </c>
      <c r="C2892" s="3" t="s">
        <v>7000</v>
      </c>
      <c r="D2892" s="5">
        <v>3000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2" t="s">
        <v>8308</v>
      </c>
      <c r="R2892" t="s">
        <v>8309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10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2" t="s">
        <v>8308</v>
      </c>
      <c r="R2893" t="s">
        <v>8309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10" t="s">
        <v>2892</v>
      </c>
      <c r="C2894" s="3" t="s">
        <v>7002</v>
      </c>
      <c r="D2894" s="5">
        <v>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100</v>
      </c>
      <c r="P2894">
        <f t="shared" si="226"/>
        <v>29.41</v>
      </c>
      <c r="Q2894" s="12" t="s">
        <v>8308</v>
      </c>
      <c r="R2894" t="s">
        <v>8309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10" t="s">
        <v>2893</v>
      </c>
      <c r="C2895" s="3" t="s">
        <v>7003</v>
      </c>
      <c r="D2895" s="5">
        <v>3250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2" t="s">
        <v>8308</v>
      </c>
      <c r="R2895" t="s">
        <v>8309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10" t="s">
        <v>2894</v>
      </c>
      <c r="C2896" s="3" t="s">
        <v>7004</v>
      </c>
      <c r="D2896" s="5">
        <v>1680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2" t="s">
        <v>8308</v>
      </c>
      <c r="R2896" t="s">
        <v>8309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10" t="s">
        <v>2895</v>
      </c>
      <c r="C2897" s="3" t="s">
        <v>7005</v>
      </c>
      <c r="D2897" s="5">
        <v>1250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2</v>
      </c>
      <c r="P2897">
        <f t="shared" si="226"/>
        <v>5.75</v>
      </c>
      <c r="Q2897" s="12" t="s">
        <v>8308</v>
      </c>
      <c r="R2897" t="s">
        <v>8309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10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2" t="s">
        <v>8308</v>
      </c>
      <c r="R2898" t="s">
        <v>8309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10" t="s">
        <v>2897</v>
      </c>
      <c r="C2899" s="3" t="s">
        <v>7007</v>
      </c>
      <c r="D2899" s="5">
        <v>4800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11</v>
      </c>
      <c r="P2899">
        <f t="shared" si="226"/>
        <v>183.33</v>
      </c>
      <c r="Q2899" s="12" t="s">
        <v>8308</v>
      </c>
      <c r="R2899" t="s">
        <v>8309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10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2" t="s">
        <v>8308</v>
      </c>
      <c r="R2900" t="s">
        <v>8309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10" t="s">
        <v>2899</v>
      </c>
      <c r="C2901" s="3" t="s">
        <v>7009</v>
      </c>
      <c r="D2901" s="5">
        <v>1500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2" t="s">
        <v>8308</v>
      </c>
      <c r="R2901" t="s">
        <v>8309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10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2" t="s">
        <v>8308</v>
      </c>
      <c r="R2902" t="s">
        <v>8309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10" t="s">
        <v>2901</v>
      </c>
      <c r="C2903" s="3" t="s">
        <v>7011</v>
      </c>
      <c r="D2903" s="5">
        <v>500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2" t="s">
        <v>8308</v>
      </c>
      <c r="R2903" t="s">
        <v>8309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10" t="s">
        <v>2902</v>
      </c>
      <c r="C2904" s="3" t="s">
        <v>7012</v>
      </c>
      <c r="D2904" s="5">
        <v>3000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1</v>
      </c>
      <c r="P2904">
        <f t="shared" si="226"/>
        <v>25</v>
      </c>
      <c r="Q2904" s="12" t="s">
        <v>8308</v>
      </c>
      <c r="R2904" t="s">
        <v>8309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10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2" t="s">
        <v>8308</v>
      </c>
      <c r="R2905" t="s">
        <v>8309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10" t="s">
        <v>2904</v>
      </c>
      <c r="C2906" s="3" t="s">
        <v>7014</v>
      </c>
      <c r="D2906" s="5">
        <v>1930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4</v>
      </c>
      <c r="P2906">
        <f t="shared" si="226"/>
        <v>18.75</v>
      </c>
      <c r="Q2906" s="12" t="s">
        <v>8308</v>
      </c>
      <c r="R2906" t="s">
        <v>8309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10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2" t="s">
        <v>8308</v>
      </c>
      <c r="R2907" t="s">
        <v>8309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10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2" t="s">
        <v>8308</v>
      </c>
      <c r="R2908" t="s">
        <v>8309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10" t="s">
        <v>2907</v>
      </c>
      <c r="C2909" s="3" t="s">
        <v>7017</v>
      </c>
      <c r="D2909" s="5">
        <v>2000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2" t="s">
        <v>8308</v>
      </c>
      <c r="R2909" t="s">
        <v>8309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10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2" t="s">
        <v>8308</v>
      </c>
      <c r="R2910" t="s">
        <v>8309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10" t="s">
        <v>2909</v>
      </c>
      <c r="C2911" s="3" t="s">
        <v>7019</v>
      </c>
      <c r="D2911" s="5">
        <v>2500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1</v>
      </c>
      <c r="P2911">
        <f t="shared" si="226"/>
        <v>20</v>
      </c>
      <c r="Q2911" s="12" t="s">
        <v>8308</v>
      </c>
      <c r="R2911" t="s">
        <v>8309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10" t="s">
        <v>2910</v>
      </c>
      <c r="C2912" s="3" t="s">
        <v>7020</v>
      </c>
      <c r="D2912" s="5">
        <v>3000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2" t="s">
        <v>8308</v>
      </c>
      <c r="R2912" t="s">
        <v>8309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10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2" t="s">
        <v>8308</v>
      </c>
      <c r="R2913" t="s">
        <v>8309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10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2" t="s">
        <v>8308</v>
      </c>
      <c r="R2914" t="s">
        <v>8309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10" t="s">
        <v>2913</v>
      </c>
      <c r="C2915" s="3" t="s">
        <v>7023</v>
      </c>
      <c r="D2915" s="5">
        <v>1500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2" t="s">
        <v>8308</v>
      </c>
      <c r="R2915" t="s">
        <v>8309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10" t="s">
        <v>2914</v>
      </c>
      <c r="C2916" s="3" t="s">
        <v>7024</v>
      </c>
      <c r="D2916" s="5">
        <v>3000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2" t="s">
        <v>8308</v>
      </c>
      <c r="R2916" t="s">
        <v>8309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10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2" t="s">
        <v>8308</v>
      </c>
      <c r="R2917" t="s">
        <v>8309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10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2" t="s">
        <v>8308</v>
      </c>
      <c r="R2918" t="s">
        <v>8309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10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2" t="s">
        <v>8308</v>
      </c>
      <c r="R2919" t="s">
        <v>8309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10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2" t="s">
        <v>8308</v>
      </c>
      <c r="R2920" t="s">
        <v>8309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10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2" t="s">
        <v>8308</v>
      </c>
      <c r="R2921" t="s">
        <v>8309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10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2" t="s">
        <v>8308</v>
      </c>
      <c r="R2922" t="s">
        <v>8309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10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2" t="s">
        <v>8308</v>
      </c>
      <c r="R2923" t="s">
        <v>8311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10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2" t="s">
        <v>8308</v>
      </c>
      <c r="R2924" t="s">
        <v>8311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10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2" t="s">
        <v>8308</v>
      </c>
      <c r="R2925" t="s">
        <v>8311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10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2" t="s">
        <v>8308</v>
      </c>
      <c r="R2926" t="s">
        <v>8311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10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2" t="s">
        <v>8308</v>
      </c>
      <c r="R2927" t="s">
        <v>8311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10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2" t="s">
        <v>8308</v>
      </c>
      <c r="R2928" t="s">
        <v>8311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10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2" t="s">
        <v>8308</v>
      </c>
      <c r="R2929" t="s">
        <v>8311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10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2" t="s">
        <v>8308</v>
      </c>
      <c r="R2930" t="s">
        <v>8311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10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2" t="s">
        <v>8308</v>
      </c>
      <c r="R2931" t="s">
        <v>8311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10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2" t="s">
        <v>8308</v>
      </c>
      <c r="R2932" t="s">
        <v>8311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10" t="s">
        <v>2931</v>
      </c>
      <c r="C2933" s="3" t="s">
        <v>7041</v>
      </c>
      <c r="D2933" s="5">
        <v>20000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4</v>
      </c>
      <c r="P2933">
        <f t="shared" si="226"/>
        <v>88.33</v>
      </c>
      <c r="Q2933" s="12" t="s">
        <v>8308</v>
      </c>
      <c r="R2933" t="s">
        <v>8311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10" t="s">
        <v>2932</v>
      </c>
      <c r="C2934" s="3" t="s">
        <v>7042</v>
      </c>
      <c r="D2934" s="5">
        <v>3000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109</v>
      </c>
      <c r="P2934">
        <f t="shared" si="226"/>
        <v>85.74</v>
      </c>
      <c r="Q2934" s="12" t="s">
        <v>8308</v>
      </c>
      <c r="R2934" t="s">
        <v>8311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10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2" t="s">
        <v>8308</v>
      </c>
      <c r="R2935" t="s">
        <v>8311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10" t="s">
        <v>2934</v>
      </c>
      <c r="C2936" s="3" t="s">
        <v>7044</v>
      </c>
      <c r="D2936" s="5">
        <v>6500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42</v>
      </c>
      <c r="P2936">
        <f t="shared" si="226"/>
        <v>72.97</v>
      </c>
      <c r="Q2936" s="12" t="s">
        <v>8308</v>
      </c>
      <c r="R2936" t="s">
        <v>8311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10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2" t="s">
        <v>8308</v>
      </c>
      <c r="R2937" t="s">
        <v>8311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10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2" t="s">
        <v>8308</v>
      </c>
      <c r="R2938" t="s">
        <v>8311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10" t="s">
        <v>2937</v>
      </c>
      <c r="C2939" s="3" t="s">
        <v>7047</v>
      </c>
      <c r="D2939" s="5">
        <v>2000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100</v>
      </c>
      <c r="P2939">
        <f t="shared" si="226"/>
        <v>36.36</v>
      </c>
      <c r="Q2939" s="12" t="s">
        <v>8308</v>
      </c>
      <c r="R2939" t="s">
        <v>8311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10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2" t="s">
        <v>8308</v>
      </c>
      <c r="R2940" t="s">
        <v>8311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10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2" t="s">
        <v>8308</v>
      </c>
      <c r="R2941" t="s">
        <v>8311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10" t="s">
        <v>2940</v>
      </c>
      <c r="C2942" s="3" t="s">
        <v>7050</v>
      </c>
      <c r="D2942" s="5">
        <v>2000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134</v>
      </c>
      <c r="P2942">
        <f t="shared" si="226"/>
        <v>81.239999999999995</v>
      </c>
      <c r="Q2942" s="12" t="s">
        <v>8308</v>
      </c>
      <c r="R2942" t="s">
        <v>8311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10" t="s">
        <v>2941</v>
      </c>
      <c r="C2943" s="3" t="s">
        <v>7051</v>
      </c>
      <c r="D2943" s="5">
        <v>2880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2" t="s">
        <v>8308</v>
      </c>
      <c r="R2943" t="s">
        <v>8310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10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2" t="s">
        <v>8308</v>
      </c>
      <c r="R2944" t="s">
        <v>8310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10" t="s">
        <v>2943</v>
      </c>
      <c r="C2945" s="3" t="s">
        <v>7053</v>
      </c>
      <c r="D2945" s="5">
        <v>1500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2" t="s">
        <v>8308</v>
      </c>
      <c r="R2945" t="s">
        <v>8310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10" t="s">
        <v>2944</v>
      </c>
      <c r="C2946" s="3" t="s">
        <v>7054</v>
      </c>
      <c r="D2946" s="5">
        <v>2000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5</v>
      </c>
      <c r="P2946">
        <f t="shared" si="226"/>
        <v>100</v>
      </c>
      <c r="Q2946" s="12" t="s">
        <v>8308</v>
      </c>
      <c r="R2946" t="s">
        <v>8310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10" t="s">
        <v>2945</v>
      </c>
      <c r="C2947" s="3" t="s">
        <v>7055</v>
      </c>
      <c r="D2947" s="5">
        <v>1500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2" t="s">
        <v>8308</v>
      </c>
      <c r="R2947" t="s">
        <v>8310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10" t="s">
        <v>2946</v>
      </c>
      <c r="C2948" s="3" t="s">
        <v>7056</v>
      </c>
      <c r="D2948" s="5">
        <v>800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2" t="s">
        <v>8308</v>
      </c>
      <c r="R2948" t="s">
        <v>8310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10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2" t="s">
        <v>8308</v>
      </c>
      <c r="R2949" t="s">
        <v>8310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10" t="s">
        <v>2948</v>
      </c>
      <c r="C2950" s="3" t="s">
        <v>7058</v>
      </c>
      <c r="D2950" s="5">
        <v>1000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2</v>
      </c>
      <c r="P2950">
        <f t="shared" si="231"/>
        <v>2.67</v>
      </c>
      <c r="Q2950" s="12" t="s">
        <v>8308</v>
      </c>
      <c r="R2950" t="s">
        <v>8310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10" t="s">
        <v>2949</v>
      </c>
      <c r="C2951" s="3" t="s">
        <v>7059</v>
      </c>
      <c r="D2951" s="5">
        <v>3000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1</v>
      </c>
      <c r="P2951">
        <f t="shared" si="231"/>
        <v>12.5</v>
      </c>
      <c r="Q2951" s="12" t="s">
        <v>8308</v>
      </c>
      <c r="R2951" t="s">
        <v>8310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10" t="s">
        <v>2950</v>
      </c>
      <c r="C2952" s="3" t="s">
        <v>7060</v>
      </c>
      <c r="D2952" s="5">
        <v>1500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2" t="s">
        <v>8308</v>
      </c>
      <c r="R2952" t="s">
        <v>8310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10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2" t="s">
        <v>8308</v>
      </c>
      <c r="R2953" t="s">
        <v>8310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10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2" t="s">
        <v>8308</v>
      </c>
      <c r="R2954" t="s">
        <v>8310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10" t="s">
        <v>2953</v>
      </c>
      <c r="C2955" s="3" t="s">
        <v>7063</v>
      </c>
      <c r="D2955" s="5">
        <v>250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242</v>
      </c>
      <c r="P2955">
        <f t="shared" si="231"/>
        <v>201.67</v>
      </c>
      <c r="Q2955" s="12" t="s">
        <v>8308</v>
      </c>
      <c r="R2955" t="s">
        <v>8310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10" t="s">
        <v>2954</v>
      </c>
      <c r="C2956" s="3" t="s">
        <v>7064</v>
      </c>
      <c r="D2956" s="5">
        <v>1500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2" t="s">
        <v>8308</v>
      </c>
      <c r="R2956" t="s">
        <v>8310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10" t="s">
        <v>2955</v>
      </c>
      <c r="C2957" s="3" t="s">
        <v>7065</v>
      </c>
      <c r="D2957" s="5">
        <v>1250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57</v>
      </c>
      <c r="P2957">
        <f t="shared" si="231"/>
        <v>65</v>
      </c>
      <c r="Q2957" s="12" t="s">
        <v>8308</v>
      </c>
      <c r="R2957" t="s">
        <v>8310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10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2" t="s">
        <v>8308</v>
      </c>
      <c r="R2958" t="s">
        <v>8310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10" t="s">
        <v>2957</v>
      </c>
      <c r="C2959" s="3" t="s">
        <v>7067</v>
      </c>
      <c r="D2959" s="5">
        <v>750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37</v>
      </c>
      <c r="P2959">
        <f t="shared" si="231"/>
        <v>93.33</v>
      </c>
      <c r="Q2959" s="12" t="s">
        <v>8308</v>
      </c>
      <c r="R2959" t="s">
        <v>8310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10" t="s">
        <v>2958</v>
      </c>
      <c r="C2960" s="3" t="s">
        <v>7068</v>
      </c>
      <c r="D2960" s="5">
        <v>1500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2" t="s">
        <v>8308</v>
      </c>
      <c r="R2960" t="s">
        <v>8310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10" t="s">
        <v>2959</v>
      </c>
      <c r="C2961" s="3" t="s">
        <v>7069</v>
      </c>
      <c r="D2961" s="5">
        <v>1500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2" t="s">
        <v>8308</v>
      </c>
      <c r="R2961" t="s">
        <v>8310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10" t="s">
        <v>2960</v>
      </c>
      <c r="C2962" s="3" t="s">
        <v>7070</v>
      </c>
      <c r="D2962" s="5">
        <v>1500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2" t="s">
        <v>8308</v>
      </c>
      <c r="R2962" t="s">
        <v>8310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10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2" t="s">
        <v>8308</v>
      </c>
      <c r="R2963" t="s">
        <v>8309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10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2" t="s">
        <v>8308</v>
      </c>
      <c r="R2964" t="s">
        <v>8309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10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2" t="s">
        <v>8308</v>
      </c>
      <c r="R2965" t="s">
        <v>8309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10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2" t="s">
        <v>8308</v>
      </c>
      <c r="R2966" t="s">
        <v>8309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10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2" t="s">
        <v>8308</v>
      </c>
      <c r="R2967" t="s">
        <v>8309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10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2" t="s">
        <v>8308</v>
      </c>
      <c r="R2968" t="s">
        <v>8309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10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2" t="s">
        <v>8308</v>
      </c>
      <c r="R2969" t="s">
        <v>8309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10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2" t="s">
        <v>8308</v>
      </c>
      <c r="R2970" t="s">
        <v>8309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10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2" t="s">
        <v>8308</v>
      </c>
      <c r="R2971" t="s">
        <v>8309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10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2" t="s">
        <v>8308</v>
      </c>
      <c r="R2972" t="s">
        <v>8309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10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2" t="s">
        <v>8308</v>
      </c>
      <c r="R2973" t="s">
        <v>8309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10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2" t="s">
        <v>8308</v>
      </c>
      <c r="R2974" t="s">
        <v>8309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10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2" t="s">
        <v>8308</v>
      </c>
      <c r="R2975" t="s">
        <v>8309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10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2" t="s">
        <v>8308</v>
      </c>
      <c r="R2976" t="s">
        <v>8309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10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2" t="s">
        <v>8308</v>
      </c>
      <c r="R2977" t="s">
        <v>8309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10" t="s">
        <v>2976</v>
      </c>
      <c r="C2978" s="3" t="s">
        <v>7086</v>
      </c>
      <c r="D2978" s="5">
        <v>250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48</v>
      </c>
      <c r="P2978">
        <f t="shared" si="231"/>
        <v>8.57</v>
      </c>
      <c r="Q2978" s="12" t="s">
        <v>8308</v>
      </c>
      <c r="R2978" t="s">
        <v>8309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10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2" t="s">
        <v>8308</v>
      </c>
      <c r="R2979" t="s">
        <v>8309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10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2" t="s">
        <v>8308</v>
      </c>
      <c r="R2980" t="s">
        <v>8309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10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2" t="s">
        <v>8308</v>
      </c>
      <c r="R2981" t="s">
        <v>8309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10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2" t="s">
        <v>8308</v>
      </c>
      <c r="R2982" t="s">
        <v>8309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10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2" t="s">
        <v>8308</v>
      </c>
      <c r="R2983" t="s">
        <v>8310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10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2" t="s">
        <v>8308</v>
      </c>
      <c r="R2984" t="s">
        <v>8310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10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2" t="s">
        <v>8308</v>
      </c>
      <c r="R2985" t="s">
        <v>8310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10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2" t="s">
        <v>8308</v>
      </c>
      <c r="R2986" t="s">
        <v>8310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10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2" t="s">
        <v>8308</v>
      </c>
      <c r="R2987" t="s">
        <v>8310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10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2" t="s">
        <v>8308</v>
      </c>
      <c r="R2988" t="s">
        <v>8310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10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2" t="s">
        <v>8308</v>
      </c>
      <c r="R2989" t="s">
        <v>8310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10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2" t="s">
        <v>8308</v>
      </c>
      <c r="R2990" t="s">
        <v>8310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10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2" t="s">
        <v>8308</v>
      </c>
      <c r="R2991" t="s">
        <v>8310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10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2" t="s">
        <v>8308</v>
      </c>
      <c r="R2992" t="s">
        <v>8310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10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2" t="s">
        <v>8308</v>
      </c>
      <c r="R2993" t="s">
        <v>8310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10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2" t="s">
        <v>8308</v>
      </c>
      <c r="R2994" t="s">
        <v>8310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10" t="s">
        <v>2993</v>
      </c>
      <c r="C2995" s="3" t="s">
        <v>7103</v>
      </c>
      <c r="D2995" s="5">
        <v>80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1254</v>
      </c>
      <c r="P2995">
        <f t="shared" si="231"/>
        <v>45.59</v>
      </c>
      <c r="Q2995" s="12" t="s">
        <v>8308</v>
      </c>
      <c r="R2995" t="s">
        <v>8310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10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2" t="s">
        <v>8308</v>
      </c>
      <c r="R2996" t="s">
        <v>8310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10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2" t="s">
        <v>8308</v>
      </c>
      <c r="R2997" t="s">
        <v>8310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10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2" t="s">
        <v>8308</v>
      </c>
      <c r="R2998" t="s">
        <v>8310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10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2" t="s">
        <v>8308</v>
      </c>
      <c r="R2999" t="s">
        <v>8310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10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2" t="s">
        <v>8308</v>
      </c>
      <c r="R3000" t="s">
        <v>8310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10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2" t="s">
        <v>8308</v>
      </c>
      <c r="R3001" t="s">
        <v>8310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10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2" t="s">
        <v>8308</v>
      </c>
      <c r="R3002" t="s">
        <v>8310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10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2" t="s">
        <v>8308</v>
      </c>
      <c r="R3003" t="s">
        <v>8310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10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2" t="s">
        <v>8308</v>
      </c>
      <c r="R3004" t="s">
        <v>8310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10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2" t="s">
        <v>8308</v>
      </c>
      <c r="R3005" t="s">
        <v>8310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10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2" t="s">
        <v>8308</v>
      </c>
      <c r="R3006" t="s">
        <v>8310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10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2" t="s">
        <v>8308</v>
      </c>
      <c r="R3007" t="s">
        <v>8310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10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2" t="s">
        <v>8308</v>
      </c>
      <c r="R3008" t="s">
        <v>8310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10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2" t="s">
        <v>8308</v>
      </c>
      <c r="R3009" t="s">
        <v>8310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10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2" t="s">
        <v>8308</v>
      </c>
      <c r="R3010" t="s">
        <v>8310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10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2" t="s">
        <v>8308</v>
      </c>
      <c r="R3011" t="s">
        <v>8310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10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2" t="s">
        <v>8308</v>
      </c>
      <c r="R3012" t="s">
        <v>8310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10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2" t="s">
        <v>8308</v>
      </c>
      <c r="R3013" t="s">
        <v>8310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10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2" t="s">
        <v>8308</v>
      </c>
      <c r="R3014" t="s">
        <v>8310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10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2" t="s">
        <v>8308</v>
      </c>
      <c r="R3015" t="s">
        <v>8310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10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2" t="s">
        <v>8308</v>
      </c>
      <c r="R3016" t="s">
        <v>8310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10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2" t="s">
        <v>8308</v>
      </c>
      <c r="R3017" t="s">
        <v>8310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10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2" t="s">
        <v>8308</v>
      </c>
      <c r="R3018" t="s">
        <v>8310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10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2" t="s">
        <v>8308</v>
      </c>
      <c r="R3019" t="s">
        <v>8310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10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2" t="s">
        <v>8308</v>
      </c>
      <c r="R3020" t="s">
        <v>8310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10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2" t="s">
        <v>8308</v>
      </c>
      <c r="R3021" t="s">
        <v>8310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10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2" t="s">
        <v>8308</v>
      </c>
      <c r="R3022" t="s">
        <v>8310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10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2" t="s">
        <v>8308</v>
      </c>
      <c r="R3023" t="s">
        <v>8310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10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2" t="s">
        <v>8308</v>
      </c>
      <c r="R3024" t="s">
        <v>8310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10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2" t="s">
        <v>8308</v>
      </c>
      <c r="R3025" t="s">
        <v>8310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10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2" t="s">
        <v>8308</v>
      </c>
      <c r="R3026" t="s">
        <v>8310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10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2" t="s">
        <v>8308</v>
      </c>
      <c r="R3027" t="s">
        <v>8310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10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2" t="s">
        <v>8308</v>
      </c>
      <c r="R3028" t="s">
        <v>8310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10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2" t="s">
        <v>8308</v>
      </c>
      <c r="R3029" t="s">
        <v>8310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10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2" t="s">
        <v>8308</v>
      </c>
      <c r="R3030" t="s">
        <v>8310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10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2" t="s">
        <v>8308</v>
      </c>
      <c r="R3031" t="s">
        <v>8310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10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2" t="s">
        <v>8308</v>
      </c>
      <c r="R3032" t="s">
        <v>8310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10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2" t="s">
        <v>8308</v>
      </c>
      <c r="R3033" t="s">
        <v>8310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10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2" t="s">
        <v>8308</v>
      </c>
      <c r="R3034" t="s">
        <v>8310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10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2" t="s">
        <v>8308</v>
      </c>
      <c r="R3035" t="s">
        <v>8310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10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2" t="s">
        <v>8308</v>
      </c>
      <c r="R3036" t="s">
        <v>8310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10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2" t="s">
        <v>8308</v>
      </c>
      <c r="R3037" t="s">
        <v>8310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10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2" t="s">
        <v>8308</v>
      </c>
      <c r="R3038" t="s">
        <v>8310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10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2" t="s">
        <v>8308</v>
      </c>
      <c r="R3039" t="s">
        <v>8310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10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2" t="s">
        <v>8308</v>
      </c>
      <c r="R3040" t="s">
        <v>8310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10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2" t="s">
        <v>8308</v>
      </c>
      <c r="R3041" t="s">
        <v>8310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10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2" t="s">
        <v>8308</v>
      </c>
      <c r="R3042" t="s">
        <v>8310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10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2" t="s">
        <v>8308</v>
      </c>
      <c r="R3043" t="s">
        <v>8310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10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2" t="s">
        <v>8308</v>
      </c>
      <c r="R3044" t="s">
        <v>8310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10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2" t="s">
        <v>8308</v>
      </c>
      <c r="R3045" t="s">
        <v>8310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10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2" t="s">
        <v>8308</v>
      </c>
      <c r="R3046" t="s">
        <v>8310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10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2" t="s">
        <v>8308</v>
      </c>
      <c r="R3047" t="s">
        <v>8310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10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2" t="s">
        <v>8308</v>
      </c>
      <c r="R3048" t="s">
        <v>8310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10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2" t="s">
        <v>8308</v>
      </c>
      <c r="R3049" t="s">
        <v>8310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10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2" t="s">
        <v>8308</v>
      </c>
      <c r="R3050" t="s">
        <v>8310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10" t="s">
        <v>3049</v>
      </c>
      <c r="C3051" s="3" t="s">
        <v>7159</v>
      </c>
      <c r="D3051" s="5">
        <v>4000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100</v>
      </c>
      <c r="P3051">
        <f t="shared" si="236"/>
        <v>74.069999999999993</v>
      </c>
      <c r="Q3051" s="12" t="s">
        <v>8308</v>
      </c>
      <c r="R3051" t="s">
        <v>8310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10" t="s">
        <v>3050</v>
      </c>
      <c r="C3052" s="3" t="s">
        <v>7160</v>
      </c>
      <c r="D3052" s="5">
        <v>500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127</v>
      </c>
      <c r="P3052">
        <f t="shared" si="236"/>
        <v>70.67</v>
      </c>
      <c r="Q3052" s="12" t="s">
        <v>8308</v>
      </c>
      <c r="R3052" t="s">
        <v>8310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10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2" t="s">
        <v>8308</v>
      </c>
      <c r="R3053" t="s">
        <v>8310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10" t="s">
        <v>3052</v>
      </c>
      <c r="C3054" s="3" t="s">
        <v>7162</v>
      </c>
      <c r="D3054" s="5">
        <v>1500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5</v>
      </c>
      <c r="P3054">
        <f t="shared" si="236"/>
        <v>37.5</v>
      </c>
      <c r="Q3054" s="12" t="s">
        <v>8308</v>
      </c>
      <c r="R3054" t="s">
        <v>8310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10" t="s">
        <v>3053</v>
      </c>
      <c r="C3055" s="3" t="s">
        <v>7163</v>
      </c>
      <c r="D3055" s="5">
        <v>2500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2</v>
      </c>
      <c r="P3055">
        <f t="shared" si="236"/>
        <v>13.33</v>
      </c>
      <c r="Q3055" s="12" t="s">
        <v>8308</v>
      </c>
      <c r="R3055" t="s">
        <v>8310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10" t="s">
        <v>3054</v>
      </c>
      <c r="C3056" s="3" t="s">
        <v>7164</v>
      </c>
      <c r="D3056" s="5">
        <v>1500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2" t="s">
        <v>8308</v>
      </c>
      <c r="R3056" t="s">
        <v>8310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10" t="s">
        <v>3055</v>
      </c>
      <c r="C3057" s="3" t="s">
        <v>7165</v>
      </c>
      <c r="D3057" s="5">
        <v>2500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2" t="s">
        <v>8308</v>
      </c>
      <c r="R3057" t="s">
        <v>8310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10" t="s">
        <v>3056</v>
      </c>
      <c r="C3058" s="3" t="s">
        <v>7166</v>
      </c>
      <c r="D3058" s="5">
        <v>1500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2" t="s">
        <v>8308</v>
      </c>
      <c r="R3058" t="s">
        <v>8310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10" t="s">
        <v>3057</v>
      </c>
      <c r="C3059" s="3" t="s">
        <v>7167</v>
      </c>
      <c r="D3059" s="5">
        <v>1500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2" t="s">
        <v>8308</v>
      </c>
      <c r="R3059" t="s">
        <v>8310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10" t="s">
        <v>3058</v>
      </c>
      <c r="C3060" s="3" t="s">
        <v>7168</v>
      </c>
      <c r="D3060" s="5">
        <v>10000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2" t="s">
        <v>8308</v>
      </c>
      <c r="R3060" t="s">
        <v>8310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10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2" t="s">
        <v>8308</v>
      </c>
      <c r="R3061" t="s">
        <v>8310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10" t="s">
        <v>3060</v>
      </c>
      <c r="C3062" s="3" t="s">
        <v>7170</v>
      </c>
      <c r="D3062" s="5">
        <v>5000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7</v>
      </c>
      <c r="P3062">
        <f t="shared" si="236"/>
        <v>55.83</v>
      </c>
      <c r="Q3062" s="12" t="s">
        <v>8308</v>
      </c>
      <c r="R3062" t="s">
        <v>8310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10" t="s">
        <v>3061</v>
      </c>
      <c r="C3063" s="3" t="s">
        <v>7171</v>
      </c>
      <c r="D3063" s="5">
        <v>1500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2" t="s">
        <v>8308</v>
      </c>
      <c r="R3063" t="s">
        <v>8310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10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2" t="s">
        <v>8308</v>
      </c>
      <c r="R3064" t="s">
        <v>8310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10" t="s">
        <v>3063</v>
      </c>
      <c r="C3065" s="3" t="s">
        <v>7173</v>
      </c>
      <c r="D3065" s="5">
        <v>5000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12</v>
      </c>
      <c r="P3065">
        <f t="shared" si="236"/>
        <v>25.52</v>
      </c>
      <c r="Q3065" s="12" t="s">
        <v>8308</v>
      </c>
      <c r="R3065" t="s">
        <v>8310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10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2" t="s">
        <v>8308</v>
      </c>
      <c r="R3066" t="s">
        <v>8310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10" t="s">
        <v>3065</v>
      </c>
      <c r="C3067" s="3" t="s">
        <v>7175</v>
      </c>
      <c r="D3067" s="5">
        <v>2000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1</v>
      </c>
      <c r="P3067">
        <f t="shared" si="236"/>
        <v>5</v>
      </c>
      <c r="Q3067" s="12" t="s">
        <v>8308</v>
      </c>
      <c r="R3067" t="s">
        <v>8310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10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2" t="s">
        <v>8308</v>
      </c>
      <c r="R3068" t="s">
        <v>8310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10" t="s">
        <v>3067</v>
      </c>
      <c r="C3069" s="3" t="s">
        <v>7177</v>
      </c>
      <c r="D3069" s="5">
        <v>1000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20</v>
      </c>
      <c r="P3069">
        <f t="shared" si="236"/>
        <v>200</v>
      </c>
      <c r="Q3069" s="12" t="s">
        <v>8308</v>
      </c>
      <c r="R3069" t="s">
        <v>8310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10" t="s">
        <v>3068</v>
      </c>
      <c r="C3070" s="3" t="s">
        <v>7178</v>
      </c>
      <c r="D3070" s="5">
        <v>12000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1</v>
      </c>
      <c r="P3070">
        <f t="shared" si="236"/>
        <v>87.5</v>
      </c>
      <c r="Q3070" s="12" t="s">
        <v>8308</v>
      </c>
      <c r="R3070" t="s">
        <v>8310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10" t="s">
        <v>3069</v>
      </c>
      <c r="C3071" s="3" t="s">
        <v>7179</v>
      </c>
      <c r="D3071" s="5">
        <v>800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18</v>
      </c>
      <c r="P3071">
        <f t="shared" si="236"/>
        <v>20.14</v>
      </c>
      <c r="Q3071" s="12" t="s">
        <v>8308</v>
      </c>
      <c r="R3071" t="s">
        <v>8310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10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2" t="s">
        <v>8308</v>
      </c>
      <c r="R3072" t="s">
        <v>8310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10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2" t="s">
        <v>8308</v>
      </c>
      <c r="R3073" t="s">
        <v>8310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10" t="s">
        <v>3072</v>
      </c>
      <c r="C3074" s="3" t="s">
        <v>7182</v>
      </c>
      <c r="D3074" s="5">
        <v>500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2" t="s">
        <v>8308</v>
      </c>
      <c r="R3074" t="s">
        <v>8310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10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2" t="s">
        <v>8308</v>
      </c>
      <c r="R3075" t="s">
        <v>8310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10" t="s">
        <v>3074</v>
      </c>
      <c r="C3076" s="3" t="s">
        <v>7184</v>
      </c>
      <c r="D3076" s="5">
        <v>3000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1</v>
      </c>
      <c r="P3076">
        <f t="shared" si="241"/>
        <v>7.33</v>
      </c>
      <c r="Q3076" s="12" t="s">
        <v>8308</v>
      </c>
      <c r="R3076" t="s">
        <v>8310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10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2" t="s">
        <v>8308</v>
      </c>
      <c r="R3077" t="s">
        <v>8310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10" t="s">
        <v>3076</v>
      </c>
      <c r="C3078" s="3" t="s">
        <v>7186</v>
      </c>
      <c r="D3078" s="5">
        <v>1200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126</v>
      </c>
      <c r="P3078">
        <f t="shared" si="241"/>
        <v>30.12</v>
      </c>
      <c r="Q3078" s="12" t="s">
        <v>8308</v>
      </c>
      <c r="R3078" t="s">
        <v>8310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10" t="s">
        <v>3077</v>
      </c>
      <c r="C3079" s="3" t="s">
        <v>7187</v>
      </c>
      <c r="D3079" s="5">
        <v>5000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2</v>
      </c>
      <c r="P3079">
        <f t="shared" si="241"/>
        <v>52.5</v>
      </c>
      <c r="Q3079" s="12" t="s">
        <v>8308</v>
      </c>
      <c r="R3079" t="s">
        <v>8310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10" t="s">
        <v>3078</v>
      </c>
      <c r="C3080" s="3" t="s">
        <v>7188</v>
      </c>
      <c r="D3080" s="5">
        <v>15000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2" t="s">
        <v>8308</v>
      </c>
      <c r="R3080" t="s">
        <v>8310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10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2" t="s">
        <v>8308</v>
      </c>
      <c r="R3081" t="s">
        <v>8310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10" t="s">
        <v>3080</v>
      </c>
      <c r="C3082" s="3" t="s">
        <v>7190</v>
      </c>
      <c r="D3082" s="5">
        <v>300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125</v>
      </c>
      <c r="P3082">
        <f t="shared" si="241"/>
        <v>53.71</v>
      </c>
      <c r="Q3082" s="12" t="s">
        <v>8308</v>
      </c>
      <c r="R3082" t="s">
        <v>8310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10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2" t="s">
        <v>8308</v>
      </c>
      <c r="R3083" t="s">
        <v>8310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10" t="s">
        <v>3082</v>
      </c>
      <c r="C3084" s="3" t="s">
        <v>7192</v>
      </c>
      <c r="D3084" s="5">
        <v>1500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2" t="s">
        <v>8308</v>
      </c>
      <c r="R3084" t="s">
        <v>8310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10" t="s">
        <v>3083</v>
      </c>
      <c r="C3085" s="3" t="s">
        <v>7193</v>
      </c>
      <c r="D3085" s="5">
        <v>10000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1</v>
      </c>
      <c r="P3085">
        <f t="shared" si="241"/>
        <v>18.670000000000002</v>
      </c>
      <c r="Q3085" s="12" t="s">
        <v>8308</v>
      </c>
      <c r="R3085" t="s">
        <v>8310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10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2" t="s">
        <v>8308</v>
      </c>
      <c r="R3086" t="s">
        <v>8310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10" t="s">
        <v>3085</v>
      </c>
      <c r="C3087" s="3" t="s">
        <v>7195</v>
      </c>
      <c r="D3087" s="5">
        <v>500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122</v>
      </c>
      <c r="P3087">
        <f t="shared" si="241"/>
        <v>67.78</v>
      </c>
      <c r="Q3087" s="12" t="s">
        <v>8308</v>
      </c>
      <c r="R3087" t="s">
        <v>8310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10" t="s">
        <v>3086</v>
      </c>
      <c r="C3088" s="3" t="s">
        <v>7196</v>
      </c>
      <c r="D3088" s="5">
        <v>1500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3</v>
      </c>
      <c r="P3088">
        <f t="shared" si="241"/>
        <v>16.670000000000002</v>
      </c>
      <c r="Q3088" s="12" t="s">
        <v>8308</v>
      </c>
      <c r="R3088" t="s">
        <v>8310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10" t="s">
        <v>3087</v>
      </c>
      <c r="C3089" s="3" t="s">
        <v>7197</v>
      </c>
      <c r="D3089" s="5">
        <v>3000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4</v>
      </c>
      <c r="P3089">
        <f t="shared" si="241"/>
        <v>62.5</v>
      </c>
      <c r="Q3089" s="12" t="s">
        <v>8308</v>
      </c>
      <c r="R3089" t="s">
        <v>8310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10" t="s">
        <v>3088</v>
      </c>
      <c r="C3090" s="3" t="s">
        <v>7198</v>
      </c>
      <c r="D3090" s="5">
        <v>15000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1</v>
      </c>
      <c r="P3090">
        <f t="shared" si="241"/>
        <v>42</v>
      </c>
      <c r="Q3090" s="12" t="s">
        <v>8308</v>
      </c>
      <c r="R3090" t="s">
        <v>8310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10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2" t="s">
        <v>8308</v>
      </c>
      <c r="R3091" t="s">
        <v>8310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10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2" t="s">
        <v>8308</v>
      </c>
      <c r="R3092" t="s">
        <v>8310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10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2" t="s">
        <v>8308</v>
      </c>
      <c r="R3093" t="s">
        <v>8310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10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2" t="s">
        <v>8308</v>
      </c>
      <c r="R3094" t="s">
        <v>8310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10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2" t="s">
        <v>8308</v>
      </c>
      <c r="R3095" t="s">
        <v>8310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10" t="s">
        <v>3094</v>
      </c>
      <c r="C3096" s="3" t="s">
        <v>7204</v>
      </c>
      <c r="D3096" s="5">
        <v>2750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1</v>
      </c>
      <c r="P3096">
        <f t="shared" si="241"/>
        <v>25</v>
      </c>
      <c r="Q3096" s="12" t="s">
        <v>8308</v>
      </c>
      <c r="R3096" t="s">
        <v>8310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10" t="s">
        <v>3095</v>
      </c>
      <c r="C3097" s="3" t="s">
        <v>7205</v>
      </c>
      <c r="D3097" s="5">
        <v>1500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3</v>
      </c>
      <c r="P3097">
        <f t="shared" si="241"/>
        <v>50</v>
      </c>
      <c r="Q3097" s="12" t="s">
        <v>8308</v>
      </c>
      <c r="R3097" t="s">
        <v>8310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10" t="s">
        <v>3096</v>
      </c>
      <c r="C3098" s="3" t="s">
        <v>7206</v>
      </c>
      <c r="D3098" s="5">
        <v>1500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53</v>
      </c>
      <c r="P3098">
        <f t="shared" si="241"/>
        <v>56.79</v>
      </c>
      <c r="Q3098" s="12" t="s">
        <v>8308</v>
      </c>
      <c r="R3098" t="s">
        <v>8310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10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2" t="s">
        <v>8308</v>
      </c>
      <c r="R3099" t="s">
        <v>8310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10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2" t="s">
        <v>8308</v>
      </c>
      <c r="R3100" t="s">
        <v>8310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10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2" t="s">
        <v>8308</v>
      </c>
      <c r="R3101" t="s">
        <v>8310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10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2" t="s">
        <v>8308</v>
      </c>
      <c r="R3102" t="s">
        <v>8310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10" t="s">
        <v>3101</v>
      </c>
      <c r="C3103" s="3" t="s">
        <v>7211</v>
      </c>
      <c r="D3103" s="5">
        <v>300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100</v>
      </c>
      <c r="P3103">
        <f t="shared" si="241"/>
        <v>25</v>
      </c>
      <c r="Q3103" s="12" t="s">
        <v>8308</v>
      </c>
      <c r="R3103" t="s">
        <v>8310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10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2" t="s">
        <v>8308</v>
      </c>
      <c r="R3104" t="s">
        <v>8310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10" t="s">
        <v>3103</v>
      </c>
      <c r="C3105" s="3" t="s">
        <v>7213</v>
      </c>
      <c r="D3105" s="5">
        <v>5000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2" t="s">
        <v>8308</v>
      </c>
      <c r="R3105" t="s">
        <v>8310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10" t="s">
        <v>3104</v>
      </c>
      <c r="C3106" s="3" t="s">
        <v>7214</v>
      </c>
      <c r="D3106" s="5">
        <v>1100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108</v>
      </c>
      <c r="P3106">
        <f t="shared" si="241"/>
        <v>237</v>
      </c>
      <c r="Q3106" s="12" t="s">
        <v>8308</v>
      </c>
      <c r="R3106" t="s">
        <v>8310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10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2" t="s">
        <v>8308</v>
      </c>
      <c r="R3107" t="s">
        <v>8310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10" t="s">
        <v>3106</v>
      </c>
      <c r="C3108" s="3" t="s">
        <v>7216</v>
      </c>
      <c r="D3108" s="5">
        <v>2000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2</v>
      </c>
      <c r="P3108">
        <f t="shared" si="241"/>
        <v>10.25</v>
      </c>
      <c r="Q3108" s="12" t="s">
        <v>8308</v>
      </c>
      <c r="R3108" t="s">
        <v>8310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10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2" t="s">
        <v>8308</v>
      </c>
      <c r="R3109" t="s">
        <v>8310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10" t="s">
        <v>3108</v>
      </c>
      <c r="C3110" s="3" t="s">
        <v>7218</v>
      </c>
      <c r="D3110" s="5">
        <v>20000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2" t="s">
        <v>8308</v>
      </c>
      <c r="R3110" t="s">
        <v>8310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10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2" t="s">
        <v>8308</v>
      </c>
      <c r="R3111" t="s">
        <v>8310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10" t="s">
        <v>3110</v>
      </c>
      <c r="C3112" s="3" t="s">
        <v>7220</v>
      </c>
      <c r="D3112" s="5">
        <v>1500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1</v>
      </c>
      <c r="P3112">
        <f t="shared" si="241"/>
        <v>10</v>
      </c>
      <c r="Q3112" s="12" t="s">
        <v>8308</v>
      </c>
      <c r="R3112" t="s">
        <v>8310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10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2" t="s">
        <v>8308</v>
      </c>
      <c r="R3113" t="s">
        <v>8310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10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2" t="s">
        <v>8308</v>
      </c>
      <c r="R3114" t="s">
        <v>8310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10" t="s">
        <v>3113</v>
      </c>
      <c r="C3115" s="3" t="s">
        <v>7223</v>
      </c>
      <c r="D3115" s="5">
        <v>15000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31</v>
      </c>
      <c r="P3115">
        <f t="shared" si="241"/>
        <v>125.27</v>
      </c>
      <c r="Q3115" s="12" t="s">
        <v>8308</v>
      </c>
      <c r="R3115" t="s">
        <v>8310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10" t="s">
        <v>3114</v>
      </c>
      <c r="C3116" s="3" t="s">
        <v>7224</v>
      </c>
      <c r="D3116" s="5">
        <v>1500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2" t="s">
        <v>8308</v>
      </c>
      <c r="R3116" t="s">
        <v>8310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10" t="s">
        <v>3115</v>
      </c>
      <c r="C3117" s="3" t="s">
        <v>7225</v>
      </c>
      <c r="D3117" s="5">
        <v>300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100</v>
      </c>
      <c r="P3117">
        <f t="shared" si="241"/>
        <v>300</v>
      </c>
      <c r="Q3117" s="12" t="s">
        <v>8308</v>
      </c>
      <c r="R3117" t="s">
        <v>8310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10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2" t="s">
        <v>8308</v>
      </c>
      <c r="R3118" t="s">
        <v>8310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10" t="s">
        <v>3117</v>
      </c>
      <c r="C3119" s="3" t="s">
        <v>7227</v>
      </c>
      <c r="D3119" s="5">
        <v>2500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2" t="s">
        <v>8308</v>
      </c>
      <c r="R3119" t="s">
        <v>8310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10" t="s">
        <v>3118</v>
      </c>
      <c r="C3120" s="3" t="s">
        <v>7228</v>
      </c>
      <c r="D3120" s="5">
        <v>1400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111</v>
      </c>
      <c r="P3120">
        <f t="shared" si="241"/>
        <v>775</v>
      </c>
      <c r="Q3120" s="12" t="s">
        <v>8308</v>
      </c>
      <c r="R3120" t="s">
        <v>8310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10" t="s">
        <v>3119</v>
      </c>
      <c r="C3121" s="3" t="s">
        <v>7229</v>
      </c>
      <c r="D3121" s="5">
        <v>2000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2" t="s">
        <v>8308</v>
      </c>
      <c r="R3121" t="s">
        <v>8310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10" t="s">
        <v>3120</v>
      </c>
      <c r="C3122" s="3" t="s">
        <v>7230</v>
      </c>
      <c r="D3122" s="5">
        <v>1000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13</v>
      </c>
      <c r="P3122">
        <f t="shared" si="241"/>
        <v>12.8</v>
      </c>
      <c r="Q3122" s="12" t="s">
        <v>8308</v>
      </c>
      <c r="R3122" t="s">
        <v>8310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10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2" t="s">
        <v>8308</v>
      </c>
      <c r="R3123" t="s">
        <v>8310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10" t="s">
        <v>3122</v>
      </c>
      <c r="C3124" s="3" t="s">
        <v>7232</v>
      </c>
      <c r="D3124" s="5">
        <v>1000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12</v>
      </c>
      <c r="P3124">
        <f t="shared" si="241"/>
        <v>58</v>
      </c>
      <c r="Q3124" s="12" t="s">
        <v>8308</v>
      </c>
      <c r="R3124" t="s">
        <v>8310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10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2" t="s">
        <v>8308</v>
      </c>
      <c r="R3125" t="s">
        <v>8310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10" t="s">
        <v>3124</v>
      </c>
      <c r="C3126" s="3" t="s">
        <v>7234</v>
      </c>
      <c r="D3126" s="5">
        <v>3600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1</v>
      </c>
      <c r="P3126">
        <f t="shared" si="241"/>
        <v>6.5</v>
      </c>
      <c r="Q3126" s="12" t="s">
        <v>8308</v>
      </c>
      <c r="R3126" t="s">
        <v>8310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10" t="s">
        <v>3125</v>
      </c>
      <c r="C3127" s="3" t="s">
        <v>7235</v>
      </c>
      <c r="D3127" s="5">
        <v>1400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2" t="s">
        <v>8308</v>
      </c>
      <c r="R3127" t="s">
        <v>8310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10" t="s">
        <v>3126</v>
      </c>
      <c r="C3128" s="3" t="s">
        <v>7236</v>
      </c>
      <c r="D3128" s="5">
        <v>1000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104</v>
      </c>
      <c r="P3128">
        <f t="shared" si="241"/>
        <v>61.18</v>
      </c>
      <c r="Q3128" s="12" t="s">
        <v>8308</v>
      </c>
      <c r="R3128" t="s">
        <v>8310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10" t="s">
        <v>3127</v>
      </c>
      <c r="C3129" s="3" t="s">
        <v>7237</v>
      </c>
      <c r="D3129" s="5">
        <v>1200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2" t="s">
        <v>8308</v>
      </c>
      <c r="R3129" t="s">
        <v>8310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10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2" t="s">
        <v>8308</v>
      </c>
      <c r="R3130" t="s">
        <v>8309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10" t="s">
        <v>3129</v>
      </c>
      <c r="C3131" s="3" t="s">
        <v>7239</v>
      </c>
      <c r="D3131" s="5">
        <v>1500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2" t="s">
        <v>8308</v>
      </c>
      <c r="R3131" t="s">
        <v>8309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10" t="s">
        <v>3130</v>
      </c>
      <c r="C3132" s="3" t="s">
        <v>7240</v>
      </c>
      <c r="D3132" s="5">
        <v>300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125</v>
      </c>
      <c r="P3132">
        <f t="shared" si="241"/>
        <v>93.75</v>
      </c>
      <c r="Q3132" s="12" t="s">
        <v>8308</v>
      </c>
      <c r="R3132" t="s">
        <v>8309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10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2" t="s">
        <v>8308</v>
      </c>
      <c r="R3133" t="s">
        <v>8309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10" t="s">
        <v>3132</v>
      </c>
      <c r="C3134" s="3" t="s">
        <v>7242</v>
      </c>
      <c r="D3134" s="5">
        <v>1250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1</v>
      </c>
      <c r="P3134">
        <f t="shared" si="241"/>
        <v>10</v>
      </c>
      <c r="Q3134" s="12" t="s">
        <v>8308</v>
      </c>
      <c r="R3134" t="s">
        <v>8309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10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2" t="s">
        <v>8308</v>
      </c>
      <c r="R3135" t="s">
        <v>8309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10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2" t="s">
        <v>8308</v>
      </c>
      <c r="R3136" t="s">
        <v>8309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10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2" t="s">
        <v>8308</v>
      </c>
      <c r="R3137" t="s">
        <v>8309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10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2" t="s">
        <v>8308</v>
      </c>
      <c r="R3138" t="s">
        <v>8309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10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2" t="s">
        <v>8308</v>
      </c>
      <c r="R3139" t="s">
        <v>8309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10" t="s">
        <v>3138</v>
      </c>
      <c r="C3140" s="3" t="s">
        <v>7248</v>
      </c>
      <c r="D3140" s="5">
        <v>1200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2" t="s">
        <v>8308</v>
      </c>
      <c r="R3140" t="s">
        <v>8309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10" t="s">
        <v>3139</v>
      </c>
      <c r="C3141" s="3" t="s">
        <v>7249</v>
      </c>
      <c r="D3141" s="5">
        <v>2500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108</v>
      </c>
      <c r="P3141">
        <f t="shared" si="246"/>
        <v>450</v>
      </c>
      <c r="Q3141" s="12" t="s">
        <v>8308</v>
      </c>
      <c r="R3141" t="s">
        <v>8309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10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2" t="s">
        <v>8308</v>
      </c>
      <c r="R3142" t="s">
        <v>8309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10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2" t="s">
        <v>8308</v>
      </c>
      <c r="R3143" t="s">
        <v>8309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10" t="s">
        <v>3142</v>
      </c>
      <c r="C3144" s="3" t="s">
        <v>7252</v>
      </c>
      <c r="D3144" s="5">
        <v>1400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3</v>
      </c>
      <c r="P3144">
        <f t="shared" si="246"/>
        <v>15</v>
      </c>
      <c r="Q3144" s="12" t="s">
        <v>8308</v>
      </c>
      <c r="R3144" t="s">
        <v>8309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10" t="s">
        <v>3143</v>
      </c>
      <c r="C3145" s="3" t="s">
        <v>7253</v>
      </c>
      <c r="D3145" s="5">
        <v>1200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2" t="s">
        <v>8308</v>
      </c>
      <c r="R3145" t="s">
        <v>8309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10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2" t="s">
        <v>8308</v>
      </c>
      <c r="R3146" t="s">
        <v>8309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10" t="s">
        <v>3145</v>
      </c>
      <c r="C3147" s="3" t="s">
        <v>7255</v>
      </c>
      <c r="D3147" s="5">
        <v>1200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2" t="s">
        <v>8308</v>
      </c>
      <c r="R3147" t="s">
        <v>8309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10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2" t="s">
        <v>8308</v>
      </c>
      <c r="R3148" t="s">
        <v>8309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10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2" t="s">
        <v>8308</v>
      </c>
      <c r="R3149" t="s">
        <v>8309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10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2" t="s">
        <v>8308</v>
      </c>
      <c r="R3150" t="s">
        <v>8309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10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2" t="s">
        <v>8308</v>
      </c>
      <c r="R3151" t="s">
        <v>8309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10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2" t="s">
        <v>8308</v>
      </c>
      <c r="R3152" t="s">
        <v>8309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10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2" t="s">
        <v>8308</v>
      </c>
      <c r="R3153" t="s">
        <v>8309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10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2" t="s">
        <v>8308</v>
      </c>
      <c r="R3154" t="s">
        <v>8309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10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2" t="s">
        <v>8308</v>
      </c>
      <c r="R3155" t="s">
        <v>8309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10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2" t="s">
        <v>8308</v>
      </c>
      <c r="R3156" t="s">
        <v>8309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10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2" t="s">
        <v>8308</v>
      </c>
      <c r="R3157" t="s">
        <v>8309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10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2" t="s">
        <v>8308</v>
      </c>
      <c r="R3158" t="s">
        <v>8309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10" t="s">
        <v>3157</v>
      </c>
      <c r="C3159" s="3" t="s">
        <v>7267</v>
      </c>
      <c r="D3159" s="5">
        <v>3500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115</v>
      </c>
      <c r="P3159">
        <f t="shared" si="246"/>
        <v>98.54</v>
      </c>
      <c r="Q3159" s="12" t="s">
        <v>8308</v>
      </c>
      <c r="R3159" t="s">
        <v>8309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10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2" t="s">
        <v>8308</v>
      </c>
      <c r="R3160" t="s">
        <v>8309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10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2" t="s">
        <v>8308</v>
      </c>
      <c r="R3161" t="s">
        <v>8309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10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2" t="s">
        <v>8308</v>
      </c>
      <c r="R3162" t="s">
        <v>8309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10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2" t="s">
        <v>8308</v>
      </c>
      <c r="R3163" t="s">
        <v>8309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10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2" t="s">
        <v>8308</v>
      </c>
      <c r="R3164" t="s">
        <v>8309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10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2" t="s">
        <v>8308</v>
      </c>
      <c r="R3165" t="s">
        <v>8309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10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2" t="s">
        <v>8308</v>
      </c>
      <c r="R3166" t="s">
        <v>8309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10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2" t="s">
        <v>8308</v>
      </c>
      <c r="R3167" t="s">
        <v>8309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10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2" t="s">
        <v>8308</v>
      </c>
      <c r="R3168" t="s">
        <v>8309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10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2" t="s">
        <v>8308</v>
      </c>
      <c r="R3169" t="s">
        <v>8309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10" t="s">
        <v>3168</v>
      </c>
      <c r="C3170" s="3" t="s">
        <v>7278</v>
      </c>
      <c r="D3170" s="5">
        <v>3000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104</v>
      </c>
      <c r="P3170">
        <f t="shared" si="246"/>
        <v>50.9</v>
      </c>
      <c r="Q3170" s="12" t="s">
        <v>8308</v>
      </c>
      <c r="R3170" t="s">
        <v>8309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10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2" t="s">
        <v>8308</v>
      </c>
      <c r="R3171" t="s">
        <v>8309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10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2" t="s">
        <v>8308</v>
      </c>
      <c r="R3172" t="s">
        <v>8309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10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2" t="s">
        <v>8308</v>
      </c>
      <c r="R3173" t="s">
        <v>8309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10" t="s">
        <v>3172</v>
      </c>
      <c r="C3174" s="3" t="s">
        <v>7282</v>
      </c>
      <c r="D3174" s="5">
        <v>33000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7</v>
      </c>
      <c r="P3174">
        <f t="shared" si="246"/>
        <v>79.31</v>
      </c>
      <c r="Q3174" s="12" t="s">
        <v>8308</v>
      </c>
      <c r="R3174" t="s">
        <v>8309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10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2" t="s">
        <v>8308</v>
      </c>
      <c r="R3175" t="s">
        <v>8309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10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2" t="s">
        <v>8308</v>
      </c>
      <c r="R3176" t="s">
        <v>8309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10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2" t="s">
        <v>8308</v>
      </c>
      <c r="R3177" t="s">
        <v>8309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10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2" t="s">
        <v>8308</v>
      </c>
      <c r="R3178" t="s">
        <v>8309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10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2" t="s">
        <v>8308</v>
      </c>
      <c r="R3179" t="s">
        <v>8309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10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2" t="s">
        <v>8308</v>
      </c>
      <c r="R3180" t="s">
        <v>8309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10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2" t="s">
        <v>8308</v>
      </c>
      <c r="R3181" t="s">
        <v>8309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10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2" t="s">
        <v>8308</v>
      </c>
      <c r="R3182" t="s">
        <v>8309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10" t="s">
        <v>3181</v>
      </c>
      <c r="C3183" s="3" t="s">
        <v>7291</v>
      </c>
      <c r="D3183" s="5">
        <v>250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218</v>
      </c>
      <c r="P3183">
        <f t="shared" si="246"/>
        <v>36.33</v>
      </c>
      <c r="Q3183" s="12" t="s">
        <v>8308</v>
      </c>
      <c r="R3183" t="s">
        <v>8309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10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2" t="s">
        <v>8308</v>
      </c>
      <c r="R3184" t="s">
        <v>8309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10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2" t="s">
        <v>8308</v>
      </c>
      <c r="R3185" t="s">
        <v>8309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10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2" t="s">
        <v>8308</v>
      </c>
      <c r="R3186" t="s">
        <v>8309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10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2" t="s">
        <v>8308</v>
      </c>
      <c r="R3187" t="s">
        <v>8309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10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2" t="s">
        <v>8308</v>
      </c>
      <c r="R3188" t="s">
        <v>8309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10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2" t="s">
        <v>8308</v>
      </c>
      <c r="R3189" t="s">
        <v>8309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10" t="s">
        <v>3188</v>
      </c>
      <c r="C3190" s="3" t="s">
        <v>7298</v>
      </c>
      <c r="D3190" s="5">
        <v>400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33</v>
      </c>
      <c r="P3190">
        <f t="shared" si="246"/>
        <v>14.44</v>
      </c>
      <c r="Q3190" s="12" t="s">
        <v>8308</v>
      </c>
      <c r="R3190" t="s">
        <v>8311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10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2" t="s">
        <v>8308</v>
      </c>
      <c r="R3191" t="s">
        <v>8311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10" t="s">
        <v>3190</v>
      </c>
      <c r="C3192" s="3" t="s">
        <v>7300</v>
      </c>
      <c r="D3192" s="5">
        <v>1200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2" t="s">
        <v>8308</v>
      </c>
      <c r="R3192" t="s">
        <v>8311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10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2" t="s">
        <v>8308</v>
      </c>
      <c r="R3193" t="s">
        <v>8311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10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2" t="s">
        <v>8308</v>
      </c>
      <c r="R3194" t="s">
        <v>8311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10" t="s">
        <v>3193</v>
      </c>
      <c r="C3195" s="3" t="s">
        <v>7303</v>
      </c>
      <c r="D3195" s="5">
        <v>3000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20</v>
      </c>
      <c r="P3195">
        <f t="shared" si="246"/>
        <v>24.46</v>
      </c>
      <c r="Q3195" s="12" t="s">
        <v>8308</v>
      </c>
      <c r="R3195" t="s">
        <v>8311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10" t="s">
        <v>3194</v>
      </c>
      <c r="C3196" s="3" t="s">
        <v>7304</v>
      </c>
      <c r="D3196" s="5">
        <v>1200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2" t="s">
        <v>8308</v>
      </c>
      <c r="R3196" t="s">
        <v>8311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10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2" t="s">
        <v>8308</v>
      </c>
      <c r="R3197" t="s">
        <v>8311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10" t="s">
        <v>3196</v>
      </c>
      <c r="C3198" s="3" t="s">
        <v>7306</v>
      </c>
      <c r="D3198" s="5">
        <v>1800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100</v>
      </c>
      <c r="P3198">
        <f t="shared" si="246"/>
        <v>300</v>
      </c>
      <c r="Q3198" s="12" t="s">
        <v>8308</v>
      </c>
      <c r="R3198" t="s">
        <v>8311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10" t="s">
        <v>3197</v>
      </c>
      <c r="C3199" s="3" t="s">
        <v>7307</v>
      </c>
      <c r="D3199" s="5">
        <v>1000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115</v>
      </c>
      <c r="P3199">
        <f t="shared" si="246"/>
        <v>286.25</v>
      </c>
      <c r="Q3199" s="12" t="s">
        <v>8308</v>
      </c>
      <c r="R3199" t="s">
        <v>8311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10" t="s">
        <v>3198</v>
      </c>
      <c r="C3200" s="3" t="s">
        <v>7308</v>
      </c>
      <c r="D3200" s="5">
        <v>5000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2</v>
      </c>
      <c r="P3200">
        <f t="shared" si="246"/>
        <v>36.67</v>
      </c>
      <c r="Q3200" s="12" t="s">
        <v>8308</v>
      </c>
      <c r="R3200" t="s">
        <v>8311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10" t="s">
        <v>3199</v>
      </c>
      <c r="C3201" s="3" t="s">
        <v>7309</v>
      </c>
      <c r="D3201" s="5">
        <v>2500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104</v>
      </c>
      <c r="P3201">
        <f t="shared" si="246"/>
        <v>49.21</v>
      </c>
      <c r="Q3201" s="12" t="s">
        <v>8308</v>
      </c>
      <c r="R3201" t="s">
        <v>8311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10" t="s">
        <v>3200</v>
      </c>
      <c r="C3202" s="3" t="s">
        <v>7310</v>
      </c>
      <c r="D3202" s="5">
        <v>2500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2" t="s">
        <v>8308</v>
      </c>
      <c r="R3202" t="s">
        <v>8311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10" t="s">
        <v>3201</v>
      </c>
      <c r="C3203" s="3" t="s">
        <v>7311</v>
      </c>
      <c r="D3203" s="5">
        <v>2500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2" t="s">
        <v>8308</v>
      </c>
      <c r="R3203" t="s">
        <v>8311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10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2" t="s">
        <v>8308</v>
      </c>
      <c r="R3204" t="s">
        <v>8311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10" t="s">
        <v>3203</v>
      </c>
      <c r="C3205" s="3" t="s">
        <v>7313</v>
      </c>
      <c r="D3205" s="5">
        <v>5000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5</v>
      </c>
      <c r="P3205">
        <f t="shared" si="251"/>
        <v>41.67</v>
      </c>
      <c r="Q3205" s="12" t="s">
        <v>8308</v>
      </c>
      <c r="R3205" t="s">
        <v>8311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10" t="s">
        <v>3204</v>
      </c>
      <c r="C3206" s="3" t="s">
        <v>7314</v>
      </c>
      <c r="D3206" s="5">
        <v>1200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2" t="s">
        <v>8308</v>
      </c>
      <c r="R3206" t="s">
        <v>8311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10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2" t="s">
        <v>8308</v>
      </c>
      <c r="R3207" t="s">
        <v>8311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10" t="s">
        <v>3206</v>
      </c>
      <c r="C3208" s="3" t="s">
        <v>7316</v>
      </c>
      <c r="D3208" s="5">
        <v>1150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2" t="s">
        <v>8308</v>
      </c>
      <c r="R3208" t="s">
        <v>8311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10" t="s">
        <v>3207</v>
      </c>
      <c r="C3209" s="3" t="s">
        <v>7317</v>
      </c>
      <c r="D3209" s="5">
        <v>2500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102</v>
      </c>
      <c r="P3209">
        <f t="shared" si="251"/>
        <v>70.83</v>
      </c>
      <c r="Q3209" s="12" t="s">
        <v>8308</v>
      </c>
      <c r="R3209" t="s">
        <v>8311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10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2" t="s">
        <v>8308</v>
      </c>
      <c r="R3210" t="s">
        <v>8309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10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2" t="s">
        <v>8308</v>
      </c>
      <c r="R3211" t="s">
        <v>8309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10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2" t="s">
        <v>8308</v>
      </c>
      <c r="R3212" t="s">
        <v>8309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10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2" t="s">
        <v>8308</v>
      </c>
      <c r="R3213" t="s">
        <v>8309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10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2" t="s">
        <v>8308</v>
      </c>
      <c r="R3214" t="s">
        <v>8309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10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2" t="s">
        <v>8308</v>
      </c>
      <c r="R3215" t="s">
        <v>8309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10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2" t="s">
        <v>8308</v>
      </c>
      <c r="R3216" t="s">
        <v>8309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10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2" t="s">
        <v>8308</v>
      </c>
      <c r="R3217" t="s">
        <v>8309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10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2" t="s">
        <v>8308</v>
      </c>
      <c r="R3218" t="s">
        <v>8309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10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2" t="s">
        <v>8308</v>
      </c>
      <c r="R3219" t="s">
        <v>8309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10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2" t="s">
        <v>8308</v>
      </c>
      <c r="R3220" t="s">
        <v>8309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10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2" t="s">
        <v>8308</v>
      </c>
      <c r="R3221" t="s">
        <v>8309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10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2" t="s">
        <v>8308</v>
      </c>
      <c r="R3222" t="s">
        <v>8309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10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2" t="s">
        <v>8308</v>
      </c>
      <c r="R3223" t="s">
        <v>8309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10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2" t="s">
        <v>8308</v>
      </c>
      <c r="R3224" t="s">
        <v>8309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10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2" t="s">
        <v>8308</v>
      </c>
      <c r="R3225" t="s">
        <v>8309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10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2" t="s">
        <v>8308</v>
      </c>
      <c r="R3226" t="s">
        <v>8309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10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2" t="s">
        <v>8308</v>
      </c>
      <c r="R3227" t="s">
        <v>8309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10" t="s">
        <v>3226</v>
      </c>
      <c r="C3228" s="3" t="s">
        <v>7336</v>
      </c>
      <c r="D3228" s="5">
        <v>1250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100</v>
      </c>
      <c r="P3228">
        <f t="shared" si="251"/>
        <v>59.52</v>
      </c>
      <c r="Q3228" s="12" t="s">
        <v>8308</v>
      </c>
      <c r="R3228" t="s">
        <v>8309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10" t="s">
        <v>3227</v>
      </c>
      <c r="C3229" s="3" t="s">
        <v>7337</v>
      </c>
      <c r="D3229" s="5">
        <v>1500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100</v>
      </c>
      <c r="P3229">
        <f t="shared" si="251"/>
        <v>50</v>
      </c>
      <c r="Q3229" s="12" t="s">
        <v>8308</v>
      </c>
      <c r="R3229" t="s">
        <v>8309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10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2" t="s">
        <v>8308</v>
      </c>
      <c r="R3230" t="s">
        <v>8309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10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2" t="s">
        <v>8308</v>
      </c>
      <c r="R3231" t="s">
        <v>8309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10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2" t="s">
        <v>8308</v>
      </c>
      <c r="R3232" t="s">
        <v>8309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10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2" t="s">
        <v>8308</v>
      </c>
      <c r="R3233" t="s">
        <v>8309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10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2" t="s">
        <v>8308</v>
      </c>
      <c r="R3234" t="s">
        <v>8309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10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2" t="s">
        <v>8308</v>
      </c>
      <c r="R3235" t="s">
        <v>8309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10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2" t="s">
        <v>8308</v>
      </c>
      <c r="R3236" t="s">
        <v>8309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10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2" t="s">
        <v>8308</v>
      </c>
      <c r="R3237" t="s">
        <v>8309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10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2" t="s">
        <v>8308</v>
      </c>
      <c r="R3238" t="s">
        <v>8309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10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2" t="s">
        <v>8308</v>
      </c>
      <c r="R3239" t="s">
        <v>8309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10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2" t="s">
        <v>8308</v>
      </c>
      <c r="R3240" t="s">
        <v>8309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10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2" t="s">
        <v>8308</v>
      </c>
      <c r="R3241" t="s">
        <v>8309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10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2" t="s">
        <v>8308</v>
      </c>
      <c r="R3242" t="s">
        <v>8309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10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2" t="s">
        <v>8308</v>
      </c>
      <c r="R3243" t="s">
        <v>8309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10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2" t="s">
        <v>8308</v>
      </c>
      <c r="R3244" t="s">
        <v>8309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10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2" t="s">
        <v>8308</v>
      </c>
      <c r="R3245" t="s">
        <v>8309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10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2" t="s">
        <v>8308</v>
      </c>
      <c r="R3246" t="s">
        <v>8309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10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2" t="s">
        <v>8308</v>
      </c>
      <c r="R3247" t="s">
        <v>8309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10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2" t="s">
        <v>8308</v>
      </c>
      <c r="R3248" t="s">
        <v>8309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10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2" t="s">
        <v>8308</v>
      </c>
      <c r="R3249" t="s">
        <v>8309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10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2" t="s">
        <v>8308</v>
      </c>
      <c r="R3250" t="s">
        <v>8309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10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2" t="s">
        <v>8308</v>
      </c>
      <c r="R3251" t="s">
        <v>8309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10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2" t="s">
        <v>8308</v>
      </c>
      <c r="R3252" t="s">
        <v>8309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10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2" t="s">
        <v>8308</v>
      </c>
      <c r="R3253" t="s">
        <v>8309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10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2" t="s">
        <v>8308</v>
      </c>
      <c r="R3254" t="s">
        <v>8309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10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2" t="s">
        <v>8308</v>
      </c>
      <c r="R3255" t="s">
        <v>8309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10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2" t="s">
        <v>8308</v>
      </c>
      <c r="R3256" t="s">
        <v>8309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10" t="s">
        <v>3255</v>
      </c>
      <c r="C3257" s="3" t="s">
        <v>7365</v>
      </c>
      <c r="D3257" s="5">
        <v>500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105</v>
      </c>
      <c r="P3257">
        <f t="shared" si="251"/>
        <v>29.17</v>
      </c>
      <c r="Q3257" s="12" t="s">
        <v>8308</v>
      </c>
      <c r="R3257" t="s">
        <v>8309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10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2" t="s">
        <v>8308</v>
      </c>
      <c r="R3258" t="s">
        <v>8309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10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2" t="s">
        <v>8308</v>
      </c>
      <c r="R3259" t="s">
        <v>8309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10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2" t="s">
        <v>8308</v>
      </c>
      <c r="R3260" t="s">
        <v>8309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10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2" t="s">
        <v>8308</v>
      </c>
      <c r="R3261" t="s">
        <v>8309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10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2" t="s">
        <v>8308</v>
      </c>
      <c r="R3262" t="s">
        <v>8309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10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2" t="s">
        <v>8308</v>
      </c>
      <c r="R3263" t="s">
        <v>8309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10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2" t="s">
        <v>8308</v>
      </c>
      <c r="R3264" t="s">
        <v>8309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10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2" t="s">
        <v>8308</v>
      </c>
      <c r="R3265" t="s">
        <v>8309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10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2" t="s">
        <v>8308</v>
      </c>
      <c r="R3266" t="s">
        <v>8309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10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2" t="s">
        <v>8308</v>
      </c>
      <c r="R3267" t="s">
        <v>8309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10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2" t="s">
        <v>8308</v>
      </c>
      <c r="R3268" t="s">
        <v>8309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10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2" t="s">
        <v>8308</v>
      </c>
      <c r="R3269" t="s">
        <v>8309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10" t="s">
        <v>3268</v>
      </c>
      <c r="C3270" s="3" t="s">
        <v>7378</v>
      </c>
      <c r="D3270" s="5">
        <v>2500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102</v>
      </c>
      <c r="P3270">
        <f t="shared" si="256"/>
        <v>60.95</v>
      </c>
      <c r="Q3270" s="12" t="s">
        <v>8308</v>
      </c>
      <c r="R3270" t="s">
        <v>8309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10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2" t="s">
        <v>8308</v>
      </c>
      <c r="R3271" t="s">
        <v>8309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10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2" t="s">
        <v>8308</v>
      </c>
      <c r="R3272" t="s">
        <v>8309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10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2" t="s">
        <v>8308</v>
      </c>
      <c r="R3273" t="s">
        <v>8309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10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2" t="s">
        <v>8308</v>
      </c>
      <c r="R3274" t="s">
        <v>8309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10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2" t="s">
        <v>8308</v>
      </c>
      <c r="R3275" t="s">
        <v>8309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10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2" t="s">
        <v>8308</v>
      </c>
      <c r="R3276" t="s">
        <v>8309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10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2" t="s">
        <v>8308</v>
      </c>
      <c r="R3277" t="s">
        <v>8309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10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2" t="s">
        <v>8308</v>
      </c>
      <c r="R3278" t="s">
        <v>8309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10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2" t="s">
        <v>8308</v>
      </c>
      <c r="R3279" t="s">
        <v>8309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10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2" t="s">
        <v>8308</v>
      </c>
      <c r="R3280" t="s">
        <v>8309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10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2" t="s">
        <v>8308</v>
      </c>
      <c r="R3281" t="s">
        <v>8309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10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2" t="s">
        <v>8308</v>
      </c>
      <c r="R3282" t="s">
        <v>8309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10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2" t="s">
        <v>8308</v>
      </c>
      <c r="R3283" t="s">
        <v>8309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10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2" t="s">
        <v>8308</v>
      </c>
      <c r="R3284" t="s">
        <v>8309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10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2" t="s">
        <v>8308</v>
      </c>
      <c r="R3285" t="s">
        <v>8309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10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2" t="s">
        <v>8308</v>
      </c>
      <c r="R3286" t="s">
        <v>8309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10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2" t="s">
        <v>8308</v>
      </c>
      <c r="R3287" t="s">
        <v>8309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10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2" t="s">
        <v>8308</v>
      </c>
      <c r="R3288" t="s">
        <v>8309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10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2" t="s">
        <v>8308</v>
      </c>
      <c r="R3289" t="s">
        <v>8309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10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2" t="s">
        <v>8308</v>
      </c>
      <c r="R3290" t="s">
        <v>8309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10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2" t="s">
        <v>8308</v>
      </c>
      <c r="R3291" t="s">
        <v>8309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10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2" t="s">
        <v>8308</v>
      </c>
      <c r="R3292" t="s">
        <v>8309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10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2" t="s">
        <v>8308</v>
      </c>
      <c r="R3293" t="s">
        <v>8309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10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2" t="s">
        <v>8308</v>
      </c>
      <c r="R3294" t="s">
        <v>8309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10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2" t="s">
        <v>8308</v>
      </c>
      <c r="R3295" t="s">
        <v>8309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10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2" t="s">
        <v>8308</v>
      </c>
      <c r="R3296" t="s">
        <v>8309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10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2" t="s">
        <v>8308</v>
      </c>
      <c r="R3297" t="s">
        <v>8309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10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2" t="s">
        <v>8308</v>
      </c>
      <c r="R3298" t="s">
        <v>8309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10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2" t="s">
        <v>8308</v>
      </c>
      <c r="R3299" t="s">
        <v>8309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10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2" t="s">
        <v>8308</v>
      </c>
      <c r="R3300" t="s">
        <v>8309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10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2" t="s">
        <v>8308</v>
      </c>
      <c r="R3301" t="s">
        <v>8309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10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2" t="s">
        <v>8308</v>
      </c>
      <c r="R3302" t="s">
        <v>8309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10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2" t="s">
        <v>8308</v>
      </c>
      <c r="R3303" t="s">
        <v>8309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10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2" t="s">
        <v>8308</v>
      </c>
      <c r="R3304" t="s">
        <v>8309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10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2" t="s">
        <v>8308</v>
      </c>
      <c r="R3305" t="s">
        <v>8309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10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2" t="s">
        <v>8308</v>
      </c>
      <c r="R3306" t="s">
        <v>8309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10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2" t="s">
        <v>8308</v>
      </c>
      <c r="R3307" t="s">
        <v>8309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10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2" t="s">
        <v>8308</v>
      </c>
      <c r="R3308" t="s">
        <v>8309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10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2" t="s">
        <v>8308</v>
      </c>
      <c r="R3309" t="s">
        <v>8309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10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2" t="s">
        <v>8308</v>
      </c>
      <c r="R3310" t="s">
        <v>8309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10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2" t="s">
        <v>8308</v>
      </c>
      <c r="R3311" t="s">
        <v>8309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10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2" t="s">
        <v>8308</v>
      </c>
      <c r="R3312" t="s">
        <v>8309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10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2" t="s">
        <v>8308</v>
      </c>
      <c r="R3313" t="s">
        <v>8309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10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2" t="s">
        <v>8308</v>
      </c>
      <c r="R3314" t="s">
        <v>8309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10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2" t="s">
        <v>8308</v>
      </c>
      <c r="R3315" t="s">
        <v>8309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10" t="s">
        <v>3314</v>
      </c>
      <c r="C3316" s="3" t="s">
        <v>7424</v>
      </c>
      <c r="D3316" s="5">
        <v>1500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112</v>
      </c>
      <c r="P3316">
        <f t="shared" si="256"/>
        <v>29.07</v>
      </c>
      <c r="Q3316" s="12" t="s">
        <v>8308</v>
      </c>
      <c r="R3316" t="s">
        <v>8309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10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2" t="s">
        <v>8308</v>
      </c>
      <c r="R3317" t="s">
        <v>8309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10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2" t="s">
        <v>8308</v>
      </c>
      <c r="R3318" t="s">
        <v>8309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10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2" t="s">
        <v>8308</v>
      </c>
      <c r="R3319" t="s">
        <v>8309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10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2" t="s">
        <v>8308</v>
      </c>
      <c r="R3320" t="s">
        <v>8309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10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2" t="s">
        <v>8308</v>
      </c>
      <c r="R3321" t="s">
        <v>8309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10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2" t="s">
        <v>8308</v>
      </c>
      <c r="R3322" t="s">
        <v>8309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10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2" t="s">
        <v>8308</v>
      </c>
      <c r="R3323" t="s">
        <v>8309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10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2" t="s">
        <v>8308</v>
      </c>
      <c r="R3324" t="s">
        <v>8309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10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2" t="s">
        <v>8308</v>
      </c>
      <c r="R3325" t="s">
        <v>8309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10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2" t="s">
        <v>8308</v>
      </c>
      <c r="R3326" t="s">
        <v>8309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10" t="s">
        <v>3325</v>
      </c>
      <c r="C3327" s="3" t="s">
        <v>7435</v>
      </c>
      <c r="D3327" s="5">
        <v>2500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18</v>
      </c>
      <c r="P3327">
        <f t="shared" si="256"/>
        <v>30</v>
      </c>
      <c r="Q3327" s="12" t="s">
        <v>8308</v>
      </c>
      <c r="R3327" t="s">
        <v>8309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10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2" t="s">
        <v>8308</v>
      </c>
      <c r="R3328" t="s">
        <v>8309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10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2" t="s">
        <v>8308</v>
      </c>
      <c r="R3329" t="s">
        <v>8309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10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2" t="s">
        <v>8308</v>
      </c>
      <c r="R3330" t="s">
        <v>8309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10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2" t="s">
        <v>8308</v>
      </c>
      <c r="R3331" t="s">
        <v>8309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10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2" t="s">
        <v>8308</v>
      </c>
      <c r="R3332" t="s">
        <v>8309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10" t="s">
        <v>3331</v>
      </c>
      <c r="C3333" s="3" t="s">
        <v>7441</v>
      </c>
      <c r="D3333" s="5">
        <v>4000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131</v>
      </c>
      <c r="P3333">
        <f t="shared" si="261"/>
        <v>80.400000000000006</v>
      </c>
      <c r="Q3333" s="12" t="s">
        <v>8308</v>
      </c>
      <c r="R3333" t="s">
        <v>8309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10" t="s">
        <v>3332</v>
      </c>
      <c r="C3334" s="3" t="s">
        <v>7442</v>
      </c>
      <c r="D3334" s="5">
        <v>2500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240</v>
      </c>
      <c r="P3334">
        <f t="shared" si="261"/>
        <v>72.290000000000006</v>
      </c>
      <c r="Q3334" s="12" t="s">
        <v>8308</v>
      </c>
      <c r="R3334" t="s">
        <v>8309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10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2" t="s">
        <v>8308</v>
      </c>
      <c r="R3335" t="s">
        <v>8309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10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2" t="s">
        <v>8308</v>
      </c>
      <c r="R3336" t="s">
        <v>8309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10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2" t="s">
        <v>8308</v>
      </c>
      <c r="R3337" t="s">
        <v>8309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10" t="s">
        <v>3336</v>
      </c>
      <c r="C3338" s="3" t="s">
        <v>7446</v>
      </c>
      <c r="D3338" s="5">
        <v>1000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25</v>
      </c>
      <c r="P3338">
        <f t="shared" si="261"/>
        <v>27.78</v>
      </c>
      <c r="Q3338" s="12" t="s">
        <v>8308</v>
      </c>
      <c r="R3338" t="s">
        <v>8309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10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2" t="s">
        <v>8308</v>
      </c>
      <c r="R3339" t="s">
        <v>8309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10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2" t="s">
        <v>8308</v>
      </c>
      <c r="R3340" t="s">
        <v>8309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10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2" t="s">
        <v>8308</v>
      </c>
      <c r="R3341" t="s">
        <v>8309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10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2" t="s">
        <v>8308</v>
      </c>
      <c r="R3342" t="s">
        <v>8309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10" t="s">
        <v>3341</v>
      </c>
      <c r="C3343" s="3" t="s">
        <v>7451</v>
      </c>
      <c r="D3343" s="5">
        <v>3000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112</v>
      </c>
      <c r="P3343">
        <f t="shared" si="261"/>
        <v>119.64</v>
      </c>
      <c r="Q3343" s="12" t="s">
        <v>8308</v>
      </c>
      <c r="R3343" t="s">
        <v>8309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10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2" t="s">
        <v>8308</v>
      </c>
      <c r="R3344" t="s">
        <v>8309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10" t="s">
        <v>3343</v>
      </c>
      <c r="C3345" s="3" t="s">
        <v>7453</v>
      </c>
      <c r="D3345" s="5">
        <v>850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141</v>
      </c>
      <c r="P3345">
        <f t="shared" si="261"/>
        <v>52.17</v>
      </c>
      <c r="Q3345" s="12" t="s">
        <v>8308</v>
      </c>
      <c r="R3345" t="s">
        <v>8309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10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2" t="s">
        <v>8308</v>
      </c>
      <c r="R3346" t="s">
        <v>8309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10" t="s">
        <v>3345</v>
      </c>
      <c r="C3347" s="3" t="s">
        <v>7455</v>
      </c>
      <c r="D3347" s="5">
        <v>2413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27</v>
      </c>
      <c r="P3347">
        <f t="shared" si="261"/>
        <v>50</v>
      </c>
      <c r="Q3347" s="12" t="s">
        <v>8308</v>
      </c>
      <c r="R3347" t="s">
        <v>8309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10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2" t="s">
        <v>8308</v>
      </c>
      <c r="R3348" t="s">
        <v>8309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10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2" t="s">
        <v>8308</v>
      </c>
      <c r="R3349" t="s">
        <v>8309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10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2" t="s">
        <v>8308</v>
      </c>
      <c r="R3350" t="s">
        <v>8309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10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2" t="s">
        <v>8308</v>
      </c>
      <c r="R3351" t="s">
        <v>8309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10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2" t="s">
        <v>8308</v>
      </c>
      <c r="R3352" t="s">
        <v>8309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10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2" t="s">
        <v>8308</v>
      </c>
      <c r="R3353" t="s">
        <v>8309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10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2" t="s">
        <v>8308</v>
      </c>
      <c r="R3354" t="s">
        <v>8309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10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2" t="s">
        <v>8308</v>
      </c>
      <c r="R3355" t="s">
        <v>8309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10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2" t="s">
        <v>8308</v>
      </c>
      <c r="R3356" t="s">
        <v>8309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10" t="s">
        <v>3354</v>
      </c>
      <c r="C3357" s="3" t="s">
        <v>7465</v>
      </c>
      <c r="D3357" s="5">
        <v>2200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100</v>
      </c>
      <c r="P3357">
        <f t="shared" si="261"/>
        <v>147.33000000000001</v>
      </c>
      <c r="Q3357" s="12" t="s">
        <v>8308</v>
      </c>
      <c r="R3357" t="s">
        <v>8309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10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2" t="s">
        <v>8308</v>
      </c>
      <c r="R3358" t="s">
        <v>8309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10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2" t="s">
        <v>8308</v>
      </c>
      <c r="R3359" t="s">
        <v>8309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10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2" t="s">
        <v>8308</v>
      </c>
      <c r="R3360" t="s">
        <v>8309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10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2" t="s">
        <v>8308</v>
      </c>
      <c r="R3361" t="s">
        <v>8309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10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2" t="s">
        <v>8308</v>
      </c>
      <c r="R3362" t="s">
        <v>8309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10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2" t="s">
        <v>8308</v>
      </c>
      <c r="R3363" t="s">
        <v>8309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10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2" t="s">
        <v>8308</v>
      </c>
      <c r="R3364" t="s">
        <v>8309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10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2" t="s">
        <v>8308</v>
      </c>
      <c r="R3365" t="s">
        <v>8309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10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2" t="s">
        <v>8308</v>
      </c>
      <c r="R3366" t="s">
        <v>8309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10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2" t="s">
        <v>8308</v>
      </c>
      <c r="R3367" t="s">
        <v>8309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10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2" t="s">
        <v>8308</v>
      </c>
      <c r="R3368" t="s">
        <v>8309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10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2" t="s">
        <v>8308</v>
      </c>
      <c r="R3369" t="s">
        <v>8309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10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2" t="s">
        <v>8308</v>
      </c>
      <c r="R3370" t="s">
        <v>8309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10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2" t="s">
        <v>8308</v>
      </c>
      <c r="R3371" t="s">
        <v>8309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10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2" t="s">
        <v>8308</v>
      </c>
      <c r="R3372" t="s">
        <v>8309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10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2" t="s">
        <v>8308</v>
      </c>
      <c r="R3373" t="s">
        <v>8309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10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2" t="s">
        <v>8308</v>
      </c>
      <c r="R3374" t="s">
        <v>8309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10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2" t="s">
        <v>8308</v>
      </c>
      <c r="R3375" t="s">
        <v>8309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10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2" t="s">
        <v>8308</v>
      </c>
      <c r="R3376" t="s">
        <v>8309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10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2" t="s">
        <v>8308</v>
      </c>
      <c r="R3377" t="s">
        <v>8309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10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2" t="s">
        <v>8308</v>
      </c>
      <c r="R3378" t="s">
        <v>8309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10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2" t="s">
        <v>8308</v>
      </c>
      <c r="R3379" t="s">
        <v>8309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10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2" t="s">
        <v>8308</v>
      </c>
      <c r="R3380" t="s">
        <v>8309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10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2" t="s">
        <v>8308</v>
      </c>
      <c r="R3381" t="s">
        <v>8309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10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2" t="s">
        <v>8308</v>
      </c>
      <c r="R3382" t="s">
        <v>8309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10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2" t="s">
        <v>8308</v>
      </c>
      <c r="R3383" t="s">
        <v>8309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10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2" t="s">
        <v>8308</v>
      </c>
      <c r="R3384" t="s">
        <v>8309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10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2" t="s">
        <v>8308</v>
      </c>
      <c r="R3385" t="s">
        <v>8309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10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2" t="s">
        <v>8308</v>
      </c>
      <c r="R3386" t="s">
        <v>8309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10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2" t="s">
        <v>8308</v>
      </c>
      <c r="R3387" t="s">
        <v>8309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10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2" t="s">
        <v>8308</v>
      </c>
      <c r="R3388" t="s">
        <v>8309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10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2" t="s">
        <v>8308</v>
      </c>
      <c r="R3389" t="s">
        <v>8309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10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2" t="s">
        <v>8308</v>
      </c>
      <c r="R3390" t="s">
        <v>8309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10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2" t="s">
        <v>8308</v>
      </c>
      <c r="R3391" t="s">
        <v>8309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10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2" t="s">
        <v>8308</v>
      </c>
      <c r="R3392" t="s">
        <v>8309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10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2" t="s">
        <v>8308</v>
      </c>
      <c r="R3393" t="s">
        <v>8309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10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2" t="s">
        <v>8308</v>
      </c>
      <c r="R3394" t="s">
        <v>8309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10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2" t="s">
        <v>8308</v>
      </c>
      <c r="R3395" t="s">
        <v>8309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10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2" t="s">
        <v>8308</v>
      </c>
      <c r="R3396" t="s">
        <v>8309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10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2" t="s">
        <v>8308</v>
      </c>
      <c r="R3397" t="s">
        <v>8309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10" t="s">
        <v>3395</v>
      </c>
      <c r="C3398" s="3" t="s">
        <v>7506</v>
      </c>
      <c r="D3398" s="5">
        <v>1200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130</v>
      </c>
      <c r="P3398">
        <f t="shared" si="266"/>
        <v>55.89</v>
      </c>
      <c r="Q3398" s="12" t="s">
        <v>8308</v>
      </c>
      <c r="R3398" t="s">
        <v>8309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10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2" t="s">
        <v>8308</v>
      </c>
      <c r="R3399" t="s">
        <v>8309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10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2" t="s">
        <v>8308</v>
      </c>
      <c r="R3400" t="s">
        <v>8309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10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2" t="s">
        <v>8308</v>
      </c>
      <c r="R3401" t="s">
        <v>8309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10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2" t="s">
        <v>8308</v>
      </c>
      <c r="R3402" t="s">
        <v>8309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10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2" t="s">
        <v>8308</v>
      </c>
      <c r="R3403" t="s">
        <v>8309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10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2" t="s">
        <v>8308</v>
      </c>
      <c r="R3404" t="s">
        <v>8309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10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2" t="s">
        <v>8308</v>
      </c>
      <c r="R3405" t="s">
        <v>8309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10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2" t="s">
        <v>8308</v>
      </c>
      <c r="R3406" t="s">
        <v>8309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10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2" t="s">
        <v>8308</v>
      </c>
      <c r="R3407" t="s">
        <v>8309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10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2" t="s">
        <v>8308</v>
      </c>
      <c r="R3408" t="s">
        <v>8309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10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2" t="s">
        <v>8308</v>
      </c>
      <c r="R3409" t="s">
        <v>8309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10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2" t="s">
        <v>8308</v>
      </c>
      <c r="R3410" t="s">
        <v>8309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10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2" t="s">
        <v>8308</v>
      </c>
      <c r="R3411" t="s">
        <v>8309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10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2" t="s">
        <v>8308</v>
      </c>
      <c r="R3412" t="s">
        <v>8309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10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2" t="s">
        <v>8308</v>
      </c>
      <c r="R3413" t="s">
        <v>8309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10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2" t="s">
        <v>8308</v>
      </c>
      <c r="R3414" t="s">
        <v>8309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10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2" t="s">
        <v>8308</v>
      </c>
      <c r="R3415" t="s">
        <v>8309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10" t="s">
        <v>3413</v>
      </c>
      <c r="C3416" s="3" t="s">
        <v>7524</v>
      </c>
      <c r="D3416" s="5">
        <v>2500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124</v>
      </c>
      <c r="P3416">
        <f t="shared" si="266"/>
        <v>70.569999999999993</v>
      </c>
      <c r="Q3416" s="12" t="s">
        <v>8308</v>
      </c>
      <c r="R3416" t="s">
        <v>8309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10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2" t="s">
        <v>8308</v>
      </c>
      <c r="R3417" t="s">
        <v>8309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10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2" t="s">
        <v>8308</v>
      </c>
      <c r="R3418" t="s">
        <v>8309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10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2" t="s">
        <v>8308</v>
      </c>
      <c r="R3419" t="s">
        <v>8309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10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2" t="s">
        <v>8308</v>
      </c>
      <c r="R3420" t="s">
        <v>8309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10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2" t="s">
        <v>8308</v>
      </c>
      <c r="R3421" t="s">
        <v>8309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10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2" t="s">
        <v>8308</v>
      </c>
      <c r="R3422" t="s">
        <v>8309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10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2" t="s">
        <v>8308</v>
      </c>
      <c r="R3423" t="s">
        <v>8309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10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2" t="s">
        <v>8308</v>
      </c>
      <c r="R3424" t="s">
        <v>8309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10" t="s">
        <v>3422</v>
      </c>
      <c r="C3425" s="3" t="s">
        <v>7533</v>
      </c>
      <c r="D3425" s="5">
        <v>2224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16</v>
      </c>
      <c r="P3425">
        <f t="shared" si="266"/>
        <v>35</v>
      </c>
      <c r="Q3425" s="12" t="s">
        <v>8308</v>
      </c>
      <c r="R3425" t="s">
        <v>8309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10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2" t="s">
        <v>8308</v>
      </c>
      <c r="R3426" t="s">
        <v>8309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10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2" t="s">
        <v>8308</v>
      </c>
      <c r="R3427" t="s">
        <v>8309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10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2" t="s">
        <v>8308</v>
      </c>
      <c r="R3428" t="s">
        <v>8309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10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2" t="s">
        <v>8308</v>
      </c>
      <c r="R3429" t="s">
        <v>8309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10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2" t="s">
        <v>8308</v>
      </c>
      <c r="R3430" t="s">
        <v>8309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10" t="s">
        <v>3428</v>
      </c>
      <c r="C3431" s="3" t="s">
        <v>7539</v>
      </c>
      <c r="D3431" s="5">
        <v>6000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3</v>
      </c>
      <c r="P3431">
        <f t="shared" si="266"/>
        <v>16.25</v>
      </c>
      <c r="Q3431" s="12" t="s">
        <v>8308</v>
      </c>
      <c r="R3431" t="s">
        <v>8309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10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2" t="s">
        <v>8308</v>
      </c>
      <c r="R3432" t="s">
        <v>8309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10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2" t="s">
        <v>8308</v>
      </c>
      <c r="R3433" t="s">
        <v>8309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10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2" t="s">
        <v>8308</v>
      </c>
      <c r="R3434" t="s">
        <v>8309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10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2" t="s">
        <v>8308</v>
      </c>
      <c r="R3435" t="s">
        <v>8309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10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2" t="s">
        <v>8308</v>
      </c>
      <c r="R3436" t="s">
        <v>8309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10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2" t="s">
        <v>8308</v>
      </c>
      <c r="R3437" t="s">
        <v>8309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10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2" t="s">
        <v>8308</v>
      </c>
      <c r="R3438" t="s">
        <v>8309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10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2" t="s">
        <v>8308</v>
      </c>
      <c r="R3439" t="s">
        <v>8309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10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2" t="s">
        <v>8308</v>
      </c>
      <c r="R3440" t="s">
        <v>8309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10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2" t="s">
        <v>8308</v>
      </c>
      <c r="R3441" t="s">
        <v>8309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10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2" t="s">
        <v>8308</v>
      </c>
      <c r="R3442" t="s">
        <v>8309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10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2" t="s">
        <v>8308</v>
      </c>
      <c r="R3443" t="s">
        <v>8309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10" t="s">
        <v>3441</v>
      </c>
      <c r="C3444" s="3" t="s">
        <v>7552</v>
      </c>
      <c r="D3444" s="5">
        <v>1000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25</v>
      </c>
      <c r="P3444">
        <f t="shared" si="266"/>
        <v>31.25</v>
      </c>
      <c r="Q3444" s="12" t="s">
        <v>8308</v>
      </c>
      <c r="R3444" t="s">
        <v>8309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10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2" t="s">
        <v>8308</v>
      </c>
      <c r="R3445" t="s">
        <v>8309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10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2" t="s">
        <v>8308</v>
      </c>
      <c r="R3446" t="s">
        <v>8309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10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2" t="s">
        <v>8308</v>
      </c>
      <c r="R3447" t="s">
        <v>8309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10" t="s">
        <v>3445</v>
      </c>
      <c r="C3448" s="3" t="s">
        <v>7556</v>
      </c>
      <c r="D3448" s="5">
        <v>650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166</v>
      </c>
      <c r="P3448">
        <f t="shared" si="266"/>
        <v>43.28</v>
      </c>
      <c r="Q3448" s="12" t="s">
        <v>8308</v>
      </c>
      <c r="R3448" t="s">
        <v>8309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10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2" t="s">
        <v>8308</v>
      </c>
      <c r="R3449" t="s">
        <v>8309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10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2" t="s">
        <v>8308</v>
      </c>
      <c r="R3450" t="s">
        <v>8309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10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2" t="s">
        <v>8308</v>
      </c>
      <c r="R3451" t="s">
        <v>8309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10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2" t="s">
        <v>8308</v>
      </c>
      <c r="R3452" t="s">
        <v>8309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10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2" t="s">
        <v>8308</v>
      </c>
      <c r="R3453" t="s">
        <v>8309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10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2" t="s">
        <v>8308</v>
      </c>
      <c r="R3454" t="s">
        <v>8309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10" t="s">
        <v>3452</v>
      </c>
      <c r="C3455" s="3" t="s">
        <v>7563</v>
      </c>
      <c r="D3455" s="5">
        <v>2000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19</v>
      </c>
      <c r="P3455">
        <f t="shared" si="266"/>
        <v>27.5</v>
      </c>
      <c r="Q3455" s="12" t="s">
        <v>8308</v>
      </c>
      <c r="R3455" t="s">
        <v>8309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10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2" t="s">
        <v>8308</v>
      </c>
      <c r="R3456" t="s">
        <v>8309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10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2" t="s">
        <v>8308</v>
      </c>
      <c r="R3457" t="s">
        <v>8309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10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2" t="s">
        <v>8308</v>
      </c>
      <c r="R3458" t="s">
        <v>8309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10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2" t="s">
        <v>8308</v>
      </c>
      <c r="R3459" t="s">
        <v>8309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10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2" t="s">
        <v>8308</v>
      </c>
      <c r="R3460" t="s">
        <v>8309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10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2" t="s">
        <v>8308</v>
      </c>
      <c r="R3461" t="s">
        <v>8309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10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2" t="s">
        <v>8308</v>
      </c>
      <c r="R3462" t="s">
        <v>8309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10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2" t="s">
        <v>8308</v>
      </c>
      <c r="R3463" t="s">
        <v>8309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10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2" t="s">
        <v>8308</v>
      </c>
      <c r="R3464" t="s">
        <v>8309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10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2" t="s">
        <v>8308</v>
      </c>
      <c r="R3465" t="s">
        <v>8309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10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2" t="s">
        <v>8308</v>
      </c>
      <c r="R3466" t="s">
        <v>8309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10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2" t="s">
        <v>8308</v>
      </c>
      <c r="R3467" t="s">
        <v>8309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10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2" t="s">
        <v>8308</v>
      </c>
      <c r="R3468" t="s">
        <v>8309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10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2" t="s">
        <v>8308</v>
      </c>
      <c r="R3469" t="s">
        <v>8309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10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2" t="s">
        <v>8308</v>
      </c>
      <c r="R3470" t="s">
        <v>8309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10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2" t="s">
        <v>8308</v>
      </c>
      <c r="R3471" t="s">
        <v>8309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10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2" t="s">
        <v>8308</v>
      </c>
      <c r="R3472" t="s">
        <v>8309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10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2" t="s">
        <v>8308</v>
      </c>
      <c r="R3473" t="s">
        <v>8309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10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2" t="s">
        <v>8308</v>
      </c>
      <c r="R3474" t="s">
        <v>8309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10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2" t="s">
        <v>8308</v>
      </c>
      <c r="R3475" t="s">
        <v>8309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10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2" t="s">
        <v>8308</v>
      </c>
      <c r="R3476" t="s">
        <v>8309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10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2" t="s">
        <v>8308</v>
      </c>
      <c r="R3477" t="s">
        <v>8309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10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2" t="s">
        <v>8308</v>
      </c>
      <c r="R3478" t="s">
        <v>8309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10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2" t="s">
        <v>8308</v>
      </c>
      <c r="R3479" t="s">
        <v>8309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10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2" t="s">
        <v>8308</v>
      </c>
      <c r="R3480" t="s">
        <v>8309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10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2" t="s">
        <v>8308</v>
      </c>
      <c r="R3481" t="s">
        <v>8309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10" t="s">
        <v>3479</v>
      </c>
      <c r="C3482" s="3" t="s">
        <v>7590</v>
      </c>
      <c r="D3482" s="5">
        <v>2100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102</v>
      </c>
      <c r="P3482">
        <f t="shared" si="271"/>
        <v>164.62</v>
      </c>
      <c r="Q3482" s="12" t="s">
        <v>8308</v>
      </c>
      <c r="R3482" t="s">
        <v>8309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10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2" t="s">
        <v>8308</v>
      </c>
      <c r="R3483" t="s">
        <v>8309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10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2" t="s">
        <v>8308</v>
      </c>
      <c r="R3484" t="s">
        <v>8309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10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2" t="s">
        <v>8308</v>
      </c>
      <c r="R3485" t="s">
        <v>8309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10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2" t="s">
        <v>8308</v>
      </c>
      <c r="R3486" t="s">
        <v>8309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10" t="s">
        <v>3484</v>
      </c>
      <c r="C3487" s="3" t="s">
        <v>7595</v>
      </c>
      <c r="D3487" s="5">
        <v>1500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111</v>
      </c>
      <c r="P3487">
        <f t="shared" si="271"/>
        <v>55.33</v>
      </c>
      <c r="Q3487" s="12" t="s">
        <v>8308</v>
      </c>
      <c r="R3487" t="s">
        <v>8309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10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2" t="s">
        <v>8308</v>
      </c>
      <c r="R3488" t="s">
        <v>8309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10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2" t="s">
        <v>8308</v>
      </c>
      <c r="R3489" t="s">
        <v>8309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10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2" t="s">
        <v>8308</v>
      </c>
      <c r="R3490" t="s">
        <v>8309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10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2" t="s">
        <v>8308</v>
      </c>
      <c r="R3491" t="s">
        <v>8309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10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2" t="s">
        <v>8308</v>
      </c>
      <c r="R3492" t="s">
        <v>8309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10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2" t="s">
        <v>8308</v>
      </c>
      <c r="R3493" t="s">
        <v>8309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10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2" t="s">
        <v>8308</v>
      </c>
      <c r="R3494" t="s">
        <v>8309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10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2" t="s">
        <v>8308</v>
      </c>
      <c r="R3495" t="s">
        <v>8309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10" t="s">
        <v>3493</v>
      </c>
      <c r="C3496" s="3" t="s">
        <v>7604</v>
      </c>
      <c r="D3496" s="5">
        <v>3500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11</v>
      </c>
      <c r="P3496">
        <f t="shared" si="271"/>
        <v>30.77</v>
      </c>
      <c r="Q3496" s="12" t="s">
        <v>8308</v>
      </c>
      <c r="R3496" t="s">
        <v>8309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10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2" t="s">
        <v>8308</v>
      </c>
      <c r="R3497" t="s">
        <v>8309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10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2" t="s">
        <v>8308</v>
      </c>
      <c r="R3498" t="s">
        <v>8309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10" t="s">
        <v>3496</v>
      </c>
      <c r="C3499" s="3" t="s">
        <v>7607</v>
      </c>
      <c r="D3499" s="5">
        <v>800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211</v>
      </c>
      <c r="P3499">
        <f t="shared" si="271"/>
        <v>34.409999999999997</v>
      </c>
      <c r="Q3499" s="12" t="s">
        <v>8308</v>
      </c>
      <c r="R3499" t="s">
        <v>8309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10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2" t="s">
        <v>8308</v>
      </c>
      <c r="R3500" t="s">
        <v>8309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10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2" t="s">
        <v>8308</v>
      </c>
      <c r="R3501" t="s">
        <v>8309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10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2" t="s">
        <v>8308</v>
      </c>
      <c r="R3502" t="s">
        <v>8309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10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2" t="s">
        <v>8308</v>
      </c>
      <c r="R3503" t="s">
        <v>8309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10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2" t="s">
        <v>8308</v>
      </c>
      <c r="R3504" t="s">
        <v>8309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10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2" t="s">
        <v>8308</v>
      </c>
      <c r="R3505" t="s">
        <v>8309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10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2" t="s">
        <v>8308</v>
      </c>
      <c r="R3506" t="s">
        <v>8309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10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2" t="s">
        <v>8308</v>
      </c>
      <c r="R3507" t="s">
        <v>8309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10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2" t="s">
        <v>8308</v>
      </c>
      <c r="R3508" t="s">
        <v>8309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10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2" t="s">
        <v>8308</v>
      </c>
      <c r="R3509" t="s">
        <v>8309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10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2" t="s">
        <v>8308</v>
      </c>
      <c r="R3510" t="s">
        <v>8309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10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2" t="s">
        <v>8308</v>
      </c>
      <c r="R3511" t="s">
        <v>8309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10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2" t="s">
        <v>8308</v>
      </c>
      <c r="R3512" t="s">
        <v>8309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10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2" t="s">
        <v>8308</v>
      </c>
      <c r="R3513" t="s">
        <v>8309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10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2" t="s">
        <v>8308</v>
      </c>
      <c r="R3514" t="s">
        <v>8309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10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2" t="s">
        <v>8308</v>
      </c>
      <c r="R3515" t="s">
        <v>8309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10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2" t="s">
        <v>8308</v>
      </c>
      <c r="R3516" t="s">
        <v>8309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10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2" t="s">
        <v>8308</v>
      </c>
      <c r="R3517" t="s">
        <v>8309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10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2" t="s">
        <v>8308</v>
      </c>
      <c r="R3518" t="s">
        <v>8309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10" t="s">
        <v>3516</v>
      </c>
      <c r="C3519" s="3" t="s">
        <v>7627</v>
      </c>
      <c r="D3519" s="5">
        <v>3750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107</v>
      </c>
      <c r="P3519">
        <f t="shared" si="271"/>
        <v>307.69</v>
      </c>
      <c r="Q3519" s="12" t="s">
        <v>8308</v>
      </c>
      <c r="R3519" t="s">
        <v>8309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10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2" t="s">
        <v>8308</v>
      </c>
      <c r="R3520" t="s">
        <v>8309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10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2" t="s">
        <v>8308</v>
      </c>
      <c r="R3521" t="s">
        <v>8309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10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2" t="s">
        <v>8308</v>
      </c>
      <c r="R3522" t="s">
        <v>8309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10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2" t="s">
        <v>8308</v>
      </c>
      <c r="R3523" t="s">
        <v>8309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10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2" t="s">
        <v>8308</v>
      </c>
      <c r="R3524" t="s">
        <v>8309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10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2" t="s">
        <v>8308</v>
      </c>
      <c r="R3525" t="s">
        <v>8309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10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2" t="s">
        <v>8308</v>
      </c>
      <c r="R3526" t="s">
        <v>8309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10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2" t="s">
        <v>8308</v>
      </c>
      <c r="R3527" t="s">
        <v>8309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10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2" t="s">
        <v>8308</v>
      </c>
      <c r="R3528" t="s">
        <v>8309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10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2" t="s">
        <v>8308</v>
      </c>
      <c r="R3529" t="s">
        <v>8309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10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2" t="s">
        <v>8308</v>
      </c>
      <c r="R3530" t="s">
        <v>8309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10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2" t="s">
        <v>8308</v>
      </c>
      <c r="R3531" t="s">
        <v>8309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10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2" t="s">
        <v>8308</v>
      </c>
      <c r="R3532" t="s">
        <v>8309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10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2" t="s">
        <v>8308</v>
      </c>
      <c r="R3533" t="s">
        <v>8309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10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2" t="s">
        <v>8308</v>
      </c>
      <c r="R3534" t="s">
        <v>8309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10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2" t="s">
        <v>8308</v>
      </c>
      <c r="R3535" t="s">
        <v>8309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10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2" t="s">
        <v>8308</v>
      </c>
      <c r="R3536" t="s">
        <v>8309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10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2" t="s">
        <v>8308</v>
      </c>
      <c r="R3537" t="s">
        <v>8309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10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2" t="s">
        <v>8308</v>
      </c>
      <c r="R3538" t="s">
        <v>8309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10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2" t="s">
        <v>8308</v>
      </c>
      <c r="R3539" t="s">
        <v>8309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10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2" t="s">
        <v>8308</v>
      </c>
      <c r="R3540" t="s">
        <v>8309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10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2" t="s">
        <v>8308</v>
      </c>
      <c r="R3541" t="s">
        <v>8309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10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2" t="s">
        <v>8308</v>
      </c>
      <c r="R3542" t="s">
        <v>8309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10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2" t="s">
        <v>8308</v>
      </c>
      <c r="R3543" t="s">
        <v>8309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10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2" t="s">
        <v>8308</v>
      </c>
      <c r="R3544" t="s">
        <v>8309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10" t="s">
        <v>3542</v>
      </c>
      <c r="C3545" s="3" t="s">
        <v>7653</v>
      </c>
      <c r="D3545" s="5">
        <v>400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393</v>
      </c>
      <c r="P3545">
        <f t="shared" si="276"/>
        <v>54.14</v>
      </c>
      <c r="Q3545" s="12" t="s">
        <v>8308</v>
      </c>
      <c r="R3545" t="s">
        <v>8309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10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2" t="s">
        <v>8308</v>
      </c>
      <c r="R3546" t="s">
        <v>8309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10" t="s">
        <v>3544</v>
      </c>
      <c r="C3547" s="3" t="s">
        <v>7655</v>
      </c>
      <c r="D3547" s="5">
        <v>2000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13</v>
      </c>
      <c r="P3547">
        <f t="shared" si="276"/>
        <v>31.38</v>
      </c>
      <c r="Q3547" s="12" t="s">
        <v>8308</v>
      </c>
      <c r="R3547" t="s">
        <v>8309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10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2" t="s">
        <v>8308</v>
      </c>
      <c r="R3548" t="s">
        <v>8309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10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2" t="s">
        <v>8308</v>
      </c>
      <c r="R3549" t="s">
        <v>8309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10" t="s">
        <v>3547</v>
      </c>
      <c r="C3550" s="3" t="s">
        <v>7658</v>
      </c>
      <c r="D3550" s="5">
        <v>1500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143</v>
      </c>
      <c r="P3550">
        <f t="shared" si="276"/>
        <v>164.62</v>
      </c>
      <c r="Q3550" s="12" t="s">
        <v>8308</v>
      </c>
      <c r="R3550" t="s">
        <v>8309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10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2" t="s">
        <v>8308</v>
      </c>
      <c r="R3551" t="s">
        <v>8309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10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2" t="s">
        <v>8308</v>
      </c>
      <c r="R3552" t="s">
        <v>8309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10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2" t="s">
        <v>8308</v>
      </c>
      <c r="R3553" t="s">
        <v>8309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10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2" t="s">
        <v>8308</v>
      </c>
      <c r="R3554" t="s">
        <v>8309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10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2" t="s">
        <v>8308</v>
      </c>
      <c r="R3555" t="s">
        <v>8309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10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2" t="s">
        <v>8308</v>
      </c>
      <c r="R3556" t="s">
        <v>8309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10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2" t="s">
        <v>8308</v>
      </c>
      <c r="R3557" t="s">
        <v>8309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10" t="s">
        <v>3555</v>
      </c>
      <c r="C3558" s="3" t="s">
        <v>7666</v>
      </c>
      <c r="D3558" s="5">
        <v>1750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126</v>
      </c>
      <c r="P3558">
        <f t="shared" si="276"/>
        <v>110.5</v>
      </c>
      <c r="Q3558" s="12" t="s">
        <v>8308</v>
      </c>
      <c r="R3558" t="s">
        <v>8309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10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2" t="s">
        <v>8308</v>
      </c>
      <c r="R3559" t="s">
        <v>8309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10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2" t="s">
        <v>8308</v>
      </c>
      <c r="R3560" t="s">
        <v>8309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10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2" t="s">
        <v>8308</v>
      </c>
      <c r="R3561" t="s">
        <v>8309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10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2" t="s">
        <v>8308</v>
      </c>
      <c r="R3562" t="s">
        <v>8309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10" t="s">
        <v>3560</v>
      </c>
      <c r="C3563" s="3" t="s">
        <v>7671</v>
      </c>
      <c r="D3563" s="5">
        <v>2000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128</v>
      </c>
      <c r="P3563">
        <f t="shared" si="276"/>
        <v>47.41</v>
      </c>
      <c r="Q3563" s="12" t="s">
        <v>8308</v>
      </c>
      <c r="R3563" t="s">
        <v>8309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10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2" t="s">
        <v>8308</v>
      </c>
      <c r="R3564" t="s">
        <v>8309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10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2" t="s">
        <v>8308</v>
      </c>
      <c r="R3565" t="s">
        <v>8309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10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2" t="s">
        <v>8308</v>
      </c>
      <c r="R3566" t="s">
        <v>8309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10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2" t="s">
        <v>8308</v>
      </c>
      <c r="R3567" t="s">
        <v>8309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10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2" t="s">
        <v>8308</v>
      </c>
      <c r="R3568" t="s">
        <v>8309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10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2" t="s">
        <v>8308</v>
      </c>
      <c r="R3569" t="s">
        <v>8309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10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2" t="s">
        <v>8308</v>
      </c>
      <c r="R3570" t="s">
        <v>8309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10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2" t="s">
        <v>8308</v>
      </c>
      <c r="R3571" t="s">
        <v>8309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10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2" t="s">
        <v>8308</v>
      </c>
      <c r="R3572" t="s">
        <v>8309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10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2" t="s">
        <v>8308</v>
      </c>
      <c r="R3573" t="s">
        <v>8309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10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2" t="s">
        <v>8308</v>
      </c>
      <c r="R3574" t="s">
        <v>8309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10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2" t="s">
        <v>8308</v>
      </c>
      <c r="R3575" t="s">
        <v>8309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10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2" t="s">
        <v>8308</v>
      </c>
      <c r="R3576" t="s">
        <v>8309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10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2" t="s">
        <v>8308</v>
      </c>
      <c r="R3577" t="s">
        <v>8309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10" t="s">
        <v>3575</v>
      </c>
      <c r="C3578" s="3" t="s">
        <v>7686</v>
      </c>
      <c r="D3578" s="5">
        <v>2000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5</v>
      </c>
      <c r="P3578">
        <f t="shared" si="276"/>
        <v>20</v>
      </c>
      <c r="Q3578" s="12" t="s">
        <v>8308</v>
      </c>
      <c r="R3578" t="s">
        <v>8309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10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2" t="s">
        <v>8308</v>
      </c>
      <c r="R3579" t="s">
        <v>8309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10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2" t="s">
        <v>8308</v>
      </c>
      <c r="R3580" t="s">
        <v>8309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10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2" t="s">
        <v>8308</v>
      </c>
      <c r="R3581" t="s">
        <v>8309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10" t="s">
        <v>3579</v>
      </c>
      <c r="C3582" s="3" t="s">
        <v>7690</v>
      </c>
      <c r="D3582" s="5">
        <v>1000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103</v>
      </c>
      <c r="P3582">
        <f t="shared" si="276"/>
        <v>37.96</v>
      </c>
      <c r="Q3582" s="12" t="s">
        <v>8308</v>
      </c>
      <c r="R3582" t="s">
        <v>8309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10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2" t="s">
        <v>8308</v>
      </c>
      <c r="R3583" t="s">
        <v>8309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10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2" t="s">
        <v>8308</v>
      </c>
      <c r="R3584" t="s">
        <v>8309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10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2" t="s">
        <v>8308</v>
      </c>
      <c r="R3585" t="s">
        <v>8309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10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2" t="s">
        <v>8308</v>
      </c>
      <c r="R3586" t="s">
        <v>8309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10" t="s">
        <v>3584</v>
      </c>
      <c r="C3587" s="3" t="s">
        <v>7695</v>
      </c>
      <c r="D3587" s="5">
        <v>3000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135</v>
      </c>
      <c r="P3587">
        <f t="shared" ref="P3587:P3650" si="281">IFERROR(ROUND(E3587/L3587,2),0)</f>
        <v>176.09</v>
      </c>
      <c r="Q3587" s="12" t="s">
        <v>8308</v>
      </c>
      <c r="R3587" t="s">
        <v>8309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10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2" t="s">
        <v>8308</v>
      </c>
      <c r="R3588" t="s">
        <v>8309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10" t="s">
        <v>3586</v>
      </c>
      <c r="C3589" s="3" t="s">
        <v>7697</v>
      </c>
      <c r="D3589" s="5">
        <v>350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181</v>
      </c>
      <c r="P3589">
        <f t="shared" si="281"/>
        <v>22.61</v>
      </c>
      <c r="Q3589" s="12" t="s">
        <v>8308</v>
      </c>
      <c r="R3589" t="s">
        <v>8309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10" t="s">
        <v>3587</v>
      </c>
      <c r="C3590" s="3" t="s">
        <v>7698</v>
      </c>
      <c r="D3590" s="5">
        <v>2000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</v>
      </c>
      <c r="P3590">
        <f t="shared" si="281"/>
        <v>18.27</v>
      </c>
      <c r="Q3590" s="12" t="s">
        <v>8308</v>
      </c>
      <c r="R3590" t="s">
        <v>8309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10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2" t="s">
        <v>8308</v>
      </c>
      <c r="R3591" t="s">
        <v>8309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10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2" t="s">
        <v>8308</v>
      </c>
      <c r="R3592" t="s">
        <v>8309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10" t="s">
        <v>3590</v>
      </c>
      <c r="C3593" s="3" t="s">
        <v>7701</v>
      </c>
      <c r="D3593" s="5">
        <v>1200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102</v>
      </c>
      <c r="P3593">
        <f t="shared" si="281"/>
        <v>68.06</v>
      </c>
      <c r="Q3593" s="12" t="s">
        <v>8308</v>
      </c>
      <c r="R3593" t="s">
        <v>8309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10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2" t="s">
        <v>8308</v>
      </c>
      <c r="R3594" t="s">
        <v>8309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10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2" t="s">
        <v>8308</v>
      </c>
      <c r="R3595" t="s">
        <v>8309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10" t="s">
        <v>3593</v>
      </c>
      <c r="C3596" s="3" t="s">
        <v>7704</v>
      </c>
      <c r="D3596" s="5">
        <v>2000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101</v>
      </c>
      <c r="P3596">
        <f t="shared" si="281"/>
        <v>55.97</v>
      </c>
      <c r="Q3596" s="12" t="s">
        <v>8308</v>
      </c>
      <c r="R3596" t="s">
        <v>8309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10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2" t="s">
        <v>8308</v>
      </c>
      <c r="R3597" t="s">
        <v>8309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10" t="s">
        <v>3595</v>
      </c>
      <c r="C3598" s="3" t="s">
        <v>7706</v>
      </c>
      <c r="D3598" s="5">
        <v>1000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119</v>
      </c>
      <c r="P3598">
        <f t="shared" si="281"/>
        <v>79</v>
      </c>
      <c r="Q3598" s="12" t="s">
        <v>8308</v>
      </c>
      <c r="R3598" t="s">
        <v>8309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10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2" t="s">
        <v>8308</v>
      </c>
      <c r="R3599" t="s">
        <v>8309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10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2" t="s">
        <v>8308</v>
      </c>
      <c r="R3600" t="s">
        <v>8309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10" t="s">
        <v>3598</v>
      </c>
      <c r="C3601" s="3" t="s">
        <v>7709</v>
      </c>
      <c r="D3601" s="5">
        <v>1500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67</v>
      </c>
      <c r="P3601">
        <f t="shared" si="281"/>
        <v>59.41</v>
      </c>
      <c r="Q3601" s="12" t="s">
        <v>8308</v>
      </c>
      <c r="R3601" t="s">
        <v>8309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10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2" t="s">
        <v>8308</v>
      </c>
      <c r="R3602" t="s">
        <v>8309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10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2" t="s">
        <v>8308</v>
      </c>
      <c r="R3603" t="s">
        <v>8309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10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2" t="s">
        <v>8308</v>
      </c>
      <c r="R3604" t="s">
        <v>8309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10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2" t="s">
        <v>8308</v>
      </c>
      <c r="R3605" t="s">
        <v>8309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10" t="s">
        <v>3603</v>
      </c>
      <c r="C3606" s="3" t="s">
        <v>7714</v>
      </c>
      <c r="D3606" s="5">
        <v>1500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226</v>
      </c>
      <c r="P3606">
        <f t="shared" si="281"/>
        <v>49.06</v>
      </c>
      <c r="Q3606" s="12" t="s">
        <v>8308</v>
      </c>
      <c r="R3606" t="s">
        <v>8309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10" t="s">
        <v>3604</v>
      </c>
      <c r="C3607" s="3" t="s">
        <v>7715</v>
      </c>
      <c r="D3607" s="5">
        <v>300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153</v>
      </c>
      <c r="P3607">
        <f t="shared" si="281"/>
        <v>30.67</v>
      </c>
      <c r="Q3607" s="12" t="s">
        <v>8308</v>
      </c>
      <c r="R3607" t="s">
        <v>8309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10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2" t="s">
        <v>8308</v>
      </c>
      <c r="R3608" t="s">
        <v>8309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10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2" t="s">
        <v>8308</v>
      </c>
      <c r="R3609" t="s">
        <v>8309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10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2" t="s">
        <v>8308</v>
      </c>
      <c r="R3610" t="s">
        <v>8309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10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2" t="s">
        <v>8308</v>
      </c>
      <c r="R3611" t="s">
        <v>8309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10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2" t="s">
        <v>8308</v>
      </c>
      <c r="R3612" t="s">
        <v>8309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10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2" t="s">
        <v>8308</v>
      </c>
      <c r="R3613" t="s">
        <v>8309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10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2" t="s">
        <v>8308</v>
      </c>
      <c r="R3614" t="s">
        <v>8309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10" t="s">
        <v>3612</v>
      </c>
      <c r="C3615" s="3" t="s">
        <v>7723</v>
      </c>
      <c r="D3615" s="5">
        <v>1200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104</v>
      </c>
      <c r="P3615">
        <f t="shared" si="281"/>
        <v>62.5</v>
      </c>
      <c r="Q3615" s="12" t="s">
        <v>8308</v>
      </c>
      <c r="R3615" t="s">
        <v>8309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10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2" t="s">
        <v>8308</v>
      </c>
      <c r="R3616" t="s">
        <v>8309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10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2" t="s">
        <v>8308</v>
      </c>
      <c r="R3617" t="s">
        <v>8309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10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2" t="s">
        <v>8308</v>
      </c>
      <c r="R3618" t="s">
        <v>8309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10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2" t="s">
        <v>8308</v>
      </c>
      <c r="R3619" t="s">
        <v>8309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10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2" t="s">
        <v>8308</v>
      </c>
      <c r="R3620" t="s">
        <v>8309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10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2" t="s">
        <v>8308</v>
      </c>
      <c r="R3621" t="s">
        <v>8309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10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2" t="s">
        <v>8308</v>
      </c>
      <c r="R3622" t="s">
        <v>8309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10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2" t="s">
        <v>8308</v>
      </c>
      <c r="R3623" t="s">
        <v>8309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10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2" t="s">
        <v>8308</v>
      </c>
      <c r="R3624" t="s">
        <v>8309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10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2" t="s">
        <v>8308</v>
      </c>
      <c r="R3625" t="s">
        <v>8309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10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2" t="s">
        <v>8308</v>
      </c>
      <c r="R3626" t="s">
        <v>8309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10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2" t="s">
        <v>8308</v>
      </c>
      <c r="R3627" t="s">
        <v>8309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10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2" t="s">
        <v>8308</v>
      </c>
      <c r="R3628" t="s">
        <v>8309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10" t="s">
        <v>3625</v>
      </c>
      <c r="C3629" s="3" t="s">
        <v>7737</v>
      </c>
      <c r="D3629" s="5">
        <v>1500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133</v>
      </c>
      <c r="P3629">
        <f t="shared" si="281"/>
        <v>68.97</v>
      </c>
      <c r="Q3629" s="12" t="s">
        <v>8308</v>
      </c>
      <c r="R3629" t="s">
        <v>8309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10" t="s">
        <v>3626</v>
      </c>
      <c r="C3630" s="3" t="s">
        <v>7738</v>
      </c>
      <c r="D3630" s="5">
        <v>1110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2" t="s">
        <v>8308</v>
      </c>
      <c r="R3630" t="s">
        <v>8311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10" t="s">
        <v>3627</v>
      </c>
      <c r="C3631" s="3" t="s">
        <v>7739</v>
      </c>
      <c r="D3631" s="5">
        <v>250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1</v>
      </c>
      <c r="P3631">
        <f t="shared" si="281"/>
        <v>1</v>
      </c>
      <c r="Q3631" s="12" t="s">
        <v>8308</v>
      </c>
      <c r="R3631" t="s">
        <v>8311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10" t="s">
        <v>3628</v>
      </c>
      <c r="C3632" s="3" t="s">
        <v>7740</v>
      </c>
      <c r="D3632" s="5">
        <v>2500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2" t="s">
        <v>8308</v>
      </c>
      <c r="R3632" t="s">
        <v>8311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10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2" t="s">
        <v>8308</v>
      </c>
      <c r="R3633" t="s">
        <v>8311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10" t="s">
        <v>3630</v>
      </c>
      <c r="C3634" s="3" t="s">
        <v>7742</v>
      </c>
      <c r="D3634" s="5">
        <v>1200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8</v>
      </c>
      <c r="P3634">
        <f t="shared" si="281"/>
        <v>100</v>
      </c>
      <c r="Q3634" s="12" t="s">
        <v>8308</v>
      </c>
      <c r="R3634" t="s">
        <v>8311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10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2" t="s">
        <v>8308</v>
      </c>
      <c r="R3635" t="s">
        <v>8311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10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2" t="s">
        <v>8308</v>
      </c>
      <c r="R3636" t="s">
        <v>8311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10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2" t="s">
        <v>8308</v>
      </c>
      <c r="R3637" t="s">
        <v>8311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10" t="s">
        <v>3634</v>
      </c>
      <c r="C3638" s="3" t="s">
        <v>7746</v>
      </c>
      <c r="D3638" s="5">
        <v>1100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2" t="s">
        <v>8308</v>
      </c>
      <c r="R3638" t="s">
        <v>8311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10" t="s">
        <v>3635</v>
      </c>
      <c r="C3639" s="3" t="s">
        <v>7747</v>
      </c>
      <c r="D3639" s="5">
        <v>839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110</v>
      </c>
      <c r="P3639">
        <f t="shared" si="281"/>
        <v>66.14</v>
      </c>
      <c r="Q3639" s="12" t="s">
        <v>8308</v>
      </c>
      <c r="R3639" t="s">
        <v>8311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10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2" t="s">
        <v>8308</v>
      </c>
      <c r="R3640" t="s">
        <v>8311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10" t="s">
        <v>3637</v>
      </c>
      <c r="C3641" s="3" t="s">
        <v>7749</v>
      </c>
      <c r="D3641" s="5">
        <v>2000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2" t="s">
        <v>8308</v>
      </c>
      <c r="R3641" t="s">
        <v>8311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10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2" t="s">
        <v>8308</v>
      </c>
      <c r="R3642" t="s">
        <v>8311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10" t="s">
        <v>3639</v>
      </c>
      <c r="C3643" s="3" t="s">
        <v>7751</v>
      </c>
      <c r="D3643" s="5">
        <v>1100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2" t="s">
        <v>8308</v>
      </c>
      <c r="R3643" t="s">
        <v>8311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10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2" t="s">
        <v>8308</v>
      </c>
      <c r="R3644" t="s">
        <v>8311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10" t="s">
        <v>3641</v>
      </c>
      <c r="C3645" s="3" t="s">
        <v>7753</v>
      </c>
      <c r="D3645" s="5">
        <v>1000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2" t="s">
        <v>8308</v>
      </c>
      <c r="R3645" t="s">
        <v>8311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10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2" t="s">
        <v>8308</v>
      </c>
      <c r="R3646" t="s">
        <v>8311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10" t="s">
        <v>3643</v>
      </c>
      <c r="C3647" s="3" t="s">
        <v>7755</v>
      </c>
      <c r="D3647" s="5">
        <v>2000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2" t="s">
        <v>8308</v>
      </c>
      <c r="R3647" t="s">
        <v>8311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10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2" t="s">
        <v>8308</v>
      </c>
      <c r="R3648" t="s">
        <v>8311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10" t="s">
        <v>3645</v>
      </c>
      <c r="C3649" s="3" t="s">
        <v>7757</v>
      </c>
      <c r="D3649" s="5">
        <v>25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120</v>
      </c>
      <c r="P3649">
        <f t="shared" si="281"/>
        <v>15</v>
      </c>
      <c r="Q3649" s="12" t="s">
        <v>8308</v>
      </c>
      <c r="R3649" t="s">
        <v>8311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10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2" t="s">
        <v>8308</v>
      </c>
      <c r="R3650" t="s">
        <v>8309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10" t="s">
        <v>3647</v>
      </c>
      <c r="C3651" s="3" t="s">
        <v>7759</v>
      </c>
      <c r="D3651" s="5">
        <v>600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130</v>
      </c>
      <c r="P3651">
        <f t="shared" ref="P3651:P3714" si="286">IFERROR(ROUND(E3651/L3651,2),0)</f>
        <v>97.5</v>
      </c>
      <c r="Q3651" s="12" t="s">
        <v>8308</v>
      </c>
      <c r="R3651" t="s">
        <v>8309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10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2" t="s">
        <v>8308</v>
      </c>
      <c r="R3652" t="s">
        <v>8309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10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2" t="s">
        <v>8308</v>
      </c>
      <c r="R3653" t="s">
        <v>8309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10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2" t="s">
        <v>8308</v>
      </c>
      <c r="R3654" t="s">
        <v>8309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10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2" t="s">
        <v>8308</v>
      </c>
      <c r="R3655" t="s">
        <v>8309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10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2" t="s">
        <v>8308</v>
      </c>
      <c r="R3656" t="s">
        <v>8309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10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2" t="s">
        <v>8308</v>
      </c>
      <c r="R3657" t="s">
        <v>8309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10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2" t="s">
        <v>8308</v>
      </c>
      <c r="R3658" t="s">
        <v>8309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10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2" t="s">
        <v>8308</v>
      </c>
      <c r="R3659" t="s">
        <v>8309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10" t="s">
        <v>3655</v>
      </c>
      <c r="C3660" s="3" t="s">
        <v>7768</v>
      </c>
      <c r="D3660" s="5">
        <v>1300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116</v>
      </c>
      <c r="P3660">
        <f t="shared" si="286"/>
        <v>75.5</v>
      </c>
      <c r="Q3660" s="12" t="s">
        <v>8308</v>
      </c>
      <c r="R3660" t="s">
        <v>8309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10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2" t="s">
        <v>8308</v>
      </c>
      <c r="R3661" t="s">
        <v>8309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10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2" t="s">
        <v>8308</v>
      </c>
      <c r="R3662" t="s">
        <v>8309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10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2" t="s">
        <v>8308</v>
      </c>
      <c r="R3663" t="s">
        <v>8309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10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2" t="s">
        <v>8308</v>
      </c>
      <c r="R3664" t="s">
        <v>8309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10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2" t="s">
        <v>8308</v>
      </c>
      <c r="R3665" t="s">
        <v>8309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10" t="s">
        <v>3661</v>
      </c>
      <c r="C3666" s="3" t="s">
        <v>7774</v>
      </c>
      <c r="D3666" s="5">
        <v>400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219</v>
      </c>
      <c r="P3666">
        <f t="shared" si="286"/>
        <v>46.05</v>
      </c>
      <c r="Q3666" s="12" t="s">
        <v>8308</v>
      </c>
      <c r="R3666" t="s">
        <v>8309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10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2" t="s">
        <v>8308</v>
      </c>
      <c r="R3667" t="s">
        <v>8309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10" t="s">
        <v>3663</v>
      </c>
      <c r="C3668" s="3" t="s">
        <v>7776</v>
      </c>
      <c r="D3668" s="5">
        <v>700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171</v>
      </c>
      <c r="P3668">
        <f t="shared" si="286"/>
        <v>31.58</v>
      </c>
      <c r="Q3668" s="12" t="s">
        <v>8308</v>
      </c>
      <c r="R3668" t="s">
        <v>8309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10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2" t="s">
        <v>8308</v>
      </c>
      <c r="R3669" t="s">
        <v>8309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10" t="s">
        <v>3665</v>
      </c>
      <c r="C3670" s="3" t="s">
        <v>7778</v>
      </c>
      <c r="D3670" s="5">
        <v>900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115</v>
      </c>
      <c r="P3670">
        <f t="shared" si="286"/>
        <v>36.96</v>
      </c>
      <c r="Q3670" s="12" t="s">
        <v>8308</v>
      </c>
      <c r="R3670" t="s">
        <v>8309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10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2" t="s">
        <v>8308</v>
      </c>
      <c r="R3671" t="s">
        <v>8309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10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2" t="s">
        <v>8308</v>
      </c>
      <c r="R3672" t="s">
        <v>8309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10" t="s">
        <v>3668</v>
      </c>
      <c r="C3673" s="3" t="s">
        <v>7781</v>
      </c>
      <c r="D3673" s="5">
        <v>5000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71</v>
      </c>
      <c r="P3673">
        <f t="shared" si="286"/>
        <v>88.25</v>
      </c>
      <c r="Q3673" s="12" t="s">
        <v>8308</v>
      </c>
      <c r="R3673" t="s">
        <v>8309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10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2" t="s">
        <v>8308</v>
      </c>
      <c r="R3674" t="s">
        <v>8309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10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2" t="s">
        <v>8308</v>
      </c>
      <c r="R3675" t="s">
        <v>8309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10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2" t="s">
        <v>8308</v>
      </c>
      <c r="R3676" t="s">
        <v>8309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10" t="s">
        <v>3672</v>
      </c>
      <c r="C3677" s="3" t="s">
        <v>7785</v>
      </c>
      <c r="D3677" s="5">
        <v>500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</v>
      </c>
      <c r="P3677">
        <f t="shared" si="286"/>
        <v>23.33</v>
      </c>
      <c r="Q3677" s="12" t="s">
        <v>8308</v>
      </c>
      <c r="R3677" t="s">
        <v>8309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10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2" t="s">
        <v>8308</v>
      </c>
      <c r="R3678" t="s">
        <v>8309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10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2" t="s">
        <v>8308</v>
      </c>
      <c r="R3679" t="s">
        <v>8309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10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2" t="s">
        <v>8308</v>
      </c>
      <c r="R3680" t="s">
        <v>8309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10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2" t="s">
        <v>8308</v>
      </c>
      <c r="R3681" t="s">
        <v>8309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10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2" t="s">
        <v>8308</v>
      </c>
      <c r="R3682" t="s">
        <v>8309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10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2" t="s">
        <v>8308</v>
      </c>
      <c r="R3683" t="s">
        <v>8309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10" t="s">
        <v>3679</v>
      </c>
      <c r="C3684" s="3" t="s">
        <v>7792</v>
      </c>
      <c r="D3684" s="5">
        <v>7000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60</v>
      </c>
      <c r="P3684">
        <f t="shared" si="286"/>
        <v>62.33</v>
      </c>
      <c r="Q3684" s="12" t="s">
        <v>8308</v>
      </c>
      <c r="R3684" t="s">
        <v>8309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10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2" t="s">
        <v>8308</v>
      </c>
      <c r="R3685" t="s">
        <v>8309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10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2" t="s">
        <v>8308</v>
      </c>
      <c r="R3686" t="s">
        <v>8309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10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2" t="s">
        <v>8308</v>
      </c>
      <c r="R3687" t="s">
        <v>8309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10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2" t="s">
        <v>8308</v>
      </c>
      <c r="R3688" t="s">
        <v>8309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10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2" t="s">
        <v>8308</v>
      </c>
      <c r="R3689" t="s">
        <v>8309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10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2" t="s">
        <v>8308</v>
      </c>
      <c r="R3690" t="s">
        <v>8309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10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2" t="s">
        <v>8308</v>
      </c>
      <c r="R3691" t="s">
        <v>8309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10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2" t="s">
        <v>8308</v>
      </c>
      <c r="R3692" t="s">
        <v>8309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10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2" t="s">
        <v>8308</v>
      </c>
      <c r="R3693" t="s">
        <v>8309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10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2" t="s">
        <v>8308</v>
      </c>
      <c r="R3694" t="s">
        <v>8309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10" t="s">
        <v>3690</v>
      </c>
      <c r="C3695" s="3" t="s">
        <v>7803</v>
      </c>
      <c r="D3695" s="5">
        <v>400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108</v>
      </c>
      <c r="P3695">
        <f t="shared" si="286"/>
        <v>30.71</v>
      </c>
      <c r="Q3695" s="12" t="s">
        <v>8308</v>
      </c>
      <c r="R3695" t="s">
        <v>8309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10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2" t="s">
        <v>8308</v>
      </c>
      <c r="R3696" t="s">
        <v>8309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10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2" t="s">
        <v>8308</v>
      </c>
      <c r="R3697" t="s">
        <v>8309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10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2" t="s">
        <v>8308</v>
      </c>
      <c r="R3698" t="s">
        <v>8309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10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2" t="s">
        <v>8308</v>
      </c>
      <c r="R3699" t="s">
        <v>8309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10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2" t="s">
        <v>8308</v>
      </c>
      <c r="R3700" t="s">
        <v>8309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10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2" t="s">
        <v>8308</v>
      </c>
      <c r="R3701" t="s">
        <v>8309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10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2" t="s">
        <v>8308</v>
      </c>
      <c r="R3702" t="s">
        <v>8309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10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2" t="s">
        <v>8308</v>
      </c>
      <c r="R3703" t="s">
        <v>8309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10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2" t="s">
        <v>8308</v>
      </c>
      <c r="R3704" t="s">
        <v>8309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10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2" t="s">
        <v>8308</v>
      </c>
      <c r="R3705" t="s">
        <v>8309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10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2" t="s">
        <v>8308</v>
      </c>
      <c r="R3706" t="s">
        <v>8309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10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2" t="s">
        <v>8308</v>
      </c>
      <c r="R3707" t="s">
        <v>8309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10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2" t="s">
        <v>8308</v>
      </c>
      <c r="R3708" t="s">
        <v>8309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10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2" t="s">
        <v>8308</v>
      </c>
      <c r="R3709" t="s">
        <v>8309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10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2" t="s">
        <v>8308</v>
      </c>
      <c r="R3710" t="s">
        <v>8309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10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2" t="s">
        <v>8308</v>
      </c>
      <c r="R3711" t="s">
        <v>8309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10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2" t="s">
        <v>8308</v>
      </c>
      <c r="R3712" t="s">
        <v>8309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10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2" t="s">
        <v>8308</v>
      </c>
      <c r="R3713" t="s">
        <v>8309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10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2" t="s">
        <v>8308</v>
      </c>
      <c r="R3714" t="s">
        <v>8309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10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2" t="s">
        <v>8308</v>
      </c>
      <c r="R3715" t="s">
        <v>8309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10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2" t="s">
        <v>8308</v>
      </c>
      <c r="R3716" t="s">
        <v>8309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10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2" t="s">
        <v>8308</v>
      </c>
      <c r="R3717" t="s">
        <v>8309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10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2" t="s">
        <v>8308</v>
      </c>
      <c r="R3718" t="s">
        <v>8309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10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2" t="s">
        <v>8308</v>
      </c>
      <c r="R3719" t="s">
        <v>8309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10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2" t="s">
        <v>8308</v>
      </c>
      <c r="R3720" t="s">
        <v>8309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10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2" t="s">
        <v>8308</v>
      </c>
      <c r="R3721" t="s">
        <v>8309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10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2" t="s">
        <v>8308</v>
      </c>
      <c r="R3722" t="s">
        <v>8309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10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2" t="s">
        <v>8308</v>
      </c>
      <c r="R3723" t="s">
        <v>8309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10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2" t="s">
        <v>8308</v>
      </c>
      <c r="R3724" t="s">
        <v>8309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10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2" t="s">
        <v>8308</v>
      </c>
      <c r="R3725" t="s">
        <v>8309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10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2" t="s">
        <v>8308</v>
      </c>
      <c r="R3726" t="s">
        <v>8309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10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2" t="s">
        <v>8308</v>
      </c>
      <c r="R3727" t="s">
        <v>8309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10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2" t="s">
        <v>8308</v>
      </c>
      <c r="R3728" t="s">
        <v>8309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10" t="s">
        <v>3724</v>
      </c>
      <c r="C3729" s="3" t="s">
        <v>7837</v>
      </c>
      <c r="D3729" s="5">
        <v>1600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126</v>
      </c>
      <c r="P3729">
        <f t="shared" si="291"/>
        <v>61.06</v>
      </c>
      <c r="Q3729" s="12" t="s">
        <v>8308</v>
      </c>
      <c r="R3729" t="s">
        <v>8309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10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2" t="s">
        <v>8308</v>
      </c>
      <c r="R3730" t="s">
        <v>8309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10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2" t="s">
        <v>8308</v>
      </c>
      <c r="R3731" t="s">
        <v>8309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10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2" t="s">
        <v>8308</v>
      </c>
      <c r="R3732" t="s">
        <v>8309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10" t="s">
        <v>3728</v>
      </c>
      <c r="C3733" s="3" t="s">
        <v>7841</v>
      </c>
      <c r="D3733" s="5">
        <v>600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103</v>
      </c>
      <c r="P3733">
        <f t="shared" si="291"/>
        <v>51.67</v>
      </c>
      <c r="Q3733" s="12" t="s">
        <v>8308</v>
      </c>
      <c r="R3733" t="s">
        <v>8309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10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2" t="s">
        <v>8308</v>
      </c>
      <c r="R3734" t="s">
        <v>8309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10" t="s">
        <v>3730</v>
      </c>
      <c r="C3735" s="3" t="s">
        <v>7843</v>
      </c>
      <c r="D3735" s="5">
        <v>1000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2" t="s">
        <v>8308</v>
      </c>
      <c r="R3735" t="s">
        <v>8309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10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2" t="s">
        <v>8308</v>
      </c>
      <c r="R3736" t="s">
        <v>8309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10" t="s">
        <v>3732</v>
      </c>
      <c r="C3737" s="3" t="s">
        <v>7845</v>
      </c>
      <c r="D3737" s="5">
        <v>2000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</v>
      </c>
      <c r="P3737">
        <f t="shared" si="291"/>
        <v>10</v>
      </c>
      <c r="Q3737" s="12" t="s">
        <v>8308</v>
      </c>
      <c r="R3737" t="s">
        <v>8309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10" t="s">
        <v>3733</v>
      </c>
      <c r="C3738" s="3" t="s">
        <v>7846</v>
      </c>
      <c r="D3738" s="5">
        <v>1000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2" t="s">
        <v>8308</v>
      </c>
      <c r="R3738" t="s">
        <v>8309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10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2" t="s">
        <v>8308</v>
      </c>
      <c r="R3739" t="s">
        <v>8309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10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2" t="s">
        <v>8308</v>
      </c>
      <c r="R3740" t="s">
        <v>8309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10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2" t="s">
        <v>8308</v>
      </c>
      <c r="R3741" t="s">
        <v>8309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10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2" t="s">
        <v>8308</v>
      </c>
      <c r="R3742" t="s">
        <v>8309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10" t="s">
        <v>3738</v>
      </c>
      <c r="C3743" s="3" t="s">
        <v>7851</v>
      </c>
      <c r="D3743" s="5">
        <v>1000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2" t="s">
        <v>8308</v>
      </c>
      <c r="R3743" t="s">
        <v>8309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10" t="s">
        <v>3739</v>
      </c>
      <c r="C3744" s="3" t="s">
        <v>7852</v>
      </c>
      <c r="D3744" s="5">
        <v>1000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10</v>
      </c>
      <c r="P3744">
        <f t="shared" si="291"/>
        <v>25</v>
      </c>
      <c r="Q3744" s="12" t="s">
        <v>8308</v>
      </c>
      <c r="R3744" t="s">
        <v>8309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10" t="s">
        <v>3740</v>
      </c>
      <c r="C3745" s="3" t="s">
        <v>7853</v>
      </c>
      <c r="D3745" s="5">
        <v>1000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2" t="s">
        <v>8308</v>
      </c>
      <c r="R3745" t="s">
        <v>8309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10" t="s">
        <v>3741</v>
      </c>
      <c r="C3746" s="3" t="s">
        <v>7854</v>
      </c>
      <c r="D3746" s="5">
        <v>1000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2" t="s">
        <v>8308</v>
      </c>
      <c r="R3746" t="s">
        <v>8309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10" t="s">
        <v>3742</v>
      </c>
      <c r="C3747" s="3" t="s">
        <v>7855</v>
      </c>
      <c r="D3747" s="5">
        <v>1000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</v>
      </c>
      <c r="P3747">
        <f t="shared" si="291"/>
        <v>10</v>
      </c>
      <c r="Q3747" s="12" t="s">
        <v>8308</v>
      </c>
      <c r="R3747" t="s">
        <v>8309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10" t="s">
        <v>3743</v>
      </c>
      <c r="C3748" s="3" t="s">
        <v>7856</v>
      </c>
      <c r="D3748" s="5">
        <v>1200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17</v>
      </c>
      <c r="P3748">
        <f t="shared" si="291"/>
        <v>202</v>
      </c>
      <c r="Q3748" s="12" t="s">
        <v>8308</v>
      </c>
      <c r="R3748" t="s">
        <v>8309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10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2" t="s">
        <v>8308</v>
      </c>
      <c r="R3749" t="s">
        <v>8309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10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2" t="s">
        <v>8308</v>
      </c>
      <c r="R3750" t="s">
        <v>8311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10" t="s">
        <v>3746</v>
      </c>
      <c r="C3751" s="3" t="s">
        <v>7859</v>
      </c>
      <c r="D3751" s="5">
        <v>300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175</v>
      </c>
      <c r="P3751">
        <f t="shared" si="291"/>
        <v>75</v>
      </c>
      <c r="Q3751" s="12" t="s">
        <v>8308</v>
      </c>
      <c r="R3751" t="s">
        <v>8311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10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2" t="s">
        <v>8308</v>
      </c>
      <c r="R3752" t="s">
        <v>8311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10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2" t="s">
        <v>8308</v>
      </c>
      <c r="R3753" t="s">
        <v>8311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10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2" t="s">
        <v>8308</v>
      </c>
      <c r="R3754" t="s">
        <v>8311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10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2" t="s">
        <v>8308</v>
      </c>
      <c r="R3755" t="s">
        <v>8311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10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2" t="s">
        <v>8308</v>
      </c>
      <c r="R3756" t="s">
        <v>8311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10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2" t="s">
        <v>8308</v>
      </c>
      <c r="R3757" t="s">
        <v>8311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10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2" t="s">
        <v>8308</v>
      </c>
      <c r="R3758" t="s">
        <v>8311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10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2" t="s">
        <v>8308</v>
      </c>
      <c r="R3759" t="s">
        <v>8311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10" t="s">
        <v>3755</v>
      </c>
      <c r="C3760" s="3" t="s">
        <v>7868</v>
      </c>
      <c r="D3760" s="5">
        <v>600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256</v>
      </c>
      <c r="P3760">
        <f t="shared" si="291"/>
        <v>59.04</v>
      </c>
      <c r="Q3760" s="12" t="s">
        <v>8308</v>
      </c>
      <c r="R3760" t="s">
        <v>8311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10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2" t="s">
        <v>8308</v>
      </c>
      <c r="R3761" t="s">
        <v>8311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10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2" t="s">
        <v>8308</v>
      </c>
      <c r="R3762" t="s">
        <v>8311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10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2" t="s">
        <v>8308</v>
      </c>
      <c r="R3763" t="s">
        <v>8311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10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2" t="s">
        <v>8308</v>
      </c>
      <c r="R3764" t="s">
        <v>8311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10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2" t="s">
        <v>8308</v>
      </c>
      <c r="R3765" t="s">
        <v>8311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10" t="s">
        <v>3761</v>
      </c>
      <c r="C3766" s="3" t="s">
        <v>7874</v>
      </c>
      <c r="D3766" s="5">
        <v>1450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103</v>
      </c>
      <c r="P3766">
        <f t="shared" si="291"/>
        <v>55.56</v>
      </c>
      <c r="Q3766" s="12" t="s">
        <v>8308</v>
      </c>
      <c r="R3766" t="s">
        <v>8311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10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2" t="s">
        <v>8308</v>
      </c>
      <c r="R3767" t="s">
        <v>8311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10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2" t="s">
        <v>8308</v>
      </c>
      <c r="R3768" t="s">
        <v>8311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10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2" t="s">
        <v>8308</v>
      </c>
      <c r="R3769" t="s">
        <v>8311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10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2" t="s">
        <v>8308</v>
      </c>
      <c r="R3770" t="s">
        <v>8311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10" t="s">
        <v>3766</v>
      </c>
      <c r="C3771" s="3" t="s">
        <v>7879</v>
      </c>
      <c r="D3771" s="5">
        <v>1000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110</v>
      </c>
      <c r="P3771">
        <f t="shared" si="291"/>
        <v>73.33</v>
      </c>
      <c r="Q3771" s="12" t="s">
        <v>8308</v>
      </c>
      <c r="R3771" t="s">
        <v>8311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10" t="s">
        <v>3767</v>
      </c>
      <c r="C3772" s="3" t="s">
        <v>7880</v>
      </c>
      <c r="D3772" s="5">
        <v>1500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133</v>
      </c>
      <c r="P3772">
        <f t="shared" si="291"/>
        <v>100</v>
      </c>
      <c r="Q3772" s="12" t="s">
        <v>8308</v>
      </c>
      <c r="R3772" t="s">
        <v>8311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10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2" t="s">
        <v>8308</v>
      </c>
      <c r="R3773" t="s">
        <v>8311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10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2" t="s">
        <v>8308</v>
      </c>
      <c r="R3774" t="s">
        <v>8311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10" t="s">
        <v>3770</v>
      </c>
      <c r="C3775" s="3" t="s">
        <v>7883</v>
      </c>
      <c r="D3775" s="5">
        <v>3500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155</v>
      </c>
      <c r="P3775">
        <f t="shared" si="291"/>
        <v>94.91</v>
      </c>
      <c r="Q3775" s="12" t="s">
        <v>8308</v>
      </c>
      <c r="R3775" t="s">
        <v>8311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10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2" t="s">
        <v>8308</v>
      </c>
      <c r="R3776" t="s">
        <v>8311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10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2" t="s">
        <v>8308</v>
      </c>
      <c r="R3777" t="s">
        <v>8311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10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2" t="s">
        <v>8308</v>
      </c>
      <c r="R3778" t="s">
        <v>8311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10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2" t="s">
        <v>8308</v>
      </c>
      <c r="R3779" t="s">
        <v>8311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10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2" t="s">
        <v>8308</v>
      </c>
      <c r="R3780" t="s">
        <v>8311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10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2" t="s">
        <v>8308</v>
      </c>
      <c r="R3781" t="s">
        <v>8311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10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2" t="s">
        <v>8308</v>
      </c>
      <c r="R3782" t="s">
        <v>8311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10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2" t="s">
        <v>8308</v>
      </c>
      <c r="R3783" t="s">
        <v>8311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10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2" t="s">
        <v>8308</v>
      </c>
      <c r="R3784" t="s">
        <v>8311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10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2" t="s">
        <v>8308</v>
      </c>
      <c r="R3785" t="s">
        <v>8311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10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2" t="s">
        <v>8308</v>
      </c>
      <c r="R3786" t="s">
        <v>8311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10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2" t="s">
        <v>8308</v>
      </c>
      <c r="R3787" t="s">
        <v>8311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10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2" t="s">
        <v>8308</v>
      </c>
      <c r="R3788" t="s">
        <v>8311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10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2" t="s">
        <v>8308</v>
      </c>
      <c r="R3789" t="s">
        <v>8311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10" t="s">
        <v>3785</v>
      </c>
      <c r="C3790" s="3" t="s">
        <v>7898</v>
      </c>
      <c r="D3790" s="5">
        <v>350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143</v>
      </c>
      <c r="P3790">
        <f t="shared" si="296"/>
        <v>500</v>
      </c>
      <c r="Q3790" s="12" t="s">
        <v>8308</v>
      </c>
      <c r="R3790" t="s">
        <v>8311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10" t="s">
        <v>3786</v>
      </c>
      <c r="C3791" s="3" t="s">
        <v>7899</v>
      </c>
      <c r="D3791" s="5">
        <v>199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58</v>
      </c>
      <c r="P3791">
        <f t="shared" si="296"/>
        <v>29</v>
      </c>
      <c r="Q3791" s="12" t="s">
        <v>8308</v>
      </c>
      <c r="R3791" t="s">
        <v>8311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10" t="s">
        <v>3787</v>
      </c>
      <c r="C3792" s="3" t="s">
        <v>7900</v>
      </c>
      <c r="D3792" s="5">
        <v>1000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2" t="s">
        <v>8308</v>
      </c>
      <c r="R3792" t="s">
        <v>8311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10" t="s">
        <v>3788</v>
      </c>
      <c r="C3793" s="3" t="s">
        <v>7901</v>
      </c>
      <c r="D3793" s="5">
        <v>1000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2" t="s">
        <v>8308</v>
      </c>
      <c r="R3793" t="s">
        <v>8311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10" t="s">
        <v>3789</v>
      </c>
      <c r="C3794" s="3" t="s">
        <v>7902</v>
      </c>
      <c r="D3794" s="5">
        <v>2000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2</v>
      </c>
      <c r="P3794">
        <f t="shared" si="296"/>
        <v>17.5</v>
      </c>
      <c r="Q3794" s="12" t="s">
        <v>8308</v>
      </c>
      <c r="R3794" t="s">
        <v>8311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10" t="s">
        <v>3790</v>
      </c>
      <c r="C3795" s="3" t="s">
        <v>7903</v>
      </c>
      <c r="D3795" s="5">
        <v>3000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139</v>
      </c>
      <c r="P3795">
        <f t="shared" si="296"/>
        <v>174</v>
      </c>
      <c r="Q3795" s="12" t="s">
        <v>8308</v>
      </c>
      <c r="R3795" t="s">
        <v>8311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10" t="s">
        <v>3791</v>
      </c>
      <c r="C3796" s="3" t="s">
        <v>7904</v>
      </c>
      <c r="D3796" s="5">
        <v>1000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5</v>
      </c>
      <c r="P3796">
        <f t="shared" si="296"/>
        <v>50</v>
      </c>
      <c r="Q3796" s="12" t="s">
        <v>8308</v>
      </c>
      <c r="R3796" t="s">
        <v>8311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10" t="s">
        <v>3792</v>
      </c>
      <c r="C3797" s="3" t="s">
        <v>7905</v>
      </c>
      <c r="D3797" s="5">
        <v>800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1</v>
      </c>
      <c r="P3797">
        <f t="shared" si="296"/>
        <v>5</v>
      </c>
      <c r="Q3797" s="12" t="s">
        <v>8308</v>
      </c>
      <c r="R3797" t="s">
        <v>8311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10" t="s">
        <v>3793</v>
      </c>
      <c r="C3798" s="3" t="s">
        <v>7906</v>
      </c>
      <c r="D3798" s="5">
        <v>1500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2" t="s">
        <v>8308</v>
      </c>
      <c r="R3798" t="s">
        <v>8311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10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2" t="s">
        <v>8308</v>
      </c>
      <c r="R3799" t="s">
        <v>8311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10" t="s">
        <v>3795</v>
      </c>
      <c r="C3800" s="3" t="s">
        <v>7908</v>
      </c>
      <c r="D3800" s="5">
        <v>900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114</v>
      </c>
      <c r="P3800">
        <f t="shared" si="296"/>
        <v>205</v>
      </c>
      <c r="Q3800" s="12" t="s">
        <v>8308</v>
      </c>
      <c r="R3800" t="s">
        <v>8311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10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2" t="s">
        <v>8308</v>
      </c>
      <c r="R3801" t="s">
        <v>8311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10" t="s">
        <v>3797</v>
      </c>
      <c r="C3802" s="3" t="s">
        <v>7910</v>
      </c>
      <c r="D3802" s="5">
        <v>7777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11</v>
      </c>
      <c r="P3802">
        <f t="shared" si="296"/>
        <v>55.06</v>
      </c>
      <c r="Q3802" s="12" t="s">
        <v>8308</v>
      </c>
      <c r="R3802" t="s">
        <v>8311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10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2" t="s">
        <v>8308</v>
      </c>
      <c r="R3803" t="s">
        <v>8311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10" t="s">
        <v>3799</v>
      </c>
      <c r="C3804" s="3" t="s">
        <v>7912</v>
      </c>
      <c r="D3804" s="5">
        <v>1000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2" t="s">
        <v>8308</v>
      </c>
      <c r="R3804" t="s">
        <v>8311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10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2" t="s">
        <v>8308</v>
      </c>
      <c r="R3805" t="s">
        <v>8311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10" t="s">
        <v>3801</v>
      </c>
      <c r="C3806" s="3" t="s">
        <v>7914</v>
      </c>
      <c r="D3806" s="5">
        <v>1000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2" t="s">
        <v>8308</v>
      </c>
      <c r="R3806" t="s">
        <v>8311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10" t="s">
        <v>3802</v>
      </c>
      <c r="C3807" s="3" t="s">
        <v>7915</v>
      </c>
      <c r="D3807" s="5">
        <v>5000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2" t="s">
        <v>8308</v>
      </c>
      <c r="R3807" t="s">
        <v>8311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10" t="s">
        <v>3803</v>
      </c>
      <c r="C3808" s="3" t="s">
        <v>7916</v>
      </c>
      <c r="D3808" s="5">
        <v>1500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2" t="s">
        <v>8308</v>
      </c>
      <c r="R3808" t="s">
        <v>8311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10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2" t="s">
        <v>8308</v>
      </c>
      <c r="R3809" t="s">
        <v>8311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10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2" t="s">
        <v>8308</v>
      </c>
      <c r="R3810" t="s">
        <v>8309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10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2" t="s">
        <v>8308</v>
      </c>
      <c r="R3811" t="s">
        <v>8309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10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2" t="s">
        <v>8308</v>
      </c>
      <c r="R3812" t="s">
        <v>8309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10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2" t="s">
        <v>8308</v>
      </c>
      <c r="R3813" t="s">
        <v>8309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10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2" t="s">
        <v>8308</v>
      </c>
      <c r="R3814" t="s">
        <v>8309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10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2" t="s">
        <v>8308</v>
      </c>
      <c r="R3815" t="s">
        <v>8309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10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2" t="s">
        <v>8308</v>
      </c>
      <c r="R3816" t="s">
        <v>8309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10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2" t="s">
        <v>8308</v>
      </c>
      <c r="R3817" t="s">
        <v>8309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10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2" t="s">
        <v>8308</v>
      </c>
      <c r="R3818" t="s">
        <v>8309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10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2" t="s">
        <v>8308</v>
      </c>
      <c r="R3819" t="s">
        <v>8309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10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2" t="s">
        <v>8308</v>
      </c>
      <c r="R3820" t="s">
        <v>8309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10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2" t="s">
        <v>8308</v>
      </c>
      <c r="R3821" t="s">
        <v>8309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10" t="s">
        <v>3817</v>
      </c>
      <c r="C3822" s="3" t="s">
        <v>7929</v>
      </c>
      <c r="D3822" s="5">
        <v>333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129</v>
      </c>
      <c r="P3822">
        <f t="shared" si="296"/>
        <v>21.5</v>
      </c>
      <c r="Q3822" s="12" t="s">
        <v>8308</v>
      </c>
      <c r="R3822" t="s">
        <v>8309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10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2" t="s">
        <v>8308</v>
      </c>
      <c r="R3823" t="s">
        <v>8309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10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2" t="s">
        <v>8308</v>
      </c>
      <c r="R3824" t="s">
        <v>8309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10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2" t="s">
        <v>8308</v>
      </c>
      <c r="R3825" t="s">
        <v>8309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10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2" t="s">
        <v>8308</v>
      </c>
      <c r="R3826" t="s">
        <v>8309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10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2" t="s">
        <v>8308</v>
      </c>
      <c r="R3827" t="s">
        <v>8309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10" t="s">
        <v>3823</v>
      </c>
      <c r="C3828" s="3" t="s">
        <v>7935</v>
      </c>
      <c r="D3828" s="5">
        <v>1200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60</v>
      </c>
      <c r="P3828">
        <f t="shared" si="296"/>
        <v>27.5</v>
      </c>
      <c r="Q3828" s="12" t="s">
        <v>8308</v>
      </c>
      <c r="R3828" t="s">
        <v>8309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10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2" t="s">
        <v>8308</v>
      </c>
      <c r="R3829" t="s">
        <v>8309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10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2" t="s">
        <v>8308</v>
      </c>
      <c r="R3830" t="s">
        <v>8309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10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2" t="s">
        <v>8308</v>
      </c>
      <c r="R3831" t="s">
        <v>8309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10" t="s">
        <v>3827</v>
      </c>
      <c r="C3832" s="3" t="s">
        <v>7939</v>
      </c>
      <c r="D3832" s="5">
        <v>600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38</v>
      </c>
      <c r="P3832">
        <f t="shared" si="296"/>
        <v>75</v>
      </c>
      <c r="Q3832" s="12" t="s">
        <v>8308</v>
      </c>
      <c r="R3832" t="s">
        <v>8309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10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2" t="s">
        <v>8308</v>
      </c>
      <c r="R3833" t="s">
        <v>8309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10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2" t="s">
        <v>8308</v>
      </c>
      <c r="R3834" t="s">
        <v>8309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10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2" t="s">
        <v>8308</v>
      </c>
      <c r="R3835" t="s">
        <v>8309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10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2" t="s">
        <v>8308</v>
      </c>
      <c r="R3836" t="s">
        <v>8309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10" t="s">
        <v>3832</v>
      </c>
      <c r="C3837" s="3" t="s">
        <v>7944</v>
      </c>
      <c r="D3837" s="5">
        <v>1000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32</v>
      </c>
      <c r="P3837">
        <f t="shared" si="296"/>
        <v>40</v>
      </c>
      <c r="Q3837" s="12" t="s">
        <v>8308</v>
      </c>
      <c r="R3837" t="s">
        <v>8309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10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2" t="s">
        <v>8308</v>
      </c>
      <c r="R3838" t="s">
        <v>8309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10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2" t="s">
        <v>8308</v>
      </c>
      <c r="R3839" t="s">
        <v>8309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10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2" t="s">
        <v>8308</v>
      </c>
      <c r="R3840" t="s">
        <v>8309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10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2" t="s">
        <v>8308</v>
      </c>
      <c r="R3841" t="s">
        <v>8309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10" t="s">
        <v>3837</v>
      </c>
      <c r="C3842" s="3" t="s">
        <v>7949</v>
      </c>
      <c r="D3842" s="5">
        <v>750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9</v>
      </c>
      <c r="P3842">
        <f t="shared" si="296"/>
        <v>21.67</v>
      </c>
      <c r="Q3842" s="12" t="s">
        <v>8308</v>
      </c>
      <c r="R3842" t="s">
        <v>8309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10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2" t="s">
        <v>8308</v>
      </c>
      <c r="R3843" t="s">
        <v>8309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10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2" t="s">
        <v>8308</v>
      </c>
      <c r="R3844" t="s">
        <v>8309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10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2" t="s">
        <v>8308</v>
      </c>
      <c r="R3845" t="s">
        <v>8309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10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2" t="s">
        <v>8308</v>
      </c>
      <c r="R3846" t="s">
        <v>8309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10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2" t="s">
        <v>8308</v>
      </c>
      <c r="R3847" t="s">
        <v>8309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10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2" t="s">
        <v>8308</v>
      </c>
      <c r="R3848" t="s">
        <v>8309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10" t="s">
        <v>3844</v>
      </c>
      <c r="C3849" s="3" t="s">
        <v>7956</v>
      </c>
      <c r="D3849" s="5">
        <v>3500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48</v>
      </c>
      <c r="P3849">
        <f t="shared" si="301"/>
        <v>188.56</v>
      </c>
      <c r="Q3849" s="12" t="s">
        <v>8308</v>
      </c>
      <c r="R3849" t="s">
        <v>8309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10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2" t="s">
        <v>8308</v>
      </c>
      <c r="R3850" t="s">
        <v>8309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10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2" t="s">
        <v>8308</v>
      </c>
      <c r="R3851" t="s">
        <v>8309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10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2" t="s">
        <v>8308</v>
      </c>
      <c r="R3852" t="s">
        <v>8309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10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2" t="s">
        <v>8308</v>
      </c>
      <c r="R3853" t="s">
        <v>8309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10" t="s">
        <v>3849</v>
      </c>
      <c r="C3854" s="3" t="s">
        <v>7961</v>
      </c>
      <c r="D3854" s="5">
        <v>500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4</v>
      </c>
      <c r="P3854">
        <f t="shared" si="301"/>
        <v>10</v>
      </c>
      <c r="Q3854" s="12" t="s">
        <v>8308</v>
      </c>
      <c r="R3854" t="s">
        <v>8309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10" t="s">
        <v>3850</v>
      </c>
      <c r="C3855" s="3" t="s">
        <v>7962</v>
      </c>
      <c r="D3855" s="5">
        <v>2000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1</v>
      </c>
      <c r="P3855">
        <f t="shared" si="301"/>
        <v>13</v>
      </c>
      <c r="Q3855" s="12" t="s">
        <v>8308</v>
      </c>
      <c r="R3855" t="s">
        <v>8309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10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2" t="s">
        <v>8308</v>
      </c>
      <c r="R3856" t="s">
        <v>8309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10" t="s">
        <v>3852</v>
      </c>
      <c r="C3857" s="3" t="s">
        <v>7964</v>
      </c>
      <c r="D3857" s="5">
        <v>2000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1</v>
      </c>
      <c r="P3857">
        <f t="shared" si="301"/>
        <v>25</v>
      </c>
      <c r="Q3857" s="12" t="s">
        <v>8308</v>
      </c>
      <c r="R3857" t="s">
        <v>8309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10" t="s">
        <v>3853</v>
      </c>
      <c r="C3858" s="3" t="s">
        <v>7965</v>
      </c>
      <c r="D3858" s="5">
        <v>1010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2" t="s">
        <v>8308</v>
      </c>
      <c r="R3858" t="s">
        <v>8309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10" t="s">
        <v>3854</v>
      </c>
      <c r="C3859" s="3" t="s">
        <v>7966</v>
      </c>
      <c r="D3859" s="5">
        <v>500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52</v>
      </c>
      <c r="P3859">
        <f t="shared" si="301"/>
        <v>65</v>
      </c>
      <c r="Q3859" s="12" t="s">
        <v>8308</v>
      </c>
      <c r="R3859" t="s">
        <v>8309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10" t="s">
        <v>3855</v>
      </c>
      <c r="C3860" s="3" t="s">
        <v>7967</v>
      </c>
      <c r="D3860" s="5">
        <v>750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1</v>
      </c>
      <c r="P3860">
        <f t="shared" si="301"/>
        <v>10</v>
      </c>
      <c r="Q3860" s="12" t="s">
        <v>8308</v>
      </c>
      <c r="R3860" t="s">
        <v>8309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10" t="s">
        <v>3856</v>
      </c>
      <c r="C3861" s="3" t="s">
        <v>7968</v>
      </c>
      <c r="D3861" s="5">
        <v>1000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2" t="s">
        <v>8308</v>
      </c>
      <c r="R3861" t="s">
        <v>8309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10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2" t="s">
        <v>8308</v>
      </c>
      <c r="R3862" t="s">
        <v>8309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10" t="s">
        <v>3858</v>
      </c>
      <c r="C3863" s="3" t="s">
        <v>7970</v>
      </c>
      <c r="D3863" s="5">
        <v>600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17</v>
      </c>
      <c r="P3863">
        <f t="shared" si="301"/>
        <v>100</v>
      </c>
      <c r="Q3863" s="12" t="s">
        <v>8308</v>
      </c>
      <c r="R3863" t="s">
        <v>8309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10" t="s">
        <v>3859</v>
      </c>
      <c r="C3864" s="3" t="s">
        <v>7971</v>
      </c>
      <c r="D3864" s="5">
        <v>1000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2" t="s">
        <v>8308</v>
      </c>
      <c r="R3864" t="s">
        <v>8309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10" t="s">
        <v>3860</v>
      </c>
      <c r="C3865" s="3" t="s">
        <v>7972</v>
      </c>
      <c r="D3865" s="5">
        <v>1000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2" t="s">
        <v>8308</v>
      </c>
      <c r="R3865" t="s">
        <v>8309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10" t="s">
        <v>3861</v>
      </c>
      <c r="C3866" s="3" t="s">
        <v>7973</v>
      </c>
      <c r="D3866" s="5">
        <v>1000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6</v>
      </c>
      <c r="P3866">
        <f t="shared" si="301"/>
        <v>20</v>
      </c>
      <c r="Q3866" s="12" t="s">
        <v>8308</v>
      </c>
      <c r="R3866" t="s">
        <v>8309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10" t="s">
        <v>3862</v>
      </c>
      <c r="C3867" s="3" t="s">
        <v>7974</v>
      </c>
      <c r="D3867" s="5">
        <v>500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130</v>
      </c>
      <c r="P3867">
        <f t="shared" si="301"/>
        <v>46.43</v>
      </c>
      <c r="Q3867" s="12" t="s">
        <v>8308</v>
      </c>
      <c r="R3867" t="s">
        <v>8309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10" t="s">
        <v>3863</v>
      </c>
      <c r="C3868" s="3" t="s">
        <v>7975</v>
      </c>
      <c r="D3868" s="5">
        <v>5000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0</v>
      </c>
      <c r="P3868">
        <f t="shared" si="301"/>
        <v>5.5</v>
      </c>
      <c r="Q3868" s="12" t="s">
        <v>8308</v>
      </c>
      <c r="R3868" t="s">
        <v>8309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10" t="s">
        <v>3864</v>
      </c>
      <c r="C3869" s="3" t="s">
        <v>7976</v>
      </c>
      <c r="D3869" s="5">
        <v>250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100</v>
      </c>
      <c r="P3869">
        <f t="shared" si="301"/>
        <v>50.2</v>
      </c>
      <c r="Q3869" s="12" t="s">
        <v>8308</v>
      </c>
      <c r="R3869" t="s">
        <v>8309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10" t="s">
        <v>3865</v>
      </c>
      <c r="C3870" s="3" t="s">
        <v>7977</v>
      </c>
      <c r="D3870" s="5">
        <v>650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2</v>
      </c>
      <c r="P3870">
        <f t="shared" si="301"/>
        <v>10</v>
      </c>
      <c r="Q3870" s="12" t="s">
        <v>8308</v>
      </c>
      <c r="R3870" t="s">
        <v>8311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10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2" t="s">
        <v>8308</v>
      </c>
      <c r="R3871" t="s">
        <v>8311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10" t="s">
        <v>3867</v>
      </c>
      <c r="C3872" s="3" t="s">
        <v>7979</v>
      </c>
      <c r="D3872" s="5">
        <v>1200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125</v>
      </c>
      <c r="P3872">
        <f t="shared" si="301"/>
        <v>150</v>
      </c>
      <c r="Q3872" s="12" t="s">
        <v>8308</v>
      </c>
      <c r="R3872" t="s">
        <v>8311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10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2" t="s">
        <v>8308</v>
      </c>
      <c r="R3873" t="s">
        <v>8311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10" t="s">
        <v>3869</v>
      </c>
      <c r="C3874" s="3" t="s">
        <v>7981</v>
      </c>
      <c r="D3874" s="5">
        <v>1000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2" t="s">
        <v>8308</v>
      </c>
      <c r="R3874" t="s">
        <v>8311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10" t="s">
        <v>3870</v>
      </c>
      <c r="C3875" s="3" t="s">
        <v>7982</v>
      </c>
      <c r="D3875" s="5">
        <v>1000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2" t="s">
        <v>8308</v>
      </c>
      <c r="R3875" t="s">
        <v>8311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10" t="s">
        <v>3871</v>
      </c>
      <c r="C3876" s="3" t="s">
        <v>7983</v>
      </c>
      <c r="D3876" s="5">
        <v>1000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2" t="s">
        <v>8308</v>
      </c>
      <c r="R3876" t="s">
        <v>8311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10" t="s">
        <v>3872</v>
      </c>
      <c r="C3877" s="3" t="s">
        <v>7984</v>
      </c>
      <c r="D3877" s="5">
        <v>1000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2" t="s">
        <v>8308</v>
      </c>
      <c r="R3877" t="s">
        <v>8311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10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2" t="s">
        <v>8308</v>
      </c>
      <c r="R3878" t="s">
        <v>8311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10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2" t="s">
        <v>8308</v>
      </c>
      <c r="R3879" t="s">
        <v>8311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10" t="s">
        <v>3875</v>
      </c>
      <c r="C3880" s="3" t="s">
        <v>7987</v>
      </c>
      <c r="D3880" s="5">
        <v>600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2</v>
      </c>
      <c r="P3880">
        <f t="shared" si="301"/>
        <v>10</v>
      </c>
      <c r="Q3880" s="12" t="s">
        <v>8308</v>
      </c>
      <c r="R3880" t="s">
        <v>8311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10" t="s">
        <v>3876</v>
      </c>
      <c r="C3881" s="3" t="s">
        <v>7988</v>
      </c>
      <c r="D3881" s="5">
        <v>900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2" t="s">
        <v>8308</v>
      </c>
      <c r="R3881" t="s">
        <v>8311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10" t="s">
        <v>3877</v>
      </c>
      <c r="C3882" s="3" t="s">
        <v>7989</v>
      </c>
      <c r="D3882" s="5">
        <v>900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109</v>
      </c>
      <c r="P3882">
        <f t="shared" si="301"/>
        <v>57.65</v>
      </c>
      <c r="Q3882" s="12" t="s">
        <v>8308</v>
      </c>
      <c r="R3882" t="s">
        <v>8311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10" t="s">
        <v>3878</v>
      </c>
      <c r="C3883" s="3" t="s">
        <v>7990</v>
      </c>
      <c r="D3883" s="5">
        <v>1200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2</v>
      </c>
      <c r="P3883">
        <f t="shared" si="301"/>
        <v>25</v>
      </c>
      <c r="Q3883" s="12" t="s">
        <v>8308</v>
      </c>
      <c r="R3883" t="s">
        <v>8311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10" t="s">
        <v>3879</v>
      </c>
      <c r="C3884" s="3" t="s">
        <v>7991</v>
      </c>
      <c r="D3884" s="5">
        <v>850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2" t="s">
        <v>8308</v>
      </c>
      <c r="R3884" t="s">
        <v>8311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10" t="s">
        <v>3880</v>
      </c>
      <c r="C3885" s="3" t="s">
        <v>7992</v>
      </c>
      <c r="D3885" s="5">
        <v>750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2" t="s">
        <v>8308</v>
      </c>
      <c r="R3885" t="s">
        <v>8311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10" t="s">
        <v>3881</v>
      </c>
      <c r="C3886" s="3" t="s">
        <v>7993</v>
      </c>
      <c r="D3886" s="5">
        <v>750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2" t="s">
        <v>8308</v>
      </c>
      <c r="R3886" t="s">
        <v>8311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10" t="s">
        <v>3882</v>
      </c>
      <c r="C3887" s="3" t="s">
        <v>7994</v>
      </c>
      <c r="D3887" s="5">
        <v>700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2" t="s">
        <v>8308</v>
      </c>
      <c r="R3887" t="s">
        <v>8311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10" t="s">
        <v>3883</v>
      </c>
      <c r="C3888" s="3">
        <v>1</v>
      </c>
      <c r="D3888" s="5">
        <v>700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2" t="s">
        <v>8308</v>
      </c>
      <c r="R3888" t="s">
        <v>8311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10" t="s">
        <v>3884</v>
      </c>
      <c r="C3889" s="3" t="s">
        <v>7995</v>
      </c>
      <c r="D3889" s="5">
        <v>750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5</v>
      </c>
      <c r="P3889">
        <f t="shared" si="301"/>
        <v>17.5</v>
      </c>
      <c r="Q3889" s="12" t="s">
        <v>8308</v>
      </c>
      <c r="R3889" t="s">
        <v>8311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10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2" t="s">
        <v>8308</v>
      </c>
      <c r="R3890" t="s">
        <v>8309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10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2" t="s">
        <v>8308</v>
      </c>
      <c r="R3891" t="s">
        <v>8309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10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2" t="s">
        <v>8308</v>
      </c>
      <c r="R3892" t="s">
        <v>8309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10" t="s">
        <v>3888</v>
      </c>
      <c r="C3893" s="3" t="s">
        <v>7999</v>
      </c>
      <c r="D3893" s="5">
        <v>250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104</v>
      </c>
      <c r="P3893">
        <f t="shared" si="301"/>
        <v>37.14</v>
      </c>
      <c r="Q3893" s="12" t="s">
        <v>8308</v>
      </c>
      <c r="R3893" t="s">
        <v>8309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10" t="s">
        <v>3889</v>
      </c>
      <c r="C3894" s="3" t="s">
        <v>8000</v>
      </c>
      <c r="D3894" s="5">
        <v>678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2" t="s">
        <v>8308</v>
      </c>
      <c r="R3894" t="s">
        <v>8309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10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2" t="s">
        <v>8308</v>
      </c>
      <c r="R3895" t="s">
        <v>8309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10" t="s">
        <v>3891</v>
      </c>
      <c r="C3896" s="3" t="s">
        <v>8002</v>
      </c>
      <c r="D3896" s="5">
        <v>500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104</v>
      </c>
      <c r="P3896">
        <f t="shared" si="301"/>
        <v>47.27</v>
      </c>
      <c r="Q3896" s="12" t="s">
        <v>8308</v>
      </c>
      <c r="R3896" t="s">
        <v>8309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10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2" t="s">
        <v>8308</v>
      </c>
      <c r="R3897" t="s">
        <v>8309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10" t="s">
        <v>3893</v>
      </c>
      <c r="C3898" s="3" t="s">
        <v>8004</v>
      </c>
      <c r="D3898" s="5">
        <v>850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20</v>
      </c>
      <c r="P3898">
        <f t="shared" si="301"/>
        <v>42.5</v>
      </c>
      <c r="Q3898" s="12" t="s">
        <v>8308</v>
      </c>
      <c r="R3898" t="s">
        <v>8309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10" t="s">
        <v>3894</v>
      </c>
      <c r="C3899" s="3" t="s">
        <v>8005</v>
      </c>
      <c r="D3899" s="5">
        <v>400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110</v>
      </c>
      <c r="P3899">
        <f t="shared" si="301"/>
        <v>44</v>
      </c>
      <c r="Q3899" s="12" t="s">
        <v>8308</v>
      </c>
      <c r="R3899" t="s">
        <v>8309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10" t="s">
        <v>3895</v>
      </c>
      <c r="C3900" s="3" t="s">
        <v>8006</v>
      </c>
      <c r="D3900" s="5">
        <v>550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148</v>
      </c>
      <c r="P3900">
        <f t="shared" si="301"/>
        <v>50.88</v>
      </c>
      <c r="Q3900" s="12" t="s">
        <v>8308</v>
      </c>
      <c r="R3900" t="s">
        <v>8309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10" t="s">
        <v>3896</v>
      </c>
      <c r="C3901" s="3" t="s">
        <v>8007</v>
      </c>
      <c r="D3901" s="5">
        <v>2500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5</v>
      </c>
      <c r="P3901">
        <f t="shared" si="301"/>
        <v>62.5</v>
      </c>
      <c r="Q3901" s="12" t="s">
        <v>8308</v>
      </c>
      <c r="R3901" t="s">
        <v>8309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10" t="s">
        <v>3897</v>
      </c>
      <c r="C3902" s="3" t="s">
        <v>8008</v>
      </c>
      <c r="D3902" s="5">
        <v>60000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0</v>
      </c>
      <c r="P3902">
        <f t="shared" si="301"/>
        <v>27</v>
      </c>
      <c r="Q3902" s="12" t="s">
        <v>8308</v>
      </c>
      <c r="R3902" t="s">
        <v>8309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10" t="s">
        <v>3898</v>
      </c>
      <c r="C3903" s="3" t="s">
        <v>8009</v>
      </c>
      <c r="D3903" s="5">
        <v>1000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3</v>
      </c>
      <c r="P3903">
        <f t="shared" si="301"/>
        <v>25</v>
      </c>
      <c r="Q3903" s="12" t="s">
        <v>8308</v>
      </c>
      <c r="R3903" t="s">
        <v>8309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10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2" t="s">
        <v>8308</v>
      </c>
      <c r="R3904" t="s">
        <v>8309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10" t="s">
        <v>3900</v>
      </c>
      <c r="C3905" s="3" t="s">
        <v>8011</v>
      </c>
      <c r="D3905" s="5">
        <v>620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2" t="s">
        <v>8308</v>
      </c>
      <c r="R3905" t="s">
        <v>8309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10" t="s">
        <v>3901</v>
      </c>
      <c r="C3906" s="3" t="s">
        <v>8012</v>
      </c>
      <c r="D3906" s="5">
        <v>2500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2" t="s">
        <v>8308</v>
      </c>
      <c r="R3906" t="s">
        <v>8309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10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2" t="s">
        <v>8308</v>
      </c>
      <c r="R3907" t="s">
        <v>8309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10" t="s">
        <v>3903</v>
      </c>
      <c r="C3908" s="3" t="s">
        <v>8014</v>
      </c>
      <c r="D3908" s="5">
        <v>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202</v>
      </c>
      <c r="P3908">
        <f t="shared" si="306"/>
        <v>63.13</v>
      </c>
      <c r="Q3908" s="12" t="s">
        <v>8308</v>
      </c>
      <c r="R3908" t="s">
        <v>8309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10" t="s">
        <v>3904</v>
      </c>
      <c r="C3909" s="3" t="s">
        <v>8015</v>
      </c>
      <c r="D3909" s="5">
        <v>153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100</v>
      </c>
      <c r="P3909">
        <f t="shared" si="306"/>
        <v>38.25</v>
      </c>
      <c r="Q3909" s="12" t="s">
        <v>8308</v>
      </c>
      <c r="R3909" t="s">
        <v>8309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10" t="s">
        <v>3905</v>
      </c>
      <c r="C3910" s="3" t="s">
        <v>8016</v>
      </c>
      <c r="D3910" s="5">
        <v>1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6500</v>
      </c>
      <c r="P3910">
        <f t="shared" si="306"/>
        <v>16.25</v>
      </c>
      <c r="Q3910" s="12" t="s">
        <v>8308</v>
      </c>
      <c r="R3910" t="s">
        <v>8309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10" t="s">
        <v>3906</v>
      </c>
      <c r="C3911" s="3" t="s">
        <v>8017</v>
      </c>
      <c r="D3911" s="5">
        <v>9500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1</v>
      </c>
      <c r="P3911">
        <f t="shared" si="306"/>
        <v>33.75</v>
      </c>
      <c r="Q3911" s="12" t="s">
        <v>8308</v>
      </c>
      <c r="R3911" t="s">
        <v>8309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10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2" t="s">
        <v>8308</v>
      </c>
      <c r="R3912" t="s">
        <v>8309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10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2" t="s">
        <v>8308</v>
      </c>
      <c r="R3913" t="s">
        <v>8309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10" t="s">
        <v>3909</v>
      </c>
      <c r="C3914" s="3" t="s">
        <v>8020</v>
      </c>
      <c r="D3914" s="5">
        <v>1000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2" t="s">
        <v>8308</v>
      </c>
      <c r="R3914" t="s">
        <v>8309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10" t="s">
        <v>3910</v>
      </c>
      <c r="C3915" s="3" t="s">
        <v>8021</v>
      </c>
      <c r="D3915" s="5">
        <v>1000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100</v>
      </c>
      <c r="P3915">
        <f t="shared" si="306"/>
        <v>142.86000000000001</v>
      </c>
      <c r="Q3915" s="12" t="s">
        <v>8308</v>
      </c>
      <c r="R3915" t="s">
        <v>8309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10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2" t="s">
        <v>8308</v>
      </c>
      <c r="R3916" t="s">
        <v>8309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10" t="s">
        <v>3912</v>
      </c>
      <c r="C3917" s="3" t="s">
        <v>8023</v>
      </c>
      <c r="D3917" s="5">
        <v>1000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1</v>
      </c>
      <c r="P3917">
        <f t="shared" si="306"/>
        <v>5</v>
      </c>
      <c r="Q3917" s="12" t="s">
        <v>8308</v>
      </c>
      <c r="R3917" t="s">
        <v>8309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10" t="s">
        <v>3913</v>
      </c>
      <c r="C3918" s="3" t="s">
        <v>8024</v>
      </c>
      <c r="D3918" s="5">
        <v>600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2" t="s">
        <v>8308</v>
      </c>
      <c r="R3918" t="s">
        <v>8309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10" t="s">
        <v>3914</v>
      </c>
      <c r="C3919" s="3" t="s">
        <v>8025</v>
      </c>
      <c r="D3919" s="5">
        <v>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2</v>
      </c>
      <c r="P3919">
        <f t="shared" si="306"/>
        <v>10</v>
      </c>
      <c r="Q3919" s="12" t="s">
        <v>8308</v>
      </c>
      <c r="R3919" t="s">
        <v>8309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10" t="s">
        <v>3915</v>
      </c>
      <c r="C3920" s="3" t="s">
        <v>8026</v>
      </c>
      <c r="D3920" s="5">
        <v>70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171</v>
      </c>
      <c r="P3920">
        <f t="shared" si="306"/>
        <v>40</v>
      </c>
      <c r="Q3920" s="12" t="s">
        <v>8308</v>
      </c>
      <c r="R3920" t="s">
        <v>8309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10" t="s">
        <v>3916</v>
      </c>
      <c r="C3921" s="3" t="s">
        <v>8027</v>
      </c>
      <c r="D3921" s="5">
        <v>2000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5</v>
      </c>
      <c r="P3921">
        <f t="shared" si="306"/>
        <v>30</v>
      </c>
      <c r="Q3921" s="12" t="s">
        <v>8308</v>
      </c>
      <c r="R3921" t="s">
        <v>8309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10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2" t="s">
        <v>8308</v>
      </c>
      <c r="R3922" t="s">
        <v>8309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10" t="s">
        <v>3918</v>
      </c>
      <c r="C3923" s="3" t="s">
        <v>8029</v>
      </c>
      <c r="D3923" s="5">
        <v>600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2" t="s">
        <v>8308</v>
      </c>
      <c r="R3923" t="s">
        <v>8309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10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2" t="s">
        <v>8308</v>
      </c>
      <c r="R3924" t="s">
        <v>8309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10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2" t="s">
        <v>8308</v>
      </c>
      <c r="R3925" t="s">
        <v>8309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10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2" t="s">
        <v>8308</v>
      </c>
      <c r="R3926" t="s">
        <v>8309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10" t="s">
        <v>3922</v>
      </c>
      <c r="C3927" s="3" t="s">
        <v>8033</v>
      </c>
      <c r="D3927" s="5">
        <v>450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3</v>
      </c>
      <c r="P3927">
        <f t="shared" si="306"/>
        <v>5</v>
      </c>
      <c r="Q3927" s="12" t="s">
        <v>8308</v>
      </c>
      <c r="R3927" t="s">
        <v>8309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10" t="s">
        <v>3923</v>
      </c>
      <c r="C3928" s="3" t="s">
        <v>8034</v>
      </c>
      <c r="D3928" s="5">
        <v>150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10</v>
      </c>
      <c r="P3928">
        <f t="shared" si="306"/>
        <v>15</v>
      </c>
      <c r="Q3928" s="12" t="s">
        <v>8308</v>
      </c>
      <c r="R3928" t="s">
        <v>8309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10" t="s">
        <v>3924</v>
      </c>
      <c r="C3929" s="3" t="s">
        <v>8035</v>
      </c>
      <c r="D3929" s="5">
        <v>1000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3</v>
      </c>
      <c r="P3929">
        <f t="shared" si="306"/>
        <v>12.5</v>
      </c>
      <c r="Q3929" s="12" t="s">
        <v>8308</v>
      </c>
      <c r="R3929" t="s">
        <v>8309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10" t="s">
        <v>3925</v>
      </c>
      <c r="C3930" s="3" t="s">
        <v>8036</v>
      </c>
      <c r="D3930" s="5">
        <v>4800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14</v>
      </c>
      <c r="P3930">
        <f t="shared" si="306"/>
        <v>93</v>
      </c>
      <c r="Q3930" s="12" t="s">
        <v>8308</v>
      </c>
      <c r="R3930" t="s">
        <v>8309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10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2" t="s">
        <v>8308</v>
      </c>
      <c r="R3931" t="s">
        <v>8309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10" t="s">
        <v>3927</v>
      </c>
      <c r="C3932" s="3" t="s">
        <v>8038</v>
      </c>
      <c r="D3932" s="5">
        <v>575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2" t="s">
        <v>8308</v>
      </c>
      <c r="R3932" t="s">
        <v>8309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10" t="s">
        <v>3928</v>
      </c>
      <c r="C3933" s="3" t="s">
        <v>8039</v>
      </c>
      <c r="D3933" s="5">
        <v>550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2" t="s">
        <v>8308</v>
      </c>
      <c r="R3933" t="s">
        <v>8309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10" t="s">
        <v>3929</v>
      </c>
      <c r="C3934" s="3" t="s">
        <v>8040</v>
      </c>
      <c r="D3934" s="5">
        <v>1000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2" t="s">
        <v>8308</v>
      </c>
      <c r="R3934" t="s">
        <v>8309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10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2" t="s">
        <v>8308</v>
      </c>
      <c r="R3935" t="s">
        <v>8309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10" t="s">
        <v>3931</v>
      </c>
      <c r="C3936" s="3" t="s">
        <v>8042</v>
      </c>
      <c r="D3936" s="5">
        <v>500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110</v>
      </c>
      <c r="P3936">
        <f t="shared" si="306"/>
        <v>45.83</v>
      </c>
      <c r="Q3936" s="12" t="s">
        <v>8308</v>
      </c>
      <c r="R3936" t="s">
        <v>8309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10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2" t="s">
        <v>8308</v>
      </c>
      <c r="R3937" t="s">
        <v>8309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10" t="s">
        <v>3933</v>
      </c>
      <c r="C3938" s="3" t="s">
        <v>8044</v>
      </c>
      <c r="D3938" s="5">
        <v>550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2" t="s">
        <v>8308</v>
      </c>
      <c r="R3938" t="s">
        <v>8309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10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2" t="s">
        <v>8308</v>
      </c>
      <c r="R3939" t="s">
        <v>8309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10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2" t="s">
        <v>8308</v>
      </c>
      <c r="R3940" t="s">
        <v>8309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10" t="s">
        <v>3936</v>
      </c>
      <c r="C3941" s="3" t="s">
        <v>8047</v>
      </c>
      <c r="D3941" s="5">
        <v>1000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1</v>
      </c>
      <c r="P3941">
        <f t="shared" si="306"/>
        <v>5</v>
      </c>
      <c r="Q3941" s="12" t="s">
        <v>8308</v>
      </c>
      <c r="R3941" t="s">
        <v>8309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10" t="s">
        <v>3937</v>
      </c>
      <c r="C3942" s="3" t="s">
        <v>8048</v>
      </c>
      <c r="D3942" s="5">
        <v>4100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2" t="s">
        <v>8308</v>
      </c>
      <c r="R3942" t="s">
        <v>8309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10" t="s">
        <v>3938</v>
      </c>
      <c r="C3943" s="3" t="s">
        <v>8049</v>
      </c>
      <c r="D3943" s="5">
        <v>1000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5</v>
      </c>
      <c r="P3943">
        <f t="shared" si="306"/>
        <v>25</v>
      </c>
      <c r="Q3943" s="12" t="s">
        <v>8308</v>
      </c>
      <c r="R3943" t="s">
        <v>8309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10" t="s">
        <v>3939</v>
      </c>
      <c r="C3944" s="3" t="s">
        <v>8050</v>
      </c>
      <c r="D3944" s="5">
        <v>525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2" t="s">
        <v>8308</v>
      </c>
      <c r="R3944" t="s">
        <v>8309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10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2" t="s">
        <v>8308</v>
      </c>
      <c r="R3945" t="s">
        <v>8309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10" t="s">
        <v>3941</v>
      </c>
      <c r="C3946" s="3" t="s">
        <v>8052</v>
      </c>
      <c r="D3946" s="5">
        <v>516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2" t="s">
        <v>8308</v>
      </c>
      <c r="R3946" t="s">
        <v>8309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10" t="s">
        <v>3942</v>
      </c>
      <c r="C3947" s="3" t="s">
        <v>8053</v>
      </c>
      <c r="D3947" s="5">
        <v>1000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1</v>
      </c>
      <c r="P3947">
        <f t="shared" si="306"/>
        <v>5</v>
      </c>
      <c r="Q3947" s="12" t="s">
        <v>8308</v>
      </c>
      <c r="R3947" t="s">
        <v>8309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10" t="s">
        <v>3943</v>
      </c>
      <c r="C3948" s="3" t="s">
        <v>8054</v>
      </c>
      <c r="D3948" s="5">
        <v>150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130</v>
      </c>
      <c r="P3948">
        <f t="shared" si="306"/>
        <v>39</v>
      </c>
      <c r="Q3948" s="12" t="s">
        <v>8308</v>
      </c>
      <c r="R3948" t="s">
        <v>8309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10" t="s">
        <v>3944</v>
      </c>
      <c r="C3949" s="3" t="s">
        <v>8055</v>
      </c>
      <c r="D3949" s="5">
        <v>70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144</v>
      </c>
      <c r="P3949">
        <f t="shared" si="306"/>
        <v>50.5</v>
      </c>
      <c r="Q3949" s="12" t="s">
        <v>8308</v>
      </c>
      <c r="R3949" t="s">
        <v>8309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10" t="s">
        <v>3945</v>
      </c>
      <c r="C3950" s="3" t="s">
        <v>8056</v>
      </c>
      <c r="D3950" s="5">
        <v>515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2" t="s">
        <v>8308</v>
      </c>
      <c r="R3950" t="s">
        <v>8309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10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2" t="s">
        <v>8308</v>
      </c>
      <c r="R3951" t="s">
        <v>8309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10" t="s">
        <v>3947</v>
      </c>
      <c r="C3952" s="3" t="s">
        <v>8058</v>
      </c>
      <c r="D3952" s="5">
        <v>500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5</v>
      </c>
      <c r="P3952">
        <f t="shared" si="306"/>
        <v>25</v>
      </c>
      <c r="Q3952" s="12" t="s">
        <v>8308</v>
      </c>
      <c r="R3952" t="s">
        <v>8309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10" t="s">
        <v>3948</v>
      </c>
      <c r="C3953" s="3" t="s">
        <v>6961</v>
      </c>
      <c r="D3953" s="5">
        <v>1000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2" t="s">
        <v>8308</v>
      </c>
      <c r="R3953" t="s">
        <v>8309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10" t="s">
        <v>3949</v>
      </c>
      <c r="C3954" s="3" t="s">
        <v>8059</v>
      </c>
      <c r="D3954" s="5">
        <v>500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5</v>
      </c>
      <c r="P3954">
        <f t="shared" si="306"/>
        <v>25</v>
      </c>
      <c r="Q3954" s="12" t="s">
        <v>8308</v>
      </c>
      <c r="R3954" t="s">
        <v>8309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10" t="s">
        <v>3950</v>
      </c>
      <c r="C3955" s="3" t="s">
        <v>8060</v>
      </c>
      <c r="D3955" s="5">
        <v>500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2" t="s">
        <v>8308</v>
      </c>
      <c r="R3955" t="s">
        <v>8309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10" t="s">
        <v>3951</v>
      </c>
      <c r="C3956" s="3" t="s">
        <v>8061</v>
      </c>
      <c r="D3956" s="5">
        <v>500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2" t="s">
        <v>8308</v>
      </c>
      <c r="R3956" t="s">
        <v>8309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10" t="s">
        <v>3952</v>
      </c>
      <c r="C3957" s="3" t="s">
        <v>8062</v>
      </c>
      <c r="D3957" s="5">
        <v>400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106</v>
      </c>
      <c r="P3957">
        <f t="shared" si="306"/>
        <v>53.13</v>
      </c>
      <c r="Q3957" s="12" t="s">
        <v>8308</v>
      </c>
      <c r="R3957" t="s">
        <v>8309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10" t="s">
        <v>3953</v>
      </c>
      <c r="C3958" s="3" t="s">
        <v>8063</v>
      </c>
      <c r="D3958" s="5">
        <v>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2" t="s">
        <v>8308</v>
      </c>
      <c r="R3958" t="s">
        <v>8309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10" t="s">
        <v>3954</v>
      </c>
      <c r="C3959" s="3" t="s">
        <v>8064</v>
      </c>
      <c r="D3959" s="5">
        <v>3000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2" t="s">
        <v>8308</v>
      </c>
      <c r="R3959" t="s">
        <v>8309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10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2" t="s">
        <v>8308</v>
      </c>
      <c r="R3960" t="s">
        <v>8309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10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2" t="s">
        <v>8308</v>
      </c>
      <c r="R3961" t="s">
        <v>8309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10" t="s">
        <v>3957</v>
      </c>
      <c r="C3962" s="3" t="s">
        <v>8067</v>
      </c>
      <c r="D3962" s="5">
        <v>1000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5</v>
      </c>
      <c r="P3962">
        <f t="shared" si="306"/>
        <v>11.25</v>
      </c>
      <c r="Q3962" s="12" t="s">
        <v>8308</v>
      </c>
      <c r="R3962" t="s">
        <v>8309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10" t="s">
        <v>3958</v>
      </c>
      <c r="C3963" s="3" t="s">
        <v>8068</v>
      </c>
      <c r="D3963" s="5">
        <v>3000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1</v>
      </c>
      <c r="P3963">
        <f t="shared" si="306"/>
        <v>10.5</v>
      </c>
      <c r="Q3963" s="12" t="s">
        <v>8308</v>
      </c>
      <c r="R3963" t="s">
        <v>8309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10" t="s">
        <v>3959</v>
      </c>
      <c r="C3964" s="3" t="s">
        <v>8069</v>
      </c>
      <c r="D3964" s="5">
        <v>1000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5</v>
      </c>
      <c r="P3964">
        <f t="shared" si="306"/>
        <v>15</v>
      </c>
      <c r="Q3964" s="12" t="s">
        <v>8308</v>
      </c>
      <c r="R3964" t="s">
        <v>8309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10" t="s">
        <v>3960</v>
      </c>
      <c r="C3965" s="3" t="s">
        <v>8070</v>
      </c>
      <c r="D3965" s="5">
        <v>500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2" t="s">
        <v>8308</v>
      </c>
      <c r="R3965" t="s">
        <v>8309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10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2" t="s">
        <v>8308</v>
      </c>
      <c r="R3966" t="s">
        <v>8309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10" t="s">
        <v>3962</v>
      </c>
      <c r="C3967" s="3" t="s">
        <v>8072</v>
      </c>
      <c r="D3967" s="5">
        <v>10000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3</v>
      </c>
      <c r="P3967">
        <f t="shared" si="306"/>
        <v>71.25</v>
      </c>
      <c r="Q3967" s="12" t="s">
        <v>8308</v>
      </c>
      <c r="R3967" t="s">
        <v>8309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10" t="s">
        <v>3963</v>
      </c>
      <c r="C3968" s="3" t="s">
        <v>8073</v>
      </c>
      <c r="D3968" s="5">
        <v>600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8</v>
      </c>
      <c r="P3968">
        <f t="shared" si="306"/>
        <v>22.5</v>
      </c>
      <c r="Q3968" s="12" t="s">
        <v>8308</v>
      </c>
      <c r="R3968" t="s">
        <v>8309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10" t="s">
        <v>3964</v>
      </c>
      <c r="C3969" s="3" t="s">
        <v>8074</v>
      </c>
      <c r="D3969" s="5">
        <v>350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117</v>
      </c>
      <c r="P3969">
        <f t="shared" si="306"/>
        <v>41</v>
      </c>
      <c r="Q3969" s="12" t="s">
        <v>8308</v>
      </c>
      <c r="R3969" t="s">
        <v>8309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10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2" t="s">
        <v>8308</v>
      </c>
      <c r="R3970" t="s">
        <v>8309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10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2" t="s">
        <v>8308</v>
      </c>
      <c r="R3971" t="s">
        <v>8309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10" t="s">
        <v>3967</v>
      </c>
      <c r="C3972" s="3" t="s">
        <v>8077</v>
      </c>
      <c r="D3972" s="5">
        <v>2000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1</v>
      </c>
      <c r="P3972">
        <f t="shared" si="311"/>
        <v>5.5</v>
      </c>
      <c r="Q3972" s="12" t="s">
        <v>8308</v>
      </c>
      <c r="R3972" t="s">
        <v>8309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10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2" t="s">
        <v>8308</v>
      </c>
      <c r="R3973" t="s">
        <v>8309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10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2" t="s">
        <v>8308</v>
      </c>
      <c r="R3974" t="s">
        <v>8309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10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2" t="s">
        <v>8308</v>
      </c>
      <c r="R3975" t="s">
        <v>8309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10" t="s">
        <v>3971</v>
      </c>
      <c r="C3976" s="3" t="s">
        <v>8081</v>
      </c>
      <c r="D3976" s="5">
        <v>200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160</v>
      </c>
      <c r="P3976">
        <f t="shared" si="311"/>
        <v>29.09</v>
      </c>
      <c r="Q3976" s="12" t="s">
        <v>8308</v>
      </c>
      <c r="R3976" t="s">
        <v>8309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10" t="s">
        <v>3972</v>
      </c>
      <c r="C3977" s="3" t="s">
        <v>8082</v>
      </c>
      <c r="D3977" s="5">
        <v>500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2" t="s">
        <v>8308</v>
      </c>
      <c r="R3977" t="s">
        <v>8309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10" t="s">
        <v>3973</v>
      </c>
      <c r="C3978" s="3" t="s">
        <v>8083</v>
      </c>
      <c r="D3978" s="5">
        <v>500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124</v>
      </c>
      <c r="P3978">
        <f t="shared" si="311"/>
        <v>62</v>
      </c>
      <c r="Q3978" s="12" t="s">
        <v>8308</v>
      </c>
      <c r="R3978" t="s">
        <v>8309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10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2" t="s">
        <v>8308</v>
      </c>
      <c r="R3979" t="s">
        <v>8309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10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2" t="s">
        <v>8308</v>
      </c>
      <c r="R3980" t="s">
        <v>8309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10" t="s">
        <v>3976</v>
      </c>
      <c r="C3981" s="3" t="s">
        <v>8086</v>
      </c>
      <c r="D3981" s="5">
        <v>4000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3</v>
      </c>
      <c r="P3981">
        <f t="shared" si="311"/>
        <v>18.329999999999998</v>
      </c>
      <c r="Q3981" s="12" t="s">
        <v>8308</v>
      </c>
      <c r="R3981" t="s">
        <v>8309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10" t="s">
        <v>3977</v>
      </c>
      <c r="C3982" s="3" t="s">
        <v>8087</v>
      </c>
      <c r="D3982" s="5">
        <v>400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113</v>
      </c>
      <c r="P3982">
        <f t="shared" si="311"/>
        <v>64.290000000000006</v>
      </c>
      <c r="Q3982" s="12" t="s">
        <v>8308</v>
      </c>
      <c r="R3982" t="s">
        <v>8309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10" t="s">
        <v>3358</v>
      </c>
      <c r="C3983" s="3" t="s">
        <v>7469</v>
      </c>
      <c r="D3983" s="5">
        <v>700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175</v>
      </c>
      <c r="P3983">
        <f t="shared" si="311"/>
        <v>175</v>
      </c>
      <c r="Q3983" s="12" t="s">
        <v>8308</v>
      </c>
      <c r="R3983" t="s">
        <v>8309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10" t="s">
        <v>3978</v>
      </c>
      <c r="C3984" s="3" t="s">
        <v>8088</v>
      </c>
      <c r="D3984" s="5">
        <v>500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34</v>
      </c>
      <c r="P3984">
        <f t="shared" si="311"/>
        <v>34</v>
      </c>
      <c r="Q3984" s="12" t="s">
        <v>8308</v>
      </c>
      <c r="R3984" t="s">
        <v>8309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10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2" t="s">
        <v>8308</v>
      </c>
      <c r="R3985" t="s">
        <v>8309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10" t="s">
        <v>3980</v>
      </c>
      <c r="C3986" s="3" t="s">
        <v>8090</v>
      </c>
      <c r="D3986" s="5">
        <v>3750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3</v>
      </c>
      <c r="P3986">
        <f t="shared" si="311"/>
        <v>9.5</v>
      </c>
      <c r="Q3986" s="12" t="s">
        <v>8308</v>
      </c>
      <c r="R3986" t="s">
        <v>8309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10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2" t="s">
        <v>8308</v>
      </c>
      <c r="R3987" t="s">
        <v>8309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10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2" t="s">
        <v>8308</v>
      </c>
      <c r="R3988" t="s">
        <v>8309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10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2" t="s">
        <v>8308</v>
      </c>
      <c r="R3989" t="s">
        <v>8309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10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2" t="s">
        <v>8308</v>
      </c>
      <c r="R3990" t="s">
        <v>8309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10" t="s">
        <v>3985</v>
      </c>
      <c r="C3991" s="3" t="s">
        <v>8095</v>
      </c>
      <c r="D3991" s="5">
        <v>500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2" t="s">
        <v>8308</v>
      </c>
      <c r="R3991" t="s">
        <v>8309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10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2" t="s">
        <v>8308</v>
      </c>
      <c r="R3992" t="s">
        <v>8309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10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2" t="s">
        <v>8308</v>
      </c>
      <c r="R3993" t="s">
        <v>8309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10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2" t="s">
        <v>8308</v>
      </c>
      <c r="R3994" t="s">
        <v>8309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10" t="s">
        <v>3989</v>
      </c>
      <c r="C3995" s="3" t="s">
        <v>8099</v>
      </c>
      <c r="D3995" s="5">
        <v>1500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2" t="s">
        <v>8308</v>
      </c>
      <c r="R3995" t="s">
        <v>8309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10" t="s">
        <v>3990</v>
      </c>
      <c r="C3996" s="3" t="s">
        <v>8100</v>
      </c>
      <c r="D3996" s="5">
        <v>911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1</v>
      </c>
      <c r="P3996">
        <f t="shared" si="311"/>
        <v>5</v>
      </c>
      <c r="Q3996" s="12" t="s">
        <v>8308</v>
      </c>
      <c r="R3996" t="s">
        <v>8309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10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2" t="s">
        <v>8308</v>
      </c>
      <c r="R3997" t="s">
        <v>8309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10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2" t="s">
        <v>8308</v>
      </c>
      <c r="R3998" t="s">
        <v>8309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10" t="s">
        <v>3993</v>
      </c>
      <c r="C3999" s="3" t="s">
        <v>8103</v>
      </c>
      <c r="D3999" s="5">
        <v>500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2" t="s">
        <v>8308</v>
      </c>
      <c r="R3999" t="s">
        <v>8309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10" t="s">
        <v>3994</v>
      </c>
      <c r="C4000" s="3" t="s">
        <v>8104</v>
      </c>
      <c r="D4000" s="5">
        <v>600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119</v>
      </c>
      <c r="P4000">
        <f t="shared" si="311"/>
        <v>59.58</v>
      </c>
      <c r="Q4000" s="12" t="s">
        <v>8308</v>
      </c>
      <c r="R4000" t="s">
        <v>8309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10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2" t="s">
        <v>8308</v>
      </c>
      <c r="R4001" t="s">
        <v>8309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10" t="s">
        <v>3996</v>
      </c>
      <c r="C4002" s="3" t="s">
        <v>8106</v>
      </c>
      <c r="D4002" s="5">
        <v>200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5</v>
      </c>
      <c r="P4002">
        <f t="shared" si="311"/>
        <v>10</v>
      </c>
      <c r="Q4002" s="12" t="s">
        <v>8308</v>
      </c>
      <c r="R4002" t="s">
        <v>8309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10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2" t="s">
        <v>8308</v>
      </c>
      <c r="R4003" t="s">
        <v>8309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10" t="s">
        <v>3998</v>
      </c>
      <c r="C4004" s="3" t="s">
        <v>8108</v>
      </c>
      <c r="D4004" s="5">
        <v>500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5</v>
      </c>
      <c r="P4004">
        <f t="shared" si="311"/>
        <v>5.75</v>
      </c>
      <c r="Q4004" s="12" t="s">
        <v>8308</v>
      </c>
      <c r="R4004" t="s">
        <v>8309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10" t="s">
        <v>3999</v>
      </c>
      <c r="C4005" s="3" t="s">
        <v>8071</v>
      </c>
      <c r="D4005" s="5">
        <v>200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101</v>
      </c>
      <c r="P4005">
        <f t="shared" si="311"/>
        <v>100.5</v>
      </c>
      <c r="Q4005" s="12" t="s">
        <v>8308</v>
      </c>
      <c r="R4005" t="s">
        <v>8309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10" t="s">
        <v>4000</v>
      </c>
      <c r="C4006" s="3" t="s">
        <v>8109</v>
      </c>
      <c r="D4006" s="5">
        <v>800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2" t="s">
        <v>8308</v>
      </c>
      <c r="R4006" t="s">
        <v>8309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10" t="s">
        <v>4001</v>
      </c>
      <c r="C4007" s="3" t="s">
        <v>8110</v>
      </c>
      <c r="D4007" s="5">
        <v>1500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3</v>
      </c>
      <c r="P4007">
        <f t="shared" si="311"/>
        <v>20</v>
      </c>
      <c r="Q4007" s="12" t="s">
        <v>8308</v>
      </c>
      <c r="R4007" t="s">
        <v>8309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10" t="s">
        <v>4002</v>
      </c>
      <c r="C4008" s="3" t="s">
        <v>8111</v>
      </c>
      <c r="D4008" s="5">
        <v>100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2</v>
      </c>
      <c r="P4008">
        <f t="shared" si="311"/>
        <v>2</v>
      </c>
      <c r="Q4008" s="12" t="s">
        <v>8308</v>
      </c>
      <c r="R4008" t="s">
        <v>8309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10" t="s">
        <v>4003</v>
      </c>
      <c r="C4009" s="3" t="s">
        <v>8112</v>
      </c>
      <c r="D4009" s="5">
        <v>780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1</v>
      </c>
      <c r="P4009">
        <f t="shared" si="311"/>
        <v>5</v>
      </c>
      <c r="Q4009" s="12" t="s">
        <v>8308</v>
      </c>
      <c r="R4009" t="s">
        <v>8309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10" t="s">
        <v>4004</v>
      </c>
      <c r="C4010" s="3" t="s">
        <v>8113</v>
      </c>
      <c r="D4010" s="5">
        <v>700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9</v>
      </c>
      <c r="P4010">
        <f t="shared" si="311"/>
        <v>15</v>
      </c>
      <c r="Q4010" s="12" t="s">
        <v>8308</v>
      </c>
      <c r="R4010" t="s">
        <v>8309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10" t="s">
        <v>4005</v>
      </c>
      <c r="C4011" s="3" t="s">
        <v>8114</v>
      </c>
      <c r="D4011" s="5">
        <v>50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150</v>
      </c>
      <c r="P4011">
        <f t="shared" si="311"/>
        <v>25</v>
      </c>
      <c r="Q4011" s="12" t="s">
        <v>8308</v>
      </c>
      <c r="R4011" t="s">
        <v>8309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10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2" t="s">
        <v>8308</v>
      </c>
      <c r="R4012" t="s">
        <v>8309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10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2" t="s">
        <v>8308</v>
      </c>
      <c r="R4013" t="s">
        <v>8309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10" t="s">
        <v>4008</v>
      </c>
      <c r="C4014" s="3" t="s">
        <v>8117</v>
      </c>
      <c r="D4014" s="5">
        <v>450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2" t="s">
        <v>8308</v>
      </c>
      <c r="R4014" t="s">
        <v>8309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10" t="s">
        <v>4009</v>
      </c>
      <c r="C4015" s="3" t="s">
        <v>8118</v>
      </c>
      <c r="D4015" s="5">
        <v>1500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2</v>
      </c>
      <c r="P4015">
        <f t="shared" si="311"/>
        <v>13</v>
      </c>
      <c r="Q4015" s="12" t="s">
        <v>8308</v>
      </c>
      <c r="R4015" t="s">
        <v>8309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10" t="s">
        <v>4010</v>
      </c>
      <c r="C4016" s="3" t="s">
        <v>8119</v>
      </c>
      <c r="D4016" s="5">
        <v>400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2" t="s">
        <v>8308</v>
      </c>
      <c r="R4016" t="s">
        <v>8309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10" t="s">
        <v>4011</v>
      </c>
      <c r="C4017" s="3" t="s">
        <v>8120</v>
      </c>
      <c r="D4017" s="5">
        <v>530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2" t="s">
        <v>8308</v>
      </c>
      <c r="R4017" t="s">
        <v>8309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10" t="s">
        <v>4012</v>
      </c>
      <c r="C4018" s="3" t="s">
        <v>8121</v>
      </c>
      <c r="D4018" s="5">
        <v>50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140</v>
      </c>
      <c r="P4018">
        <f t="shared" si="311"/>
        <v>10</v>
      </c>
      <c r="Q4018" s="12" t="s">
        <v>8308</v>
      </c>
      <c r="R4018" t="s">
        <v>8309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10" t="s">
        <v>4013</v>
      </c>
      <c r="C4019" s="3" t="s">
        <v>8122</v>
      </c>
      <c r="D4019" s="5">
        <v>1000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11</v>
      </c>
      <c r="P4019">
        <f t="shared" si="311"/>
        <v>52.5</v>
      </c>
      <c r="Q4019" s="12" t="s">
        <v>8308</v>
      </c>
      <c r="R4019" t="s">
        <v>8309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10" t="s">
        <v>4014</v>
      </c>
      <c r="C4020" s="3" t="s">
        <v>8123</v>
      </c>
      <c r="D4020" s="5">
        <v>200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65</v>
      </c>
      <c r="P4020">
        <f t="shared" si="311"/>
        <v>32.5</v>
      </c>
      <c r="Q4020" s="12" t="s">
        <v>8308</v>
      </c>
      <c r="R4020" t="s">
        <v>8309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10" t="s">
        <v>4015</v>
      </c>
      <c r="C4021" s="3" t="s">
        <v>8124</v>
      </c>
      <c r="D4021" s="5">
        <v>25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116</v>
      </c>
      <c r="P4021">
        <f t="shared" si="311"/>
        <v>7.25</v>
      </c>
      <c r="Q4021" s="12" t="s">
        <v>8308</v>
      </c>
      <c r="R4021" t="s">
        <v>8309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10" t="s">
        <v>4016</v>
      </c>
      <c r="C4022" s="3" t="s">
        <v>8125</v>
      </c>
      <c r="D4022" s="5">
        <v>500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20</v>
      </c>
      <c r="P4022">
        <f t="shared" si="311"/>
        <v>33.33</v>
      </c>
      <c r="Q4022" s="12" t="s">
        <v>8308</v>
      </c>
      <c r="R4022" t="s">
        <v>8309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10" t="s">
        <v>4017</v>
      </c>
      <c r="C4023" s="3" t="s">
        <v>8126</v>
      </c>
      <c r="D4023" s="5">
        <v>2500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5</v>
      </c>
      <c r="P4023">
        <f t="shared" si="311"/>
        <v>62.5</v>
      </c>
      <c r="Q4023" s="12" t="s">
        <v>8308</v>
      </c>
      <c r="R4023" t="s">
        <v>8309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10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2" t="s">
        <v>8308</v>
      </c>
      <c r="R4024" t="s">
        <v>8309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10" t="s">
        <v>4019</v>
      </c>
      <c r="C4025" s="3" t="s">
        <v>8128</v>
      </c>
      <c r="D4025" s="5">
        <v>400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2" t="s">
        <v>8308</v>
      </c>
      <c r="R4025" t="s">
        <v>8309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10" t="s">
        <v>4020</v>
      </c>
      <c r="C4026" s="3" t="s">
        <v>8129</v>
      </c>
      <c r="D4026" s="5">
        <v>100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10</v>
      </c>
      <c r="P4026">
        <f t="shared" si="311"/>
        <v>10</v>
      </c>
      <c r="Q4026" s="12" t="s">
        <v>8308</v>
      </c>
      <c r="R4026" t="s">
        <v>8309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10" t="s">
        <v>4021</v>
      </c>
      <c r="C4027" s="3" t="s">
        <v>8130</v>
      </c>
      <c r="D4027" s="5">
        <v>250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100</v>
      </c>
      <c r="P4027">
        <f t="shared" si="311"/>
        <v>62.5</v>
      </c>
      <c r="Q4027" s="12" t="s">
        <v>8308</v>
      </c>
      <c r="R4027" t="s">
        <v>8309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10" t="s">
        <v>4022</v>
      </c>
      <c r="C4028" s="3" t="s">
        <v>8131</v>
      </c>
      <c r="D4028" s="5">
        <v>400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2" t="s">
        <v>8308</v>
      </c>
      <c r="R4028" t="s">
        <v>8309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10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2" t="s">
        <v>8308</v>
      </c>
      <c r="R4029" t="s">
        <v>8309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10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2" t="s">
        <v>8308</v>
      </c>
      <c r="R4030" t="s">
        <v>8309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10" t="s">
        <v>4025</v>
      </c>
      <c r="C4031" s="3" t="s">
        <v>8134</v>
      </c>
      <c r="D4031" s="5">
        <v>300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2" t="s">
        <v>8308</v>
      </c>
      <c r="R4031" t="s">
        <v>8309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10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2" t="s">
        <v>8308</v>
      </c>
      <c r="R4032" t="s">
        <v>8309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10" t="s">
        <v>4027</v>
      </c>
      <c r="C4033" s="3" t="s">
        <v>8136</v>
      </c>
      <c r="D4033" s="5">
        <v>300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2" t="s">
        <v>8308</v>
      </c>
      <c r="R4033" t="s">
        <v>8309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10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2" t="s">
        <v>8308</v>
      </c>
      <c r="R4034" t="s">
        <v>8309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10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2" t="s">
        <v>8308</v>
      </c>
      <c r="R4035" t="s">
        <v>8309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10" t="s">
        <v>4030</v>
      </c>
      <c r="C4036" s="3" t="s">
        <v>8139</v>
      </c>
      <c r="D4036" s="5">
        <v>200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100</v>
      </c>
      <c r="P4036">
        <f t="shared" si="316"/>
        <v>100</v>
      </c>
      <c r="Q4036" s="12" t="s">
        <v>8308</v>
      </c>
      <c r="R4036" t="s">
        <v>8309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10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2" t="s">
        <v>8308</v>
      </c>
      <c r="R4037" t="s">
        <v>8309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10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2" t="s">
        <v>8308</v>
      </c>
      <c r="R4038" t="s">
        <v>8309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10" t="s">
        <v>4033</v>
      </c>
      <c r="C4039" s="3" t="s">
        <v>8141</v>
      </c>
      <c r="D4039" s="5">
        <v>250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32</v>
      </c>
      <c r="P4039">
        <f t="shared" si="316"/>
        <v>40</v>
      </c>
      <c r="Q4039" s="12" t="s">
        <v>8308</v>
      </c>
      <c r="R4039" t="s">
        <v>8309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10" t="s">
        <v>4034</v>
      </c>
      <c r="C4040" s="3" t="s">
        <v>8142</v>
      </c>
      <c r="D4040" s="5">
        <v>125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241</v>
      </c>
      <c r="P4040">
        <f t="shared" si="316"/>
        <v>75.25</v>
      </c>
      <c r="Q4040" s="12" t="s">
        <v>8308</v>
      </c>
      <c r="R4040" t="s">
        <v>8309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10" t="s">
        <v>4035</v>
      </c>
      <c r="C4041" s="3" t="s">
        <v>8143</v>
      </c>
      <c r="D4041" s="5">
        <v>300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100</v>
      </c>
      <c r="P4041">
        <f t="shared" si="316"/>
        <v>60</v>
      </c>
      <c r="Q4041" s="12" t="s">
        <v>8308</v>
      </c>
      <c r="R4041" t="s">
        <v>8309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10" t="s">
        <v>4036</v>
      </c>
      <c r="C4042" s="3" t="s">
        <v>8144</v>
      </c>
      <c r="D4042" s="5">
        <v>2500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100</v>
      </c>
      <c r="P4042">
        <f t="shared" si="316"/>
        <v>1250</v>
      </c>
      <c r="Q4042" s="12" t="s">
        <v>8308</v>
      </c>
      <c r="R4042" t="s">
        <v>8309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10" t="s">
        <v>4037</v>
      </c>
      <c r="C4043" s="3" t="s">
        <v>8145</v>
      </c>
      <c r="D4043" s="5">
        <v>2000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1</v>
      </c>
      <c r="P4043">
        <f t="shared" si="316"/>
        <v>10.5</v>
      </c>
      <c r="Q4043" s="12" t="s">
        <v>8308</v>
      </c>
      <c r="R4043" t="s">
        <v>8309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10" t="s">
        <v>4038</v>
      </c>
      <c r="C4044" s="3" t="s">
        <v>8146</v>
      </c>
      <c r="D4044" s="5">
        <v>2000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1</v>
      </c>
      <c r="P4044">
        <f t="shared" si="316"/>
        <v>7</v>
      </c>
      <c r="Q4044" s="12" t="s">
        <v>8308</v>
      </c>
      <c r="R4044" t="s">
        <v>8309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10" t="s">
        <v>4039</v>
      </c>
      <c r="C4045" s="3" t="s">
        <v>8147</v>
      </c>
      <c r="D4045" s="5">
        <v>280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2" t="s">
        <v>8308</v>
      </c>
      <c r="R4045" t="s">
        <v>8309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10" t="s">
        <v>4040</v>
      </c>
      <c r="C4046" s="3" t="s">
        <v>8148</v>
      </c>
      <c r="D4046" s="5">
        <v>100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225</v>
      </c>
      <c r="P4046">
        <f t="shared" si="316"/>
        <v>56.25</v>
      </c>
      <c r="Q4046" s="12" t="s">
        <v>8308</v>
      </c>
      <c r="R4046" t="s">
        <v>8309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10" t="s">
        <v>4041</v>
      </c>
      <c r="C4047" s="3" t="s">
        <v>8149</v>
      </c>
      <c r="D4047" s="5">
        <v>500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2" t="s">
        <v>8308</v>
      </c>
      <c r="R4047" t="s">
        <v>8309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10" t="s">
        <v>4042</v>
      </c>
      <c r="C4048" s="3" t="s">
        <v>8150</v>
      </c>
      <c r="D4048" s="5">
        <v>250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184</v>
      </c>
      <c r="P4048">
        <f t="shared" si="316"/>
        <v>38.33</v>
      </c>
      <c r="Q4048" s="12" t="s">
        <v>8308</v>
      </c>
      <c r="R4048" t="s">
        <v>8309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10" t="s">
        <v>4043</v>
      </c>
      <c r="C4049" s="3" t="s">
        <v>8151</v>
      </c>
      <c r="D4049" s="5">
        <v>1000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11</v>
      </c>
      <c r="P4049">
        <f t="shared" si="316"/>
        <v>27.5</v>
      </c>
      <c r="Q4049" s="12" t="s">
        <v>8308</v>
      </c>
      <c r="R4049" t="s">
        <v>8309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10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2" t="s">
        <v>8308</v>
      </c>
      <c r="R4050" t="s">
        <v>8309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10" t="s">
        <v>4045</v>
      </c>
      <c r="C4051" s="3" t="s">
        <v>8153</v>
      </c>
      <c r="D4051" s="5">
        <v>1000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2</v>
      </c>
      <c r="P4051">
        <f t="shared" si="316"/>
        <v>16</v>
      </c>
      <c r="Q4051" s="12" t="s">
        <v>8308</v>
      </c>
      <c r="R4051" t="s">
        <v>8309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10" t="s">
        <v>4046</v>
      </c>
      <c r="C4052" s="3" t="s">
        <v>8154</v>
      </c>
      <c r="D4052" s="5">
        <v>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2" t="s">
        <v>8308</v>
      </c>
      <c r="R4052" t="s">
        <v>8309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10" t="s">
        <v>4047</v>
      </c>
      <c r="C4053" s="3" t="s">
        <v>8155</v>
      </c>
      <c r="D4053" s="5">
        <v>270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2" t="s">
        <v>8308</v>
      </c>
      <c r="R4053" t="s">
        <v>8309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10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2" t="s">
        <v>8308</v>
      </c>
      <c r="R4054" t="s">
        <v>8309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10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2" t="s">
        <v>8308</v>
      </c>
      <c r="R4055" t="s">
        <v>8309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10" t="s">
        <v>4050</v>
      </c>
      <c r="C4056" s="3" t="s">
        <v>8158</v>
      </c>
      <c r="D4056" s="5">
        <v>250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2" t="s">
        <v>8308</v>
      </c>
      <c r="R4056" t="s">
        <v>8309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10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2" t="s">
        <v>8308</v>
      </c>
      <c r="R4057" t="s">
        <v>8309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10" t="s">
        <v>4052</v>
      </c>
      <c r="C4058" s="3" t="s">
        <v>8160</v>
      </c>
      <c r="D4058" s="5">
        <v>750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106</v>
      </c>
      <c r="P4058">
        <f t="shared" si="316"/>
        <v>88.33</v>
      </c>
      <c r="Q4058" s="12" t="s">
        <v>8308</v>
      </c>
      <c r="R4058" t="s">
        <v>8309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10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2" t="s">
        <v>8308</v>
      </c>
      <c r="R4059" t="s">
        <v>8309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10" t="s">
        <v>4054</v>
      </c>
      <c r="C4060" s="3" t="s">
        <v>8162</v>
      </c>
      <c r="D4060" s="5">
        <v>1500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6</v>
      </c>
      <c r="P4060">
        <f t="shared" si="316"/>
        <v>23.75</v>
      </c>
      <c r="Q4060" s="12" t="s">
        <v>8308</v>
      </c>
      <c r="R4060" t="s">
        <v>8309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10" t="s">
        <v>4055</v>
      </c>
      <c r="C4061" s="3" t="s">
        <v>8163</v>
      </c>
      <c r="D4061" s="5">
        <v>250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100</v>
      </c>
      <c r="P4061">
        <f t="shared" si="316"/>
        <v>35.71</v>
      </c>
      <c r="Q4061" s="12" t="s">
        <v>8308</v>
      </c>
      <c r="R4061" t="s">
        <v>8309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10" t="s">
        <v>4056</v>
      </c>
      <c r="C4062" s="3" t="s">
        <v>8164</v>
      </c>
      <c r="D4062" s="5">
        <v>2000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14</v>
      </c>
      <c r="P4062">
        <f t="shared" si="316"/>
        <v>57</v>
      </c>
      <c r="Q4062" s="12" t="s">
        <v>8308</v>
      </c>
      <c r="R4062" t="s">
        <v>8309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10" t="s">
        <v>4057</v>
      </c>
      <c r="C4063" s="3" t="s">
        <v>8165</v>
      </c>
      <c r="D4063" s="5">
        <v>250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2" t="s">
        <v>8308</v>
      </c>
      <c r="R4063" t="s">
        <v>8309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10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2" t="s">
        <v>8308</v>
      </c>
      <c r="R4064" t="s">
        <v>8309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10" t="s">
        <v>4059</v>
      </c>
      <c r="C4065" s="3" t="s">
        <v>8167</v>
      </c>
      <c r="D4065" s="5">
        <v>2500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5</v>
      </c>
      <c r="P4065">
        <f t="shared" si="316"/>
        <v>15</v>
      </c>
      <c r="Q4065" s="12" t="s">
        <v>8308</v>
      </c>
      <c r="R4065" t="s">
        <v>8309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10" t="s">
        <v>4060</v>
      </c>
      <c r="C4066" s="3" t="s">
        <v>8168</v>
      </c>
      <c r="D4066" s="5">
        <v>300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128</v>
      </c>
      <c r="P4066">
        <f t="shared" si="316"/>
        <v>64.17</v>
      </c>
      <c r="Q4066" s="12" t="s">
        <v>8308</v>
      </c>
      <c r="R4066" t="s">
        <v>8309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10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2" t="s">
        <v>8308</v>
      </c>
      <c r="R4067" t="s">
        <v>8309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10" t="s">
        <v>4062</v>
      </c>
      <c r="C4068" s="3" t="s">
        <v>8170</v>
      </c>
      <c r="D4068" s="5">
        <v>200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13</v>
      </c>
      <c r="P4068">
        <f t="shared" si="316"/>
        <v>25</v>
      </c>
      <c r="Q4068" s="12" t="s">
        <v>8308</v>
      </c>
      <c r="R4068" t="s">
        <v>8309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10" t="s">
        <v>4063</v>
      </c>
      <c r="C4069" s="3" t="s">
        <v>7998</v>
      </c>
      <c r="D4069" s="5">
        <v>2500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122</v>
      </c>
      <c r="P4069">
        <f t="shared" si="316"/>
        <v>179.12</v>
      </c>
      <c r="Q4069" s="12" t="s">
        <v>8308</v>
      </c>
      <c r="R4069" t="s">
        <v>8309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10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2" t="s">
        <v>8308</v>
      </c>
      <c r="R4070" t="s">
        <v>8309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10" t="s">
        <v>4065</v>
      </c>
      <c r="C4071" s="3" t="s">
        <v>8172</v>
      </c>
      <c r="D4071" s="5">
        <v>300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143</v>
      </c>
      <c r="P4071">
        <f t="shared" si="316"/>
        <v>33.08</v>
      </c>
      <c r="Q4071" s="12" t="s">
        <v>8308</v>
      </c>
      <c r="R4071" t="s">
        <v>8309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10" t="s">
        <v>4066</v>
      </c>
      <c r="C4072" s="3" t="s">
        <v>8173</v>
      </c>
      <c r="D4072" s="5">
        <v>400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41</v>
      </c>
      <c r="P4072">
        <f t="shared" si="316"/>
        <v>27.5</v>
      </c>
      <c r="Q4072" s="12" t="s">
        <v>8308</v>
      </c>
      <c r="R4072" t="s">
        <v>8309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10" t="s">
        <v>4067</v>
      </c>
      <c r="C4073" s="3" t="s">
        <v>8174</v>
      </c>
      <c r="D4073" s="5">
        <v>200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2" t="s">
        <v>8308</v>
      </c>
      <c r="R4073" t="s">
        <v>8309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10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2" t="s">
        <v>8308</v>
      </c>
      <c r="R4074" t="s">
        <v>8309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10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2" t="s">
        <v>8308</v>
      </c>
      <c r="R4075" t="s">
        <v>8309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10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2" t="s">
        <v>8308</v>
      </c>
      <c r="R4076" t="s">
        <v>8309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10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2" t="s">
        <v>8308</v>
      </c>
      <c r="R4077" t="s">
        <v>8309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10" t="s">
        <v>4072</v>
      </c>
      <c r="C4078" s="3" t="s">
        <v>8179</v>
      </c>
      <c r="D4078" s="5">
        <v>200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2" t="s">
        <v>8308</v>
      </c>
      <c r="R4078" t="s">
        <v>8309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10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2" t="s">
        <v>8308</v>
      </c>
      <c r="R4079" t="s">
        <v>8309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10" t="s">
        <v>4074</v>
      </c>
      <c r="C4080" s="3" t="s">
        <v>8181</v>
      </c>
      <c r="D4080" s="5">
        <v>200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2" t="s">
        <v>8308</v>
      </c>
      <c r="R4080" t="s">
        <v>8309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10" t="s">
        <v>4075</v>
      </c>
      <c r="C4081" s="3" t="s">
        <v>8182</v>
      </c>
      <c r="D4081" s="5">
        <v>500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1</v>
      </c>
      <c r="P4081">
        <f t="shared" si="316"/>
        <v>5</v>
      </c>
      <c r="Q4081" s="12" t="s">
        <v>8308</v>
      </c>
      <c r="R4081" t="s">
        <v>8309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10" t="s">
        <v>4076</v>
      </c>
      <c r="C4082" s="3" t="s">
        <v>8183</v>
      </c>
      <c r="D4082" s="5">
        <v>128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2" t="s">
        <v>8308</v>
      </c>
      <c r="R4082" t="s">
        <v>8309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10" t="s">
        <v>4077</v>
      </c>
      <c r="C4083" s="3" t="s">
        <v>8184</v>
      </c>
      <c r="D4083" s="5">
        <v>250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140</v>
      </c>
      <c r="P4083">
        <f t="shared" si="316"/>
        <v>29.17</v>
      </c>
      <c r="Q4083" s="12" t="s">
        <v>8308</v>
      </c>
      <c r="R4083" t="s">
        <v>8309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10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2" t="s">
        <v>8308</v>
      </c>
      <c r="R4084" t="s">
        <v>8309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10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2" t="s">
        <v>8308</v>
      </c>
      <c r="R4085" t="s">
        <v>8309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10" t="s">
        <v>4080</v>
      </c>
      <c r="C4086" s="3" t="s">
        <v>8187</v>
      </c>
      <c r="D4086" s="5">
        <v>10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100</v>
      </c>
      <c r="P4086">
        <f t="shared" si="316"/>
        <v>10</v>
      </c>
      <c r="Q4086" s="12" t="s">
        <v>8308</v>
      </c>
      <c r="R4086" t="s">
        <v>8309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10" t="s">
        <v>4081</v>
      </c>
      <c r="C4087" s="3" t="s">
        <v>8188</v>
      </c>
      <c r="D4087" s="5">
        <v>5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200</v>
      </c>
      <c r="P4087">
        <f t="shared" si="316"/>
        <v>10</v>
      </c>
      <c r="Q4087" s="12" t="s">
        <v>8308</v>
      </c>
      <c r="R4087" t="s">
        <v>8309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10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2" t="s">
        <v>8308</v>
      </c>
      <c r="R4088" t="s">
        <v>8309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10" t="s">
        <v>4083</v>
      </c>
      <c r="C4089" s="3" t="s">
        <v>8190</v>
      </c>
      <c r="D4089" s="5">
        <v>100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2" t="s">
        <v>8308</v>
      </c>
      <c r="R4089" t="s">
        <v>8309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10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2" t="s">
        <v>8308</v>
      </c>
      <c r="R4090" t="s">
        <v>8309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10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2" t="s">
        <v>8308</v>
      </c>
      <c r="R4091" t="s">
        <v>8309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10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2" t="s">
        <v>8308</v>
      </c>
      <c r="R4092" t="s">
        <v>8309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10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2" t="s">
        <v>8308</v>
      </c>
      <c r="R4093" t="s">
        <v>8309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10" t="s">
        <v>4088</v>
      </c>
      <c r="C4094" s="3" t="s">
        <v>8195</v>
      </c>
      <c r="D4094" s="5">
        <v>150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13</v>
      </c>
      <c r="P4094">
        <f t="shared" si="316"/>
        <v>20</v>
      </c>
      <c r="Q4094" s="12" t="s">
        <v>8308</v>
      </c>
      <c r="R4094" t="s">
        <v>8309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10" t="s">
        <v>4089</v>
      </c>
      <c r="C4095" s="3" t="s">
        <v>8196</v>
      </c>
      <c r="D4095" s="5">
        <v>666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9</v>
      </c>
      <c r="P4095">
        <f t="shared" si="316"/>
        <v>15</v>
      </c>
      <c r="Q4095" s="12" t="s">
        <v>8308</v>
      </c>
      <c r="R4095" t="s">
        <v>8309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10" t="s">
        <v>4090</v>
      </c>
      <c r="C4096" s="3" t="s">
        <v>8197</v>
      </c>
      <c r="D4096" s="5">
        <v>700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104</v>
      </c>
      <c r="P4096">
        <f t="shared" si="316"/>
        <v>91.25</v>
      </c>
      <c r="Q4096" s="12" t="s">
        <v>8308</v>
      </c>
      <c r="R4096" t="s">
        <v>8309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10" t="s">
        <v>4091</v>
      </c>
      <c r="C4097" s="3" t="s">
        <v>8198</v>
      </c>
      <c r="D4097" s="5">
        <v>600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133</v>
      </c>
      <c r="P4097">
        <f t="shared" si="316"/>
        <v>800</v>
      </c>
      <c r="Q4097" s="12" t="s">
        <v>8308</v>
      </c>
      <c r="R4097" t="s">
        <v>8309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10" t="s">
        <v>4092</v>
      </c>
      <c r="C4098" s="3" t="s">
        <v>8199</v>
      </c>
      <c r="D4098" s="5">
        <v>400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100</v>
      </c>
      <c r="P4098">
        <f t="shared" si="316"/>
        <v>80</v>
      </c>
      <c r="Q4098" s="12" t="s">
        <v>8308</v>
      </c>
      <c r="R4098" t="s">
        <v>8309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10" t="s">
        <v>4093</v>
      </c>
      <c r="C4099" s="3" t="s">
        <v>8200</v>
      </c>
      <c r="D4099" s="5">
        <v>60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2" t="s">
        <v>8308</v>
      </c>
      <c r="R4099" t="s">
        <v>8309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10" t="s">
        <v>4094</v>
      </c>
      <c r="C4100" s="3" t="s">
        <v>8201</v>
      </c>
      <c r="D4100" s="5">
        <v>50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2" t="s">
        <v>8308</v>
      </c>
      <c r="R4100" t="s">
        <v>8309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10" t="s">
        <v>4095</v>
      </c>
      <c r="C4101" s="3" t="s">
        <v>8202</v>
      </c>
      <c r="D4101" s="5">
        <v>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10</v>
      </c>
      <c r="P4101">
        <f t="shared" si="321"/>
        <v>50</v>
      </c>
      <c r="Q4101" s="12" t="s">
        <v>8308</v>
      </c>
      <c r="R4101" t="s">
        <v>8309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10" t="s">
        <v>4096</v>
      </c>
      <c r="C4102" s="3" t="s">
        <v>8203</v>
      </c>
      <c r="D4102" s="5">
        <v>25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2" t="s">
        <v>8308</v>
      </c>
      <c r="R4102" t="s">
        <v>8309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10" t="s">
        <v>4097</v>
      </c>
      <c r="C4103" s="3" t="s">
        <v>8204</v>
      </c>
      <c r="D4103" s="5">
        <v>20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2" t="s">
        <v>8308</v>
      </c>
      <c r="R4103" t="s">
        <v>8309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10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2" t="s">
        <v>8308</v>
      </c>
      <c r="R4104" t="s">
        <v>8309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10" t="s">
        <v>4099</v>
      </c>
      <c r="C4105" s="3" t="s">
        <v>8206</v>
      </c>
      <c r="D4105" s="5">
        <v>100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100</v>
      </c>
      <c r="P4105">
        <f t="shared" si="321"/>
        <v>16.670000000000002</v>
      </c>
      <c r="Q4105" s="12" t="s">
        <v>8308</v>
      </c>
      <c r="R4105" t="s">
        <v>8309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10" t="s">
        <v>4100</v>
      </c>
      <c r="C4106" s="3" t="s">
        <v>8207</v>
      </c>
      <c r="D4106" s="5">
        <v>500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128</v>
      </c>
      <c r="P4106">
        <f t="shared" si="321"/>
        <v>45.79</v>
      </c>
      <c r="Q4106" s="12" t="s">
        <v>8308</v>
      </c>
      <c r="R4106" t="s">
        <v>8309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10" t="s">
        <v>4101</v>
      </c>
      <c r="C4107" s="3" t="s">
        <v>8208</v>
      </c>
      <c r="D4107" s="5">
        <v>2000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115</v>
      </c>
      <c r="P4107">
        <f t="shared" si="321"/>
        <v>383.33</v>
      </c>
      <c r="Q4107" s="12" t="s">
        <v>8308</v>
      </c>
      <c r="R4107" t="s">
        <v>8309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10" t="s">
        <v>4102</v>
      </c>
      <c r="C4108" s="3" t="s">
        <v>8209</v>
      </c>
      <c r="D4108" s="5">
        <v>3500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101</v>
      </c>
      <c r="P4108">
        <f t="shared" si="321"/>
        <v>106.97</v>
      </c>
      <c r="Q4108" s="12" t="s">
        <v>8308</v>
      </c>
      <c r="R4108" t="s">
        <v>8309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10" t="s">
        <v>4103</v>
      </c>
      <c r="C4109" s="3" t="s">
        <v>8210</v>
      </c>
      <c r="D4109" s="5">
        <v>1000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4</v>
      </c>
      <c r="P4109">
        <f t="shared" si="321"/>
        <v>10.25</v>
      </c>
      <c r="Q4109" s="12" t="s">
        <v>8308</v>
      </c>
      <c r="R4109" t="s">
        <v>8309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10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2" t="s">
        <v>8308</v>
      </c>
      <c r="R4110" t="s">
        <v>8309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10" t="s">
        <v>4105</v>
      </c>
      <c r="C4111" s="3" t="s">
        <v>8212</v>
      </c>
      <c r="D4111" s="5">
        <v>2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2" t="s">
        <v>8308</v>
      </c>
      <c r="R4111" t="s">
        <v>8309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10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2" t="s">
        <v>8308</v>
      </c>
      <c r="R4112" t="s">
        <v>8309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10" t="s">
        <v>4107</v>
      </c>
      <c r="C4113" s="3" t="s">
        <v>8214</v>
      </c>
      <c r="D4113" s="5">
        <v>2500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4</v>
      </c>
      <c r="P4113">
        <f t="shared" si="321"/>
        <v>15.67</v>
      </c>
      <c r="Q4113" s="12" t="s">
        <v>8308</v>
      </c>
      <c r="R4113" t="s">
        <v>8309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10" t="s">
        <v>4108</v>
      </c>
      <c r="C4114" s="3" t="s">
        <v>6961</v>
      </c>
      <c r="D4114" s="5">
        <v>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2" t="s">
        <v>8308</v>
      </c>
      <c r="R4114" t="s">
        <v>8309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10" t="s">
        <v>4109</v>
      </c>
      <c r="C4115" s="3" t="s">
        <v>8215</v>
      </c>
      <c r="D4115" s="5">
        <v>110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3</v>
      </c>
      <c r="P4115">
        <f t="shared" si="321"/>
        <v>1</v>
      </c>
      <c r="Q4115" s="12" t="s">
        <v>8308</v>
      </c>
      <c r="R4115" t="s">
        <v>8309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2CEFE-D8D7-C748-9883-F88AE027A929}">
  <sheetPr codeName="Sheet1"/>
  <dimension ref="A1:E18"/>
  <sheetViews>
    <sheetView workbookViewId="0">
      <selection activeCell="H25" sqref="H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27.6640625" bestFit="1" customWidth="1"/>
    <col min="7" max="7" width="20" bestFit="1" customWidth="1"/>
    <col min="8" max="9" width="32" bestFit="1" customWidth="1"/>
    <col min="10" max="10" width="12.33203125" bestFit="1" customWidth="1"/>
    <col min="11" max="19" width="7.1640625" bestFit="1" customWidth="1"/>
    <col min="20" max="20" width="9.6640625" bestFit="1" customWidth="1"/>
    <col min="21" max="29" width="10.5" bestFit="1" customWidth="1"/>
    <col min="30" max="30" width="13" bestFit="1" customWidth="1"/>
    <col min="31" max="31" width="10" bestFit="1" customWidth="1"/>
    <col min="32" max="32" width="7.1640625" bestFit="1" customWidth="1"/>
    <col min="33" max="33" width="13" bestFit="1" customWidth="1"/>
    <col min="34" max="34" width="10" bestFit="1" customWidth="1"/>
  </cols>
  <sheetData>
    <row r="1" spans="1:5" x14ac:dyDescent="0.2">
      <c r="A1" s="13" t="s">
        <v>8363</v>
      </c>
      <c r="B1" t="s">
        <v>8308</v>
      </c>
    </row>
    <row r="2" spans="1:5" x14ac:dyDescent="0.2">
      <c r="A2" s="13" t="s">
        <v>8367</v>
      </c>
      <c r="B2" t="s">
        <v>8368</v>
      </c>
    </row>
    <row r="4" spans="1:5" x14ac:dyDescent="0.2">
      <c r="A4" s="13" t="s">
        <v>8313</v>
      </c>
      <c r="B4" s="13" t="s">
        <v>8314</v>
      </c>
    </row>
    <row r="5" spans="1:5" x14ac:dyDescent="0.2">
      <c r="A5" s="13" t="s">
        <v>8316</v>
      </c>
      <c r="B5" t="s">
        <v>8218</v>
      </c>
      <c r="C5" t="s">
        <v>8220</v>
      </c>
      <c r="D5" t="s">
        <v>8219</v>
      </c>
      <c r="E5" t="s">
        <v>8315</v>
      </c>
    </row>
    <row r="6" spans="1:5" x14ac:dyDescent="0.2">
      <c r="A6" s="17" t="s">
        <v>8375</v>
      </c>
      <c r="B6" s="8">
        <v>56</v>
      </c>
      <c r="C6" s="8">
        <v>33</v>
      </c>
      <c r="D6" s="8">
        <v>7</v>
      </c>
      <c r="E6" s="8">
        <v>96</v>
      </c>
    </row>
    <row r="7" spans="1:5" x14ac:dyDescent="0.2">
      <c r="A7" s="17" t="s">
        <v>8376</v>
      </c>
      <c r="B7" s="8">
        <v>71</v>
      </c>
      <c r="C7" s="8">
        <v>39</v>
      </c>
      <c r="D7" s="8">
        <v>3</v>
      </c>
      <c r="E7" s="8">
        <v>113</v>
      </c>
    </row>
    <row r="8" spans="1:5" x14ac:dyDescent="0.2">
      <c r="A8" s="17" t="s">
        <v>8377</v>
      </c>
      <c r="B8" s="8">
        <v>56</v>
      </c>
      <c r="C8" s="8">
        <v>33</v>
      </c>
      <c r="D8" s="8">
        <v>3</v>
      </c>
      <c r="E8" s="8">
        <v>92</v>
      </c>
    </row>
    <row r="9" spans="1:5" x14ac:dyDescent="0.2">
      <c r="A9" s="17" t="s">
        <v>8378</v>
      </c>
      <c r="B9" s="8">
        <v>71</v>
      </c>
      <c r="C9" s="8">
        <v>40</v>
      </c>
      <c r="D9" s="8">
        <v>2</v>
      </c>
      <c r="E9" s="8">
        <v>113</v>
      </c>
    </row>
    <row r="10" spans="1:5" x14ac:dyDescent="0.2">
      <c r="A10" s="17" t="s">
        <v>8369</v>
      </c>
      <c r="B10" s="8">
        <v>111</v>
      </c>
      <c r="C10" s="8">
        <v>52</v>
      </c>
      <c r="D10" s="8">
        <v>3</v>
      </c>
      <c r="E10" s="8">
        <v>166</v>
      </c>
    </row>
    <row r="11" spans="1:5" x14ac:dyDescent="0.2">
      <c r="A11" s="17" t="s">
        <v>8379</v>
      </c>
      <c r="B11" s="8">
        <v>100</v>
      </c>
      <c r="C11" s="8">
        <v>49</v>
      </c>
      <c r="D11" s="8">
        <v>4</v>
      </c>
      <c r="E11" s="8">
        <v>153</v>
      </c>
    </row>
    <row r="12" spans="1:5" x14ac:dyDescent="0.2">
      <c r="A12" s="17" t="s">
        <v>8370</v>
      </c>
      <c r="B12" s="8">
        <v>87</v>
      </c>
      <c r="C12" s="8">
        <v>50</v>
      </c>
      <c r="D12" s="8">
        <v>1</v>
      </c>
      <c r="E12" s="8">
        <v>138</v>
      </c>
    </row>
    <row r="13" spans="1:5" x14ac:dyDescent="0.2">
      <c r="A13" s="17" t="s">
        <v>8371</v>
      </c>
      <c r="B13" s="8">
        <v>72</v>
      </c>
      <c r="C13" s="8">
        <v>47</v>
      </c>
      <c r="D13" s="8">
        <v>4</v>
      </c>
      <c r="E13" s="8">
        <v>123</v>
      </c>
    </row>
    <row r="14" spans="1:5" x14ac:dyDescent="0.2">
      <c r="A14" s="17" t="s">
        <v>8372</v>
      </c>
      <c r="B14" s="8">
        <v>59</v>
      </c>
      <c r="C14" s="8">
        <v>34</v>
      </c>
      <c r="D14" s="8">
        <v>4</v>
      </c>
      <c r="E14" s="8">
        <v>97</v>
      </c>
    </row>
    <row r="15" spans="1:5" x14ac:dyDescent="0.2">
      <c r="A15" s="17" t="s">
        <v>8373</v>
      </c>
      <c r="B15" s="8">
        <v>65</v>
      </c>
      <c r="C15" s="8">
        <v>50</v>
      </c>
      <c r="D15" s="8"/>
      <c r="E15" s="8">
        <v>115</v>
      </c>
    </row>
    <row r="16" spans="1:5" x14ac:dyDescent="0.2">
      <c r="A16" s="17" t="s">
        <v>8374</v>
      </c>
      <c r="B16" s="8">
        <v>54</v>
      </c>
      <c r="C16" s="8">
        <v>31</v>
      </c>
      <c r="D16" s="8">
        <v>3</v>
      </c>
      <c r="E16" s="8">
        <v>88</v>
      </c>
    </row>
    <row r="17" spans="1:5" x14ac:dyDescent="0.2">
      <c r="A17" s="17" t="s">
        <v>8380</v>
      </c>
      <c r="B17" s="8">
        <v>37</v>
      </c>
      <c r="C17" s="8">
        <v>35</v>
      </c>
      <c r="D17" s="8">
        <v>3</v>
      </c>
      <c r="E17" s="8">
        <v>75</v>
      </c>
    </row>
    <row r="18" spans="1:5" x14ac:dyDescent="0.2">
      <c r="A18" s="17" t="s">
        <v>8315</v>
      </c>
      <c r="B18" s="8">
        <v>839</v>
      </c>
      <c r="C18" s="8">
        <v>493</v>
      </c>
      <c r="D18" s="8">
        <v>37</v>
      </c>
      <c r="E18" s="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6D304-65EE-AA4E-B7FF-A6F0AAD38B1F}">
  <sheetPr codeName="Sheet2"/>
  <dimension ref="A1:H13"/>
  <sheetViews>
    <sheetView workbookViewId="0">
      <selection activeCell="D3" sqref="D3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83203125" bestFit="1" customWidth="1"/>
    <col min="5" max="5" width="11.5" bestFit="1" customWidth="1"/>
    <col min="6" max="6" width="17.6640625" style="18" bestFit="1" customWidth="1"/>
    <col min="7" max="7" width="14.33203125" style="18" bestFit="1" customWidth="1"/>
    <col min="8" max="8" width="17.1640625" style="18" bestFit="1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s="18" t="s">
        <v>8386</v>
      </c>
      <c r="G1" s="18" t="s">
        <v>8387</v>
      </c>
      <c r="H1" s="18" t="s">
        <v>8388</v>
      </c>
    </row>
    <row r="2" spans="1:8" x14ac:dyDescent="0.2">
      <c r="A2" t="s">
        <v>8400</v>
      </c>
      <c r="B2">
        <f>COUNTIFS(Kickstarter!$F:$F,"successful",Kickstarter!$D:$D,"&gt;1000",Kickstarter!$R:$R,"plays")</f>
        <v>521</v>
      </c>
      <c r="C2">
        <f>COUNTIFS(Kickstarter!$F:$F,"failed",Kickstarter!$D:$D,"&gt;1000",Kickstarter!$R:$R,"plays")</f>
        <v>182</v>
      </c>
      <c r="D2">
        <f>COUNTIFS(Kickstarter!$F:$F,"canceled",Kickstarter!$D:$D,"&gt;1000",Kickstarter!$R:$R,"plays")</f>
        <v>0</v>
      </c>
      <c r="E2">
        <f>SUM($B2:$D2)</f>
        <v>703</v>
      </c>
      <c r="F2" s="18">
        <f>$B2/$E2</f>
        <v>0.74110953058321483</v>
      </c>
      <c r="G2" s="19">
        <f>$C2/$E2</f>
        <v>0.25889046941678523</v>
      </c>
      <c r="H2" s="19">
        <f>$D2/$E2</f>
        <v>0</v>
      </c>
    </row>
    <row r="3" spans="1:8" x14ac:dyDescent="0.2">
      <c r="A3" t="s">
        <v>8389</v>
      </c>
      <c r="B3">
        <f>COUNTIFS(Kickstarter!$F:$F,"successful",Kickstarter!$D:$D,"&gt;=1000",Kickstarter!$D:$D,"&lt;=4999",Kickstarter!$R:$R,"plays")</f>
        <v>399</v>
      </c>
      <c r="C3">
        <f>COUNTIFS(Kickstarter!$F:$F,"failed",Kickstarter!$D:$D,"&gt;=1000",Kickstarter!$D:$D,"&lt;=4999",Kickstarter!$R:$R,"plays")</f>
        <v>152</v>
      </c>
      <c r="D3">
        <f>COUNTIFS(Kickstarter!$F:$F,"canceled",Kickstarter!$D:$D,"&gt;=1000",Kickstarter!$D:$D,"&lt;=4999",Kickstarter!$R:$R,"plays")</f>
        <v>0</v>
      </c>
      <c r="E3">
        <f>SUM($B3:$D3)</f>
        <v>551</v>
      </c>
      <c r="F3" s="18">
        <f>$B3/$E3</f>
        <v>0.72413793103448276</v>
      </c>
      <c r="G3" s="19">
        <f t="shared" ref="G3:G13" si="0">$C3/$E3</f>
        <v>0.27586206896551724</v>
      </c>
      <c r="H3" s="19">
        <f t="shared" ref="H3:H13" si="1">$D3/$E3</f>
        <v>0</v>
      </c>
    </row>
    <row r="4" spans="1:8" x14ac:dyDescent="0.2">
      <c r="A4" t="s">
        <v>8390</v>
      </c>
      <c r="B4">
        <f>COUNTIFS(Kickstarter!$F:$F,"successful",Kickstarter!$D:$D,"&gt;=5000",Kickstarter!$D:$D,"&lt;=9999",Kickstarter!$R:$R,"plays")</f>
        <v>96</v>
      </c>
      <c r="C4">
        <f>COUNTIFS(Kickstarter!$F:$F,"failed",Kickstarter!$D:$D,"&gt;=5000",Kickstarter!$D:$D,"&lt;=9999",Kickstarter!$R:$R,"plays")</f>
        <v>34</v>
      </c>
      <c r="D4">
        <f>COUNTIFS(Kickstarter!$F:$F,"canceled",Kickstarter!$D:$D,"&gt;=5000",Kickstarter!$D:$D,"&lt;=9999",Kickstarter!$R:$R,"plays")</f>
        <v>0</v>
      </c>
      <c r="E4">
        <f>SUM($B4:$D4)</f>
        <v>130</v>
      </c>
      <c r="F4" s="18">
        <f t="shared" ref="F3:F13" si="2">$B4/$E4</f>
        <v>0.7384615384615385</v>
      </c>
      <c r="G4" s="19">
        <f t="shared" si="0"/>
        <v>0.26153846153846155</v>
      </c>
      <c r="H4" s="19">
        <f t="shared" si="1"/>
        <v>0</v>
      </c>
    </row>
    <row r="5" spans="1:8" x14ac:dyDescent="0.2">
      <c r="A5" t="s">
        <v>8391</v>
      </c>
      <c r="B5">
        <f>COUNTIFS(Kickstarter!$F:$F,"successful",Kickstarter!$D:$D,"&gt;=10000",Kickstarter!$D:$D,"&lt;=14999",Kickstarter!$R:$R,"plays")</f>
        <v>38</v>
      </c>
      <c r="C5">
        <f>COUNTIFS(Kickstarter!$F:$F,"failed",Kickstarter!$D:$D,"&gt;=10000",Kickstarter!$D:$D,"&lt;=14999",Kickstarter!$R:$R,"plays")</f>
        <v>14</v>
      </c>
      <c r="D5">
        <f>COUNTIFS(Kickstarter!$F:$F,"canceled",Kickstarter!$D:$D,"&gt;=10000",Kickstarter!$D:$D,"&lt;=14999",Kickstarter!$R:$R,"plays")</f>
        <v>0</v>
      </c>
      <c r="E5">
        <f t="shared" ref="E3:E13" si="3">SUM($B5:$D5)</f>
        <v>52</v>
      </c>
      <c r="F5" s="18">
        <f t="shared" si="2"/>
        <v>0.73076923076923073</v>
      </c>
      <c r="G5" s="19">
        <f t="shared" si="0"/>
        <v>0.26923076923076922</v>
      </c>
      <c r="H5" s="19">
        <f t="shared" si="1"/>
        <v>0</v>
      </c>
    </row>
    <row r="6" spans="1:8" x14ac:dyDescent="0.2">
      <c r="A6" t="s">
        <v>8392</v>
      </c>
      <c r="B6">
        <f>COUNTIFS(Kickstarter!$F:$F,"successful",Kickstarter!$D:$D,"&gt;=15000",Kickstarter!$D:$D,"&lt;=19999",Kickstarter!$R:$R,"plays")</f>
        <v>12</v>
      </c>
      <c r="C6">
        <f>COUNTIFS(Kickstarter!$F:$F,"failed",Kickstarter!$D:$D,"&gt;=15000",Kickstarter!$D:$D,"&lt;=19999",Kickstarter!$R:$R,"plays")</f>
        <v>6</v>
      </c>
      <c r="D6">
        <f>COUNTIFS(Kickstarter!$F:$F,"canceled",Kickstarter!$D:$D,"&gt;=15000",Kickstarter!$D:$D,"&lt;=19999",Kickstarter!$R:$R,"plays")</f>
        <v>0</v>
      </c>
      <c r="E6">
        <f t="shared" si="3"/>
        <v>18</v>
      </c>
      <c r="F6" s="18">
        <f t="shared" si="2"/>
        <v>0.66666666666666663</v>
      </c>
      <c r="G6" s="19">
        <f t="shared" si="0"/>
        <v>0.33333333333333331</v>
      </c>
      <c r="H6" s="19">
        <f t="shared" si="1"/>
        <v>0</v>
      </c>
    </row>
    <row r="7" spans="1:8" x14ac:dyDescent="0.2">
      <c r="A7" t="s">
        <v>8393</v>
      </c>
      <c r="B7">
        <f>COUNTIFS(Kickstarter!$F:$F,"successful",Kickstarter!$D:$D,"&gt;=20000",Kickstarter!$D:$D,"&lt;=24999",Kickstarter!$R:$R,"plays")</f>
        <v>9</v>
      </c>
      <c r="C7">
        <f>COUNTIFS(Kickstarter!$F:$F,"failed",Kickstarter!$D:$D,"&gt;=20000",Kickstarter!$D:$D,"&lt;=24999",Kickstarter!$R:$R,"plays")</f>
        <v>5</v>
      </c>
      <c r="D7">
        <f>COUNTIFS(Kickstarter!$F:$F,"canceled",Kickstarter!$D:$D,"&gt;=20000",Kickstarter!$D:$D,"&lt;=24999",Kickstarter!$R:$R,"plays")</f>
        <v>0</v>
      </c>
      <c r="E7">
        <f t="shared" si="3"/>
        <v>14</v>
      </c>
      <c r="F7" s="18">
        <f t="shared" si="2"/>
        <v>0.6428571428571429</v>
      </c>
      <c r="G7" s="19">
        <f t="shared" si="0"/>
        <v>0.35714285714285715</v>
      </c>
      <c r="H7" s="19">
        <f t="shared" si="1"/>
        <v>0</v>
      </c>
    </row>
    <row r="8" spans="1:8" x14ac:dyDescent="0.2">
      <c r="A8" t="s">
        <v>8394</v>
      </c>
      <c r="B8">
        <f>COUNTIFS(Kickstarter!$F:$F,"successful",Kickstarter!$D:$D,"&gt;=25000",Kickstarter!$D:$D,"&lt;=29999",Kickstarter!$R:$R,"plays")</f>
        <v>2</v>
      </c>
      <c r="C8">
        <f>COUNTIFS(Kickstarter!$F:$F,"failed",Kickstarter!$D:$D,"&gt;=25000",Kickstarter!$D:$D,"&lt;=29999",Kickstarter!$R:$R,"plays")</f>
        <v>0</v>
      </c>
      <c r="D8">
        <f>COUNTIFS(Kickstarter!$F:$F,"canceled",Kickstarter!$D:$D,"&gt;=25000",Kickstarter!$D:$D,"&lt;=29999",Kickstarter!$R:$R,"plays")</f>
        <v>0</v>
      </c>
      <c r="E8">
        <f t="shared" si="3"/>
        <v>2</v>
      </c>
      <c r="F8" s="18">
        <f t="shared" si="2"/>
        <v>1</v>
      </c>
      <c r="G8" s="19">
        <f t="shared" si="0"/>
        <v>0</v>
      </c>
      <c r="H8" s="19">
        <f t="shared" si="1"/>
        <v>0</v>
      </c>
    </row>
    <row r="9" spans="1:8" x14ac:dyDescent="0.2">
      <c r="A9" t="s">
        <v>8395</v>
      </c>
      <c r="B9">
        <f>COUNTIFS(Kickstarter!$F:$F,"successful",Kickstarter!$D:$D,"&gt;=30000",Kickstarter!$D:$D,"&lt;=34999",Kickstarter!$R:$R,"plays")</f>
        <v>4</v>
      </c>
      <c r="C9">
        <f>COUNTIFS(Kickstarter!$F:$F,"failed",Kickstarter!$D:$D,"&gt;=30000",Kickstarter!$D:$D,"&lt;=34999",Kickstarter!$R:$R,"plays")</f>
        <v>1</v>
      </c>
      <c r="D9">
        <f>COUNTIFS(Kickstarter!$F:$F,"canceled",Kickstarter!$D:$D,"&gt;=30000",Kickstarter!$D:$D,"&lt;=34999",Kickstarter!$R:$R,"plays")</f>
        <v>0</v>
      </c>
      <c r="E9">
        <f t="shared" si="3"/>
        <v>5</v>
      </c>
      <c r="F9" s="18">
        <f t="shared" si="2"/>
        <v>0.8</v>
      </c>
      <c r="G9" s="19">
        <f t="shared" si="0"/>
        <v>0.2</v>
      </c>
      <c r="H9" s="19">
        <f t="shared" si="1"/>
        <v>0</v>
      </c>
    </row>
    <row r="10" spans="1:8" x14ac:dyDescent="0.2">
      <c r="A10" t="s">
        <v>8396</v>
      </c>
      <c r="B10">
        <f>COUNTIFS(Kickstarter!$F:$F,"successful",Kickstarter!$D:$D,"&gt;=35000",Kickstarter!$D:$D,"&lt;=39999",Kickstarter!$R:$R,"plays")</f>
        <v>4</v>
      </c>
      <c r="C10">
        <f>COUNTIFS(Kickstarter!$F:$F,"failed",Kickstarter!$D:$D,"&gt;=35000",Kickstarter!$D:$D,"&lt;=39999",Kickstarter!$R:$R,"plays")</f>
        <v>1</v>
      </c>
      <c r="D10">
        <f>COUNTIFS(Kickstarter!$F:$F,"canceled",Kickstarter!$D:$D,"&gt;=35000",Kickstarter!$D:$D,"&lt;=39999",Kickstarter!$R:$R,"plays")</f>
        <v>0</v>
      </c>
      <c r="E10">
        <f t="shared" si="3"/>
        <v>5</v>
      </c>
      <c r="F10" s="18">
        <f t="shared" si="2"/>
        <v>0.8</v>
      </c>
      <c r="G10" s="19">
        <f t="shared" si="0"/>
        <v>0.2</v>
      </c>
      <c r="H10" s="19">
        <f t="shared" si="1"/>
        <v>0</v>
      </c>
    </row>
    <row r="11" spans="1:8" x14ac:dyDescent="0.2">
      <c r="A11" t="s">
        <v>8397</v>
      </c>
      <c r="B11">
        <f>COUNTIFS(Kickstarter!$F:$F,"successful",Kickstarter!$D:$D,"&gt;=40000",Kickstarter!$D:$D,"&lt;=44999",Kickstarter!$R:$R,"plays")</f>
        <v>2</v>
      </c>
      <c r="C11">
        <f>COUNTIFS(Kickstarter!$F:$F,"failed",Kickstarter!$D:$D,"&gt;=40000",Kickstarter!$D:$D,"&lt;=44999",Kickstarter!$R:$R,"plays")</f>
        <v>1</v>
      </c>
      <c r="D11">
        <f>COUNTIFS(Kickstarter!$F:$F,"canceled",Kickstarter!$D:$D,"&gt;=40000",Kickstarter!$D:$D,"&lt;=44999",Kickstarter!$R:$R,"plays")</f>
        <v>0</v>
      </c>
      <c r="E11">
        <f t="shared" si="3"/>
        <v>3</v>
      </c>
      <c r="F11" s="18">
        <f t="shared" si="2"/>
        <v>0.66666666666666663</v>
      </c>
      <c r="G11" s="19">
        <f t="shared" si="0"/>
        <v>0.33333333333333331</v>
      </c>
      <c r="H11" s="19">
        <f t="shared" si="1"/>
        <v>0</v>
      </c>
    </row>
    <row r="12" spans="1:8" x14ac:dyDescent="0.2">
      <c r="A12" t="s">
        <v>8398</v>
      </c>
      <c r="B12">
        <f>COUNTIFS(Kickstarter!$F:$F,"successful",Kickstarter!$D:$D,"&gt;=45000",Kickstarter!$D:$D,"&lt;=49999",Kickstarter!$R:$R,"plays")</f>
        <v>0</v>
      </c>
      <c r="C12">
        <f>COUNTIFS(Kickstarter!$F:$F,"failed",Kickstarter!$D:$D,"&gt;=45000",Kickstarter!$D:$D,"&lt;=49999",Kickstarter!$R:$R,"plays")</f>
        <v>1</v>
      </c>
      <c r="D12">
        <f>COUNTIFS(Kickstarter!$F:$F,"canceled",Kickstarter!$D:$D,"&gt;=45000",Kickstarter!$D:$D,"&lt;=49999",Kickstarter!$R:$R,"plays")</f>
        <v>0</v>
      </c>
      <c r="E12">
        <f t="shared" si="3"/>
        <v>1</v>
      </c>
      <c r="F12" s="18">
        <f t="shared" si="2"/>
        <v>0</v>
      </c>
      <c r="G12" s="19">
        <f t="shared" si="0"/>
        <v>1</v>
      </c>
      <c r="H12" s="19">
        <f t="shared" si="1"/>
        <v>0</v>
      </c>
    </row>
    <row r="13" spans="1:8" x14ac:dyDescent="0.2">
      <c r="A13" t="s">
        <v>8399</v>
      </c>
      <c r="B13">
        <f>COUNTIFS(Kickstarter!$F:$F,"successful",Kickstarter!$D:$D,"&gt;50000",Kickstarter!$R:$R,"plays")</f>
        <v>4</v>
      </c>
      <c r="C13">
        <f>COUNTIFS(Kickstarter!$F:$F,"failed",Kickstarter!$D:$D,"&gt;50000",Kickstarter!$R:$R,"plays")</f>
        <v>2</v>
      </c>
      <c r="D13">
        <f>COUNTIFS(Kickstarter!$F:$F,"canceled",Kickstarter!$D:$D,"&gt;50000",Kickstarter!$R:$R,"plays")</f>
        <v>0</v>
      </c>
      <c r="E13">
        <f t="shared" si="3"/>
        <v>6</v>
      </c>
      <c r="F13" s="18">
        <f t="shared" si="2"/>
        <v>0.66666666666666663</v>
      </c>
      <c r="G13" s="19">
        <f t="shared" si="0"/>
        <v>0.33333333333333331</v>
      </c>
      <c r="H13" s="19">
        <f t="shared" si="1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33220-C088-FE40-B104-0DA93CE83167}">
  <dimension ref="A1:B7"/>
  <sheetViews>
    <sheetView workbookViewId="0">
      <selection activeCell="B4" sqref="B4"/>
    </sheetView>
  </sheetViews>
  <sheetFormatPr baseColWidth="10" defaultRowHeight="15" x14ac:dyDescent="0.2"/>
  <cols>
    <col min="1" max="1" width="17.1640625" bestFit="1" customWidth="1"/>
    <col min="2" max="2" width="24.33203125" bestFit="1" customWidth="1"/>
  </cols>
  <sheetData>
    <row r="1" spans="1:2" x14ac:dyDescent="0.2">
      <c r="A1" t="s">
        <v>8366</v>
      </c>
      <c r="B1" t="s">
        <v>8405</v>
      </c>
    </row>
    <row r="2" spans="1:2" x14ac:dyDescent="0.2">
      <c r="A2" t="s">
        <v>8401</v>
      </c>
      <c r="B2">
        <f>COUNTIFS(Kickstarter!$E:$E,"&lt;1000",Kickstarter!$G:$G,"US",Kickstarter!$R:$R,"rock")</f>
        <v>26</v>
      </c>
    </row>
    <row r="3" spans="1:2" x14ac:dyDescent="0.2">
      <c r="A3" t="s">
        <v>8402</v>
      </c>
      <c r="B3">
        <f>COUNTIFS(Kickstarter!$E:$E,"&gt;=1000",Kickstarter!$G:$G,"US",Kickstarter!$E:$E,"&lt;=9999",Kickstarter!$R:$R,"rock")</f>
        <v>165</v>
      </c>
    </row>
    <row r="4" spans="1:2" x14ac:dyDescent="0.2">
      <c r="A4" t="s">
        <v>8403</v>
      </c>
      <c r="B4">
        <f>COUNTIFS(Kickstarter!$E:$E,"&gt;=10000",Kickstarter!$G:$G,"US",Kickstarter!$E:$E,"&lt;=99999",Kickstarter!$R:$R,"rock")</f>
        <v>49</v>
      </c>
    </row>
    <row r="5" spans="1:2" x14ac:dyDescent="0.2">
      <c r="A5" t="s">
        <v>8404</v>
      </c>
      <c r="B5">
        <f>COUNTIFS(Kickstarter!$E:$E,"&gt;=100000",Kickstarter!$G:$G,"US",Kickstarter!$R:$R,"rock")</f>
        <v>0</v>
      </c>
    </row>
    <row r="6" spans="1:2" x14ac:dyDescent="0.2">
      <c r="B6">
        <f>SUM(B2:B5)</f>
        <v>240</v>
      </c>
    </row>
    <row r="7" spans="1:2" x14ac:dyDescent="0.2">
      <c r="B7">
        <f>COUNTIFS(Kickstarter!$E:$E,"&gt;0",Kickstarter!$H:$H,"US",Kickstarter!$R:$R,"rock")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FB3A4-3271-9D41-9374-6B6677955934}">
  <sheetPr codeName="Sheet4"/>
  <dimension ref="A1:F14"/>
  <sheetViews>
    <sheetView workbookViewId="0">
      <selection activeCell="B7" sqref="B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8313</v>
      </c>
      <c r="B3" s="13" t="s">
        <v>8314</v>
      </c>
    </row>
    <row r="4" spans="1:6" x14ac:dyDescent="0.2">
      <c r="A4" s="13" t="s">
        <v>8316</v>
      </c>
      <c r="B4" t="s">
        <v>8219</v>
      </c>
      <c r="C4" t="s">
        <v>8220</v>
      </c>
      <c r="D4" t="s">
        <v>8221</v>
      </c>
      <c r="E4" t="s">
        <v>8218</v>
      </c>
      <c r="F4" t="s">
        <v>8315</v>
      </c>
    </row>
    <row r="5" spans="1:6" x14ac:dyDescent="0.2">
      <c r="A5" s="14" t="s">
        <v>8317</v>
      </c>
      <c r="B5" s="8">
        <v>31</v>
      </c>
      <c r="C5" s="8">
        <v>130</v>
      </c>
      <c r="D5" s="8"/>
      <c r="E5" s="8">
        <v>261</v>
      </c>
      <c r="F5" s="8">
        <v>422</v>
      </c>
    </row>
    <row r="6" spans="1:6" x14ac:dyDescent="0.2">
      <c r="A6" s="14" t="s">
        <v>8341</v>
      </c>
      <c r="B6" s="8">
        <v>15</v>
      </c>
      <c r="C6" s="8">
        <v>115</v>
      </c>
      <c r="D6" s="8">
        <v>4</v>
      </c>
      <c r="E6" s="8">
        <v>34</v>
      </c>
      <c r="F6" s="8">
        <v>168</v>
      </c>
    </row>
    <row r="7" spans="1:6" x14ac:dyDescent="0.2">
      <c r="A7" s="14" t="s">
        <v>8338</v>
      </c>
      <c r="B7" s="8"/>
      <c r="C7" s="8">
        <v>96</v>
      </c>
      <c r="D7" s="8"/>
      <c r="E7" s="8">
        <v>52</v>
      </c>
      <c r="F7" s="8">
        <v>148</v>
      </c>
    </row>
    <row r="8" spans="1:6" x14ac:dyDescent="0.2">
      <c r="A8" s="14" t="s">
        <v>8336</v>
      </c>
      <c r="B8" s="8">
        <v>23</v>
      </c>
      <c r="C8" s="8"/>
      <c r="D8" s="8"/>
      <c r="E8" s="8"/>
      <c r="F8" s="8">
        <v>23</v>
      </c>
    </row>
    <row r="9" spans="1:6" x14ac:dyDescent="0.2">
      <c r="A9" s="14" t="s">
        <v>8330</v>
      </c>
      <c r="B9" s="8">
        <v>19</v>
      </c>
      <c r="C9" s="8">
        <v>110</v>
      </c>
      <c r="D9" s="8">
        <v>17</v>
      </c>
      <c r="E9" s="8">
        <v>490</v>
      </c>
      <c r="F9" s="8">
        <v>636</v>
      </c>
    </row>
    <row r="10" spans="1:6" x14ac:dyDescent="0.2">
      <c r="A10" s="14" t="s">
        <v>8343</v>
      </c>
      <c r="B10" s="8"/>
      <c r="C10" s="8">
        <v>72</v>
      </c>
      <c r="D10" s="8"/>
      <c r="E10" s="8">
        <v>62</v>
      </c>
      <c r="F10" s="8">
        <v>134</v>
      </c>
    </row>
    <row r="11" spans="1:6" x14ac:dyDescent="0.2">
      <c r="A11" s="14" t="s">
        <v>8327</v>
      </c>
      <c r="B11" s="8">
        <v>22</v>
      </c>
      <c r="C11" s="8">
        <v>87</v>
      </c>
      <c r="D11" s="8"/>
      <c r="E11" s="8">
        <v>69</v>
      </c>
      <c r="F11" s="8">
        <v>178</v>
      </c>
    </row>
    <row r="12" spans="1:6" x14ac:dyDescent="0.2">
      <c r="A12" s="14" t="s">
        <v>8324</v>
      </c>
      <c r="B12" s="8">
        <v>121</v>
      </c>
      <c r="C12" s="8">
        <v>138</v>
      </c>
      <c r="D12" s="8"/>
      <c r="E12" s="8">
        <v>158</v>
      </c>
      <c r="F12" s="8">
        <v>417</v>
      </c>
    </row>
    <row r="13" spans="1:6" x14ac:dyDescent="0.2">
      <c r="A13" s="14" t="s">
        <v>8308</v>
      </c>
      <c r="B13" s="8">
        <v>26</v>
      </c>
      <c r="C13" s="8">
        <v>349</v>
      </c>
      <c r="D13" s="8">
        <v>12</v>
      </c>
      <c r="E13" s="8">
        <v>525</v>
      </c>
      <c r="F13" s="8">
        <v>912</v>
      </c>
    </row>
    <row r="14" spans="1:6" x14ac:dyDescent="0.2">
      <c r="A14" s="14" t="s">
        <v>8315</v>
      </c>
      <c r="B14" s="8">
        <v>257</v>
      </c>
      <c r="C14" s="8">
        <v>1097</v>
      </c>
      <c r="D14" s="8">
        <v>33</v>
      </c>
      <c r="E14" s="8">
        <v>1651</v>
      </c>
      <c r="F14" s="8">
        <v>3038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Theater Outcomes By Launch Date</vt:lpstr>
      <vt:lpstr>Outcomes Based on Goals</vt:lpstr>
      <vt:lpstr>Pledged</vt:lpstr>
      <vt:lpstr>PivotChart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Daija Stokes</cp:lastModifiedBy>
  <dcterms:created xsi:type="dcterms:W3CDTF">2017-04-20T15:17:24Z</dcterms:created>
  <dcterms:modified xsi:type="dcterms:W3CDTF">2022-01-10T00:23:55Z</dcterms:modified>
</cp:coreProperties>
</file>