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udab\OneDrive\Desktop\BCwork\Crowdfunding\"/>
    </mc:Choice>
  </mc:AlternateContent>
  <xr:revisionPtr revIDLastSave="0" documentId="13_ncr:1_{DE8F5120-BE5C-4216-8247-2DC242FA107D}" xr6:coauthVersionLast="47" xr6:coauthVersionMax="47" xr10:uidLastSave="{00000000-0000-0000-0000-000000000000}"/>
  <bookViews>
    <workbookView xWindow="28680" yWindow="-120" windowWidth="29040" windowHeight="15840" firstSheet="1" activeTab="5" xr2:uid="{00000000-000D-0000-FFFF-FFFF00000000}"/>
  </bookViews>
  <sheets>
    <sheet name="Crowdfunding" sheetId="1" r:id="rId1"/>
    <sheet name="Pivot table (Category)" sheetId="2" r:id="rId2"/>
    <sheet name="Pivot table (Sub-category)" sheetId="3" r:id="rId3"/>
    <sheet name="Pivot tabe ( Date created )" sheetId="7" r:id="rId4"/>
    <sheet name="Outcomes based on goal" sheetId="12" r:id="rId5"/>
    <sheet name="Statistics" sheetId="15" r:id="rId6"/>
  </sheets>
  <definedNames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5" l="1"/>
  <c r="K11" i="15"/>
  <c r="E12" i="15"/>
  <c r="E11" i="1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K10" i="15"/>
  <c r="K9" i="15"/>
  <c r="K8" i="15"/>
  <c r="K7" i="15"/>
  <c r="E7" i="15"/>
  <c r="E10" i="15"/>
  <c r="E9" i="15"/>
  <c r="E8" i="15"/>
  <c r="L3" i="12"/>
  <c r="L4" i="12"/>
  <c r="L5" i="12"/>
  <c r="L6" i="12"/>
  <c r="L7" i="12"/>
  <c r="L8" i="12"/>
  <c r="L9" i="12"/>
  <c r="L10" i="12"/>
  <c r="L11" i="12"/>
  <c r="L12" i="12"/>
  <c r="L13" i="12"/>
  <c r="L2" i="12"/>
  <c r="K3" i="12"/>
  <c r="K4" i="12"/>
  <c r="K5" i="12"/>
  <c r="K6" i="12"/>
  <c r="K7" i="12"/>
  <c r="K8" i="12"/>
  <c r="K9" i="12"/>
  <c r="K10" i="12"/>
  <c r="K11" i="12"/>
  <c r="K12" i="12"/>
  <c r="K13" i="12"/>
  <c r="K2" i="12"/>
  <c r="J3" i="12"/>
  <c r="J4" i="12"/>
  <c r="J5" i="12"/>
  <c r="J6" i="12"/>
  <c r="J7" i="12"/>
  <c r="J8" i="12"/>
  <c r="J9" i="12"/>
  <c r="J10" i="12"/>
  <c r="J11" i="12"/>
  <c r="J12" i="12"/>
  <c r="J13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F13" i="12"/>
  <c r="I13" i="12" s="1"/>
  <c r="F12" i="12"/>
  <c r="I12" i="12" s="1"/>
  <c r="F11" i="12"/>
  <c r="I11" i="12" s="1"/>
  <c r="F10" i="12"/>
  <c r="I10" i="12" s="1"/>
  <c r="F9" i="12"/>
  <c r="I9" i="12" s="1"/>
  <c r="F8" i="12"/>
  <c r="I8" i="12" s="1"/>
  <c r="F7" i="12"/>
  <c r="I7" i="12" s="1"/>
  <c r="F6" i="12"/>
  <c r="I6" i="12" s="1"/>
  <c r="F5" i="12"/>
  <c r="I5" i="12" s="1"/>
  <c r="F4" i="12"/>
  <c r="I4" i="12" s="1"/>
  <c r="F3" i="12"/>
  <c r="I3" i="12" s="1"/>
  <c r="F2" i="12"/>
  <c r="H2" i="12"/>
  <c r="G2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2" i="12" l="1"/>
  <c r="J2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0305E9-B379-450C-BA88-97383A3DC96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9C09E4F-FC88-4F72-8B58-5564F8504A57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<sst xmlns="http://schemas.openxmlformats.org/spreadsheetml/2006/main" count="8070" uniqueCount="2119">
  <si>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</si>
  <si>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</si>
  <si>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</si>
  <si>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</si>
  <si>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</si>
  <si>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</si>
  <si>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</si>
  <si>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</si>
  <si>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</si>
  <si>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</si>
  <si>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</si>
  <si>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</si>
  <si>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</si>
  <si>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</si>
  <si>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</si>
  <si>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</si>
  <si>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</si>
  <si>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</si>
  <si>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</si>
  <si>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</si>
  <si>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</si>
  <si>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</si>
  <si>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</si>
  <si>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</si>
  <si>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</si>
  <si>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</si>
  <si>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</si>
  <si>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</si>
  <si>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</si>
  <si>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</si>
  <si>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</si>
  <si>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</si>
  <si>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</si>
  <si>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</si>
  <si>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</si>
  <si>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</si>
  <si>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</si>
  <si>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</si>
  <si>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</si>
  <si>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</si>
  <si>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</si>
  <si>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</si>
  <si>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</si>
  <si>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</si>
  <si>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</si>
  <si>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</si>
  <si>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</si>
  <si>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</si>
  <si>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</si>
  <si>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</si>
  <si>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</si>
  <si>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</si>
  <si>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</si>
  <si>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</si>
  <si>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</si>
  <si>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</si>
  <si>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</si>
  <si>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</si>
  <si>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</si>
  <si>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</si>
  <si>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</si>
  <si>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</si>
  <si>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</si>
  <si>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</si>
  <si>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</si>
  <si>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</si>
  <si>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</si>
  <si>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</si>
  <si>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</si>
  <si>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</si>
  <si>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</si>
  <si>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</si>
  <si>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</si>
  <si>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</si>
  <si>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</si>
  <si>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</si>
  <si>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</si>
  <si>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</si>
  <si>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</si>
  <si>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</si>
  <si>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</si>
  <si>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</si>
  <si>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</si>
  <si>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</si>
  <si>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</si>
  <si>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</si>
  <si>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</si>
  <si>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</si>
  <si>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</si>
  <si>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</si>
  <si>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</si>
  <si>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</si>
  <si>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</si>
  <si>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</si>
  <si>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</si>
  <si>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</si>
  <si>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</si>
  <si>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</si>
  <si>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</si>
  <si>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</si>
  <si>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</si>
  <si>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</si>
  <si>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</si>
  <si>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</si>
  <si>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</si>
  <si>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</si>
  <si>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</si>
  <si>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</si>
  <si>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</si>
  <si>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</si>
  <si>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</si>
  <si>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</si>
  <si>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</si>
  <si>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</si>
  <si>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</si>
  <si>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</si>
  <si>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</si>
  <si>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</si>
  <si>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</si>
  <si>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</si>
  <si>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</si>
  <si>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</si>
  <si>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</si>
  <si>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</si>
  <si>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</si>
  <si>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</si>
  <si>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</si>
  <si>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</si>
  <si>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</si>
  <si>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</si>
  <si>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</si>
  <si>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</si>
  <si>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</si>
  <si>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</si>
  <si>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</si>
  <si>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</si>
  <si>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</si>
  <si>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</si>
  <si>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</si>
  <si>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</si>
  <si>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</si>
  <si>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</si>
  <si>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</si>
  <si>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</si>
  <si>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</si>
  <si>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</si>
  <si>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</si>
  <si>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</si>
  <si>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</si>
  <si>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</si>
  <si>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</si>
  <si>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</si>
  <si>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</si>
  <si>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</si>
  <si>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</si>
  <si>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</si>
  <si>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</si>
  <si>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</si>
  <si>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</si>
  <si>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</si>
  <si>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</si>
  <si>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</si>
  <si>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</si>
  <si>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</si>
  <si>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</si>
  <si>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</si>
  <si>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</si>
  <si>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</si>
  <si>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</si>
  <si>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</si>
  <si>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</si>
  <si>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</si>
  <si>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</si>
  <si>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</si>
  <si>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</si>
  <si>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</si>
  <si>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</si>
  <si>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</si>
  <si>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</si>
  <si>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</si>
  <si>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</si>
  <si>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</si>
  <si>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</si>
  <si>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</si>
  <si>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</si>
  <si>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</si>
  <si>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</si>
  <si>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</si>
  <si>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</si>
  <si>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</si>
  <si>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</si>
  <si>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</si>
  <si>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</si>
  <si>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</si>
  <si>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</si>
  <si>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</si>
  <si>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</si>
  <si>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</si>
  <si>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</si>
  <si>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</si>
  <si>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</si>
  <si>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</si>
  <si>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</si>
  <si>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</si>
  <si>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</si>
  <si>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</si>
  <si>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</si>
  <si>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</si>
  <si>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</si>
  <si>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</si>
  <si>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</si>
  <si>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</si>
  <si>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</si>
  <si>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</si>
  <si>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</si>
  <si>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</si>
  <si>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</si>
  <si>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</si>
  <si>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</si>
  <si>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</si>
  <si>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</si>
  <si>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</si>
  <si>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</si>
  <si>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</si>
  <si>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</si>
  <si>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</si>
  <si>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</si>
  <si>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</si>
  <si>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</si>
  <si>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</si>
  <si>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</si>
  <si>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</si>
  <si>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</si>
  <si>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</si>
  <si>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</si>
  <si>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</si>
  <si>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</si>
  <si>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</si>
  <si>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</si>
  <si>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</si>
  <si>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</si>
  <si>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</si>
  <si>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</si>
  <si>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</si>
  <si>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</si>
  <si>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</si>
  <si>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</si>
  <si>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</si>
  <si>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</si>
  <si>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</si>
  <si>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</si>
  <si>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</si>
  <si>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</si>
  <si>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</si>
  <si>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</si>
  <si>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</si>
  <si>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</si>
  <si>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</si>
  <si>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</si>
  <si>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</si>
  <si>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</si>
  <si>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</si>
  <si>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</si>
  <si>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</si>
  <si>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</si>
  <si>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</si>
  <si>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</si>
  <si>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</si>
  <si>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</si>
  <si>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</si>
  <si>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</si>
  <si>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</si>
  <si>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</si>
  <si>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</si>
  <si>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</si>
  <si>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</si>
  <si>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</si>
  <si>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</si>
  <si>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</si>
  <si>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</si>
  <si>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</si>
  <si>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</si>
  <si>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</si>
  <si>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</si>
  <si>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</si>
  <si>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</si>
  <si>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</si>
  <si>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</si>
  <si>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</si>
  <si>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</si>
  <si>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</si>
  <si>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</si>
  <si>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</si>
  <si>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</si>
  <si>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</si>
  <si>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</si>
  <si>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</si>
  <si>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</si>
  <si>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</si>
  <si>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</si>
  <si>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</si>
  <si>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</si>
  <si>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</si>
  <si>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</si>
  <si>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</si>
  <si>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</si>
  <si>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</si>
  <si>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</si>
  <si>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</si>
  <si>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</si>
  <si>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</si>
  <si>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</si>
  <si>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</si>
  <si>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</si>
  <si>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</si>
  <si>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</si>
  <si>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</si>
  <si>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</si>
  <si>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</si>
  <si>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</si>
  <si>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</si>
  <si>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</si>
  <si>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</si>
  <si>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</si>
  <si>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</si>
  <si>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</si>
  <si>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</si>
  <si>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</si>
  <si>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</si>
  <si>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</si>
  <si>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</si>
  <si>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</si>
  <si>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</si>
  <si>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</si>
  <si>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</si>
  <si>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</si>
  <si>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</si>
  <si>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</si>
  <si>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</si>
  <si>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</si>
  <si>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</si>
  <si>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</si>
  <si>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</si>
  <si>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</si>
  <si>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</si>
  <si>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</si>
  <si>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</si>
  <si>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</si>
  <si>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</si>
  <si>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</si>
  <si>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</si>
  <si>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</si>
  <si>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</si>
  <si>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</si>
  <si>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</si>
  <si>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</si>
  <si>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</si>
  <si>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</si>
  <si>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</si>
  <si>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</si>
  <si>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</si>
  <si>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</si>
  <si>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</si>
  <si>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</si>
  <si>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</si>
  <si>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</si>
  <si>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</si>
  <si>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</si>
  <si>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</si>
  <si>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</si>
  <si>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</si>
  <si>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</si>
  <si>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</si>
  <si>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</si>
  <si>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</si>
  <si>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</si>
  <si>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</si>
  <si>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</si>
  <si>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</si>
  <si>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</si>
  <si>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</si>
  <si>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</si>
  <si>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</si>
  <si>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</si>
  <si>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</si>
  <si>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</si>
  <si>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</si>
  <si>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</si>
  <si>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</si>
  <si>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</si>
  <si>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</si>
  <si>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</si>
  <si>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</si>
  <si>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</si>
  <si>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</si>
  <si>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</si>
  <si>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</si>
  <si>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</si>
  <si>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</si>
  <si>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</si>
  <si>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</si>
  <si>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</si>
  <si>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</si>
  <si>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</si>
  <si>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</si>
  <si>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</si>
  <si>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</si>
  <si>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</si>
  <si>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</si>
  <si>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</si>
  <si>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</si>
  <si>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</si>
  <si>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</si>
  <si>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</si>
  <si>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</si>
  <si>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</si>
  <si>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</si>
  <si>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</si>
  <si>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</si>
  <si>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</si>
  <si>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</si>
  <si>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</si>
  <si>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</si>
  <si>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</si>
  <si>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</si>
  <si>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</si>
  <si>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</si>
  <si>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</si>
  <si>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</si>
  <si>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</si>
  <si>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</si>
  <si>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</si>
  <si>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</si>
  <si>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</si>
  <si>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</si>
  <si>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</si>
  <si>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</si>
  <si>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</si>
  <si>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</si>
  <si>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</si>
  <si>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</si>
  <si>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</si>
  <si>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</si>
  <si>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</si>
  <si>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</si>
  <si>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</si>
  <si>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</si>
  <si>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</si>
  <si>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</si>
  <si>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</si>
  <si>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</si>
  <si>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</si>
  <si>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</si>
  <si>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</si>
  <si>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</si>
  <si>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</si>
  <si>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</si>
  <si>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</si>
  <si>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</si>
  <si>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</si>
  <si>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</si>
  <si>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</si>
  <si>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</si>
  <si>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</si>
  <si>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</si>
  <si>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</si>
  <si>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</si>
  <si>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</si>
  <si>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</si>
  <si>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</si>
  <si>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</si>
  <si>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</si>
  <si>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</si>
  <si>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</si>
  <si>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</si>
  <si>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</si>
  <si>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</si>
  <si>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</si>
  <si>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</si>
  <si>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</si>
  <si>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</si>
  <si>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</si>
  <si>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</si>
  <si>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</si>
  <si>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</si>
  <si>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</si>
  <si>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</si>
  <si>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</si>
  <si>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</si>
  <si>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</si>
  <si>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</si>
  <si>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</si>
  <si>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</si>
  <si>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</si>
  <si>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</si>
  <si>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</si>
  <si>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</si>
  <si>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</si>
  <si>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</si>
  <si>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</si>
  <si>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</si>
  <si>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</si>
  <si>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</si>
  <si>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</si>
  <si>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</si>
  <si>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</si>
  <si>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</si>
  <si>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</si>
  <si>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</si>
  <si>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</si>
  <si>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</si>
  <si>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</si>
  <si>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</si>
  <si>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</si>
  <si>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</si>
  <si>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</si>
  <si>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</si>
  <si>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</si>
  <si>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</si>
  <si>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</si>
  <si>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</si>
  <si>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</si>
  <si>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</si>
  <si>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</si>
  <si>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</si>
  <si>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</si>
  <si>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</si>
  <si>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</si>
  <si>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</si>
  <si>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</si>
  <si>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</si>
  <si>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</si>
  <si>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</si>
  <si>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</si>
  <si>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</si>
  <si>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</si>
  <si>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</si>
  <si>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</si>
  <si>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</si>
  <si>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</si>
  <si>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</si>
  <si>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</si>
  <si>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</si>
  <si>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</si>
  <si>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</si>
  <si>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</si>
  <si>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</si>
  <si>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</si>
  <si>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</si>
  <si>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</si>
  <si>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</si>
  <si>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</si>
  <si>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</si>
  <si>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</si>
  <si>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</si>
  <si>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</si>
  <si>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</si>
  <si>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</si>
  <si>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</si>
  <si>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</si>
  <si>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</si>
  <si>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</si>
  <si>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</si>
  <si>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</si>
  <si>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</si>
  <si>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</si>
  <si>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</si>
  <si>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</si>
  <si>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</si>
  <si>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</si>
  <si>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</si>
  <si>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</si>
  <si>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</si>
  <si>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</si>
  <si>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</si>
  <si>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</si>
  <si>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</si>
  <si>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</si>
  <si>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</si>
  <si>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</si>
  <si>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</si>
  <si>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</si>
  <si>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</si>
  <si>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</si>
  <si>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</si>
  <si>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</si>
  <si>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</si>
  <si>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</si>
  <si>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</si>
  <si>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</si>
  <si>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</si>
  <si>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</si>
  <si>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</si>
  <si>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</si>
  <si>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</si>
  <si>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</si>
  <si>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</si>
  <si>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</si>
  <si>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</si>
  <si>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</si>
  <si>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</si>
  <si>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</si>
  <si>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</si>
  <si>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</si>
  <si>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</si>
  <si>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</si>
  <si>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</si>
  <si>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</si>
  <si>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</si>
  <si>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</si>
  <si>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</si>
  <si>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</si>
  <si>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</si>
  <si>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</si>
  <si>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</si>
  <si>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</si>
  <si>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</si>
  <si>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</si>
  <si>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</si>
  <si>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</si>
  <si>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</si>
  <si>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</si>
  <si>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</si>
  <si>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</si>
  <si>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</si>
  <si>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</si>
  <si>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</si>
  <si>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</si>
  <si>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</si>
  <si>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</si>
  <si>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</si>
  <si>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</si>
  <si>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</si>
  <si>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</si>
  <si>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</si>
  <si>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</si>
  <si>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</si>
  <si>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</si>
  <si>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</si>
  <si>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</si>
  <si>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</si>
  <si>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</si>
  <si>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</si>
  <si>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</si>
  <si>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</si>
  <si>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</si>
  <si>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</si>
  <si>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</si>
  <si>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</si>
  <si>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</si>
  <si>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</si>
  <si>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</si>
  <si>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</si>
  <si>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</si>
  <si>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</si>
  <si>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</si>
  <si>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</si>
  <si>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</si>
  <si>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</si>
  <si>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</si>
  <si>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</si>
  <si>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</si>
  <si>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</si>
  <si>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</si>
  <si>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</si>
  <si>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</si>
  <si>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</si>
  <si>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</si>
  <si>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</si>
  <si>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</si>
  <si>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</si>
  <si>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</si>
  <si>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</si>
  <si>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</si>
  <si>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</si>
  <si>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</si>
  <si>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</si>
  <si>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</si>
  <si>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</si>
  <si>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</si>
  <si>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</si>
  <si>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</si>
  <si>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</si>
  <si>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</si>
  <si>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</si>
  <si>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</si>
  <si>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</si>
  <si>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</si>
  <si>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</si>
  <si>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</si>
  <si>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</si>
  <si>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</si>
  <si>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</si>
  <si>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</si>
  <si>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</si>
  <si>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</si>
  <si>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</si>
  <si>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</si>
  <si>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</si>
  <si>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</si>
  <si>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</si>
  <si>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</si>
  <si>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</si>
  <si>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</si>
  <si>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</si>
  <si>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</si>
  <si>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</si>
  <si>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</si>
  <si>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</si>
  <si>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</si>
  <si>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</si>
  <si>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</si>
  <si>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</si>
  <si>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</si>
  <si>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</si>
  <si>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</si>
  <si>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</si>
  <si>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</si>
  <si>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</si>
  <si>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</si>
  <si>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</si>
  <si>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</si>
  <si>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</si>
  <si>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</si>
  <si>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</si>
  <si>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</si>
  <si>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</si>
  <si>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</si>
  <si>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</si>
  <si>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</si>
  <si>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</si>
  <si>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</si>
  <si>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</si>
  <si>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</si>
  <si>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</si>
  <si>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</si>
  <si>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</si>
  <si>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</si>
  <si>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</si>
  <si>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</si>
  <si>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</si>
  <si>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</si>
  <si>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</si>
  <si>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</si>
  <si>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</si>
  <si>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</si>
  <si>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</si>
  <si>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</si>
  <si>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</si>
  <si>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</si>
  <si>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</si>
  <si>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</si>
  <si>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</si>
  <si>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</si>
  <si>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</si>
  <si>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</si>
  <si>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</si>
  <si>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</si>
  <si>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</si>
  <si>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</si>
  <si>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</si>
  <si>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</si>
  <si>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</si>
  <si>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</si>
  <si>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</si>
  <si>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</si>
  <si>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</si>
  <si>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</si>
  <si>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</si>
  <si>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</si>
  <si>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</si>
  <si>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</si>
  <si>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</si>
  <si>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</si>
  <si>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</si>
  <si>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</si>
  <si>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</si>
  <si>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</si>
  <si>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</si>
  <si>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</si>
  <si>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</si>
  <si>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</si>
  <si>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</si>
  <si>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</si>
  <si>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</si>
  <si>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</si>
  <si>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</si>
  <si>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</si>
  <si>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</si>
  <si>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</si>
  <si>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</si>
  <si>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</si>
  <si>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</si>
  <si>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</si>
  <si>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</si>
  <si>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</si>
  <si>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</si>
  <si>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</si>
  <si>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</si>
  <si>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</si>
  <si>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</si>
  <si>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</si>
  <si>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</si>
  <si>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</si>
  <si>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</si>
  <si>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</si>
  <si>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</si>
  <si>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</si>
  <si>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</si>
  <si>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</si>
  <si>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</si>
  <si>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</si>
  <si>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</si>
  <si>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</si>
  <si>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</si>
  <si>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</si>
  <si>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</si>
  <si>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</si>
  <si>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</si>
  <si>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</si>
  <si>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</si>
  <si>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</si>
  <si>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</si>
  <si>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</si>
  <si>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</si>
  <si>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</si>
  <si>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</si>
  <si>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</si>
  <si>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</si>
  <si>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</si>
  <si>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</si>
  <si>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</si>
  <si>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</si>
  <si>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</si>
  <si>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</si>
  <si>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</si>
  <si>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</si>
  <si>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</si>
  <si>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</si>
  <si>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</si>
  <si>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</si>
  <si>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</si>
  <si>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</si>
  <si>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</si>
  <si>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</si>
  <si>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</si>
  <si>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</si>
  <si>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</si>
  <si>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</si>
  <si>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</si>
  <si>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</si>
  <si>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</si>
  <si>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</si>
  <si>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</si>
  <si>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</si>
  <si>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</si>
  <si>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</si>
  <si>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</si>
  <si>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</si>
  <si>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</si>
  <si>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</si>
  <si>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</si>
  <si>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</si>
  <si>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</si>
  <si>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</si>
  <si>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</si>
  <si>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</si>
  <si>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</si>
  <si>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</si>
  <si>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</si>
  <si>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</si>
  <si>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</si>
  <si>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</si>
  <si>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</si>
  <si>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</si>
  <si>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</si>
  <si>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</si>
  <si>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</si>
  <si>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</si>
  <si>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</si>
  <si>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</si>
  <si>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</si>
  <si>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</si>
  <si>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</si>
  <si>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</si>
  <si>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</si>
  <si>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</si>
  <si>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</si>
  <si>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</si>
  <si>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</si>
  <si>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</si>
  <si>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</si>
  <si>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</si>
  <si>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</si>
  <si>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</si>
  <si>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</si>
  <si>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</si>
  <si>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</si>
  <si>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</si>
  <si>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</si>
  <si>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</si>
  <si>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</si>
  <si>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</si>
  <si>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</si>
  <si>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</si>
  <si>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</si>
  <si>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</si>
  <si>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</si>
  <si>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</si>
  <si>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</si>
  <si>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</si>
  <si>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</si>
  <si>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</si>
  <si>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</si>
  <si>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</si>
  <si>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</si>
  <si>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</si>
  <si>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</si>
  <si>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</si>
  <si>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</si>
  <si>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</si>
  <si>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</si>
  <si>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</si>
  <si>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</si>
  <si>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</si>
  <si>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</si>
  <si>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</si>
  <si>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</si>
  <si>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</si>
  <si>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</si>
  <si>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</si>
  <si>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</si>
  <si>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</si>
  <si>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</si>
  <si>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</si>
  <si>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</si>
  <si>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</si>
  <si>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</si>
  <si>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</si>
  <si>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</si>
  <si>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</si>
  <si>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</si>
  <si>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</si>
  <si>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</si>
  <si>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</si>
  <si>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</si>
  <si>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</si>
  <si>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</si>
  <si>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</si>
  <si>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</si>
  <si>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</si>
  <si>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</si>
  <si>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</si>
  <si>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</si>
  <si>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</si>
  <si>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</si>
  <si>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</si>
  <si>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</si>
  <si>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</si>
  <si>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</si>
  <si>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</si>
  <si>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</si>
  <si>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</si>
  <si>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</si>
  <si>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</si>
  <si>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</si>
  <si>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</si>
  <si>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</si>
  <si>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</si>
  <si>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</si>
  <si>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</si>
  <si>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</si>
  <si>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</si>
  <si>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</si>
  <si>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</si>
  <si>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</si>
  <si>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</si>
  <si>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</si>
  <si>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</si>
  <si>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</si>
  <si>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</si>
  <si>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</si>
  <si>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</si>
  <si>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</si>
  <si>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</si>
  <si>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</si>
  <si>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</si>
  <si>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</si>
  <si>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</si>
  <si>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</si>
  <si>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</si>
  <si>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</si>
  <si>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</si>
  <si>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</si>
  <si>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</si>
  <si>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</si>
  <si>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</si>
  <si>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</si>
  <si>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</si>
  <si>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</si>
  <si>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</si>
  <si>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</si>
  <si>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</si>
  <si>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</si>
  <si>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</si>
  <si>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</si>
  <si>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</si>
  <si>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</si>
  <si>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</si>
  <si>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</si>
  <si>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</si>
  <si>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</si>
  <si>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</si>
  <si>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</si>
  <si>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</si>
  <si>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</si>
  <si>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</si>
  <si>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</si>
  <si>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</si>
  <si>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</si>
  <si>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</si>
  <si>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</si>
  <si>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</si>
  <si>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</si>
  <si>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</si>
  <si>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</si>
  <si>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</si>
  <si>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</si>
  <si>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</si>
  <si>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</si>
  <si>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</si>
  <si>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</si>
  <si>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</si>
  <si>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</si>
  <si>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</si>
  <si>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</si>
  <si>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</si>
  <si>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</si>
  <si>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</si>
  <si>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</si>
  <si>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</si>
  <si>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</si>
  <si>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</si>
  <si>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</si>
  <si>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</si>
  <si>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</si>
  <si>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</si>
  <si>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</si>
  <si>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</si>
  <si>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</si>
  <si>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</si>
  <si>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</si>
  <si>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</si>
  <si>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</si>
  <si>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</si>
  <si>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</si>
  <si>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</si>
  <si>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</si>
  <si>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</si>
  <si>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</si>
  <si>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</si>
  <si>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</si>
  <si>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</si>
  <si>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</si>
  <si>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</si>
  <si>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</si>
  <si>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</si>
  <si>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</si>
  <si>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</si>
  <si>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</si>
  <si>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</si>
  <si>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</si>
  <si>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</si>
  <si>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</si>
  <si>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</si>
  <si>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</si>
  <si>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</si>
  <si>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</si>
  <si>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</si>
  <si>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</si>
  <si>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</si>
  <si>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</si>
  <si>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</si>
  <si>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</si>
  <si>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</si>
  <si>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</si>
  <si>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</si>
  <si>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</si>
  <si>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</si>
  <si>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</si>
  <si>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</si>
  <si>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</si>
  <si>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</si>
  <si>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</si>
  <si>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</si>
  <si>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</si>
  <si>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</si>
  <si>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</si>
  <si>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</si>
  <si>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</si>
  <si>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</si>
  <si>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</si>
  <si>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</si>
  <si>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</si>
  <si>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</si>
  <si>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</si>
  <si>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</si>
  <si>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</si>
  <si>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</si>
  <si>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</si>
  <si>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</si>
  <si>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</si>
  <si>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</si>
  <si>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</si>
  <si>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</si>
  <si>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</si>
  <si>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</si>
  <si>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</si>
  <si>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</si>
  <si>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</si>
  <si>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</si>
  <si>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</si>
  <si>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</si>
  <si>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</si>
  <si>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</si>
  <si>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</si>
  <si>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</si>
  <si>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</si>
  <si>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</si>
  <si>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</si>
  <si>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</si>
  <si>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</si>
  <si>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</si>
  <si>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</si>
  <si>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</si>
  <si>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</si>
  <si>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</si>
  <si>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</si>
  <si>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</si>
  <si>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</si>
  <si>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</si>
  <si>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</si>
  <si>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</si>
  <si>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</si>
  <si>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</si>
  <si>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</si>
  <si>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</si>
  <si>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</si>
  <si>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</si>
  <si>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</si>
  <si>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</si>
  <si>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</si>
  <si>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</si>
  <si>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</si>
  <si>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</si>
  <si>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</si>
  <si>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</si>
  <si>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</si>
  <si>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</si>
  <si>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</si>
  <si>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</si>
  <si>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</si>
  <si>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</si>
  <si>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</si>
  <si>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</si>
  <si>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</si>
  <si>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</si>
  <si>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</si>
  <si>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</si>
  <si>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</si>
  <si>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</si>
  <si>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</si>
  <si>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</si>
  <si>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</si>
  <si>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</si>
  <si>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</si>
  <si>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</si>
  <si>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</si>
  <si>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</si>
  <si>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</si>
  <si>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</si>
  <si>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</si>
  <si>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</si>
  <si>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</si>
  <si>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</si>
  <si>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</si>
  <si>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</si>
  <si>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</si>
  <si>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</si>
  <si>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</si>
  <si>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</si>
  <si>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</si>
  <si>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</si>
  <si>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</si>
  <si>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</si>
  <si>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</si>
  <si>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</si>
  <si>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</si>
  <si>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</si>
  <si>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</si>
  <si>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</si>
  <si>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</si>
  <si>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</si>
  <si>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</si>
  <si>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</si>
  <si>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</si>
  <si>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</si>
  <si>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</si>
  <si>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</si>
  <si>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</si>
  <si>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</si>
  <si>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</si>
  <si>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</si>
  <si>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</si>
  <si>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</si>
  <si>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</si>
  <si>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</si>
  <si>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</si>
  <si>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</si>
  <si>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</si>
  <si>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</si>
  <si>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</si>
  <si>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</si>
  <si>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</si>
  <si>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</si>
  <si>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</si>
  <si>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</si>
  <si>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</si>
  <si>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</si>
  <si>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</si>
  <si>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</si>
  <si>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</si>
  <si>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</si>
  <si>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</si>
  <si>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</si>
  <si>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</si>
  <si>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</si>
  <si>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</si>
  <si>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</si>
  <si>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</si>
  <si>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</si>
  <si>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</si>
  <si>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</si>
  <si>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</si>
  <si>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</si>
  <si>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</si>
  <si>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</si>
  <si>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</si>
  <si>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</si>
  <si>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</si>
  <si>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</si>
  <si>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</si>
  <si>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</si>
  <si>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</si>
  <si>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</si>
  <si>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</si>
  <si>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</si>
  <si>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</si>
  <si>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</si>
  <si>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</si>
  <si>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</si>
  <si>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</si>
  <si>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</si>
  <si>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</si>
  <si>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</si>
  <si>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</si>
  <si>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</si>
  <si>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</si>
  <si>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</si>
  <si>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</si>
  <si>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</si>
  <si>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</si>
  <si>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</si>
  <si>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</si>
  <si>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</si>
  <si>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</si>
  <si>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</si>
  <si>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</si>
  <si>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</si>
  <si>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</si>
  <si>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</si>
  <si>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</si>
  <si>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</si>
  <si>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</si>
  <si>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</si>
  <si>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</si>
  <si>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</si>
  <si>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</si>
  <si>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</si>
  <si>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</si>
  <si>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</si>
  <si>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</si>
  <si>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</si>
  <si>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</si>
  <si>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</si>
  <si>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</si>
  <si>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</si>
  <si>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</si>
  <si>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</si>
  <si>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</si>
  <si>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</si>
  <si>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</si>
  <si>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</si>
  <si>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</si>
  <si>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</si>
  <si>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</si>
  <si>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</si>
  <si>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</si>
  <si>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</si>
  <si>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</si>
  <si>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</si>
  <si>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</si>
  <si>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</si>
  <si>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</si>
  <si>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</si>
  <si>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</si>
  <si>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</si>
  <si>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</si>
  <si>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</si>
  <si>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</si>
  <si>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</si>
  <si>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</si>
  <si>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</si>
  <si>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</si>
  <si>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</si>
  <si>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</si>
  <si>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</si>
  <si>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</si>
  <si>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</si>
  <si>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</si>
  <si>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</si>
  <si>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</si>
  <si>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</si>
  <si>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</si>
  <si>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</si>
  <si>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</si>
  <si>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</si>
  <si>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</si>
  <si>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</si>
  <si>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</si>
  <si>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</si>
  <si>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</si>
  <si>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</si>
  <si>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</si>
  <si>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</si>
  <si>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</si>
  <si>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</si>
  <si>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</si>
  <si>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</si>
  <si>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</si>
  <si>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</si>
  <si>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</si>
  <si>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</si>
  <si>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</si>
  <si>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</si>
  <si>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</si>
  <si>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</si>
  <si>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</si>
  <si>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</si>
  <si>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</si>
  <si>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</si>
  <si>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</si>
  <si>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</si>
  <si>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</si>
  <si>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</si>
  <si>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</si>
  <si>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</si>
  <si>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</si>
  <si>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</si>
  <si>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</si>
  <si>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</si>
  <si>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</si>
  <si>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</si>
  <si>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</si>
  <si>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</si>
  <si>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</si>
  <si>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</si>
  <si>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</si>
  <si>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</si>
  <si>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</si>
  <si>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</si>
  <si>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</si>
  <si>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</si>
  <si>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</si>
  <si>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</si>
  <si>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</si>
  <si>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</si>
  <si>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</si>
  <si>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</si>
  <si>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</si>
  <si>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</si>
  <si>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</si>
  <si>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</si>
  <si>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</si>
  <si>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</si>
  <si>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</si>
  <si>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</si>
  <si>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</si>
  <si>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</si>
  <si>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</si>
  <si>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</si>
  <si>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</si>
  <si>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</si>
  <si>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</si>
  <si>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</si>
  <si>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</si>
  <si>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</si>
  <si>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</si>
  <si>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</si>
  <si>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</si>
  <si>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</si>
  <si>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</si>
  <si>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</si>
  <si>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</si>
  <si>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</si>
  <si>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</si>
  <si>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</si>
  <si>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</si>
  <si>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</si>
  <si>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</si>
  <si>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</si>
  <si>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</si>
  <si>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</si>
  <si>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</si>
  <si>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</si>
  <si>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</si>
  <si>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</si>
  <si>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</si>
  <si>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</si>
  <si>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</si>
  <si>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</si>
  <si>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</si>
  <si>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</si>
  <si>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</si>
  <si>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</si>
  <si>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</si>
  <si>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</si>
  <si>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</si>
  <si>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</si>
  <si>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</si>
  <si>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</si>
  <si>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</si>
  <si>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</si>
  <si>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</si>
  <si>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</si>
  <si>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</si>
  <si>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</si>
  <si>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</si>
  <si>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</si>
  <si>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</si>
  <si>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</si>
  <si>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</si>
  <si>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</si>
  <si>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</si>
  <si>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</si>
  <si>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</si>
  <si>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</si>
  <si>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</si>
  <si>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</si>
  <si>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</si>
  <si>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</si>
  <si>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</si>
  <si>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</si>
  <si>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</si>
  <si>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</si>
  <si>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</si>
  <si>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</si>
  <si>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</si>
  <si>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</si>
  <si>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</si>
  <si>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</si>
  <si>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</si>
  <si>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</si>
  <si>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</si>
  <si>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</si>
  <si>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</si>
  <si>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</si>
  <si>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</si>
  <si>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</si>
  <si>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</si>
  <si>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</si>
  <si>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</si>
  <si>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</si>
  <si>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</si>
  <si>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</si>
  <si>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</si>
  <si>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</si>
  <si>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</si>
  <si>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</si>
  <si>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</si>
  <si>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</si>
  <si>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</si>
  <si>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</si>
  <si>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</si>
  <si>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</si>
  <si>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</si>
  <si>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</si>
  <si>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</si>
  <si>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</si>
  <si>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</si>
  <si>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</si>
  <si>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</si>
  <si>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</si>
  <si>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</si>
  <si>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</si>
  <si>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</si>
  <si>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</si>
  <si>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</si>
  <si>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</si>
  <si>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</si>
  <si>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</si>
  <si>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</si>
  <si>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</si>
  <si>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</si>
  <si>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</si>
  <si>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</si>
  <si>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</si>
  <si>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</si>
  <si>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</si>
  <si>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</si>
  <si>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</si>
  <si>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</si>
  <si>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</si>
  <si>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</si>
  <si>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</si>
  <si>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</si>
  <si>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</si>
  <si>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</si>
  <si>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</si>
  <si>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</si>
  <si>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</si>
  <si>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</si>
  <si>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</si>
  <si>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</si>
  <si>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</si>
  <si>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</si>
  <si>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</si>
  <si>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</si>
  <si>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</si>
  <si>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</si>
  <si>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</si>
  <si>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</si>
  <si>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</si>
  <si>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</si>
  <si>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</si>
  <si>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</si>
  <si>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</si>
  <si>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</si>
  <si>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</si>
  <si>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</si>
  <si>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</si>
  <si>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</si>
  <si>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</si>
  <si>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</si>
  <si>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</si>
  <si>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</si>
  <si>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</si>
  <si>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</si>
  <si>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</si>
  <si>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</si>
  <si>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</si>
  <si>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</si>
  <si>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</si>
  <si>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</si>
  <si>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</si>
  <si>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</si>
  <si>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</si>
  <si>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</si>
  <si>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</si>
  <si>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</si>
  <si>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</si>
  <si>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</si>
  <si>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</si>
  <si>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</si>
  <si>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</si>
  <si>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</si>
  <si>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</si>
  <si>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</si>
  <si>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</si>
  <si>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</si>
  <si>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</si>
  <si>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</si>
  <si>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</si>
  <si>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</si>
  <si>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</si>
  <si>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</si>
  <si>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</si>
  <si>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</si>
  <si>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</si>
  <si>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</si>
  <si>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</si>
  <si>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</si>
  <si>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</si>
  <si>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</si>
  <si>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</si>
  <si>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</si>
  <si>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</si>
  <si>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</si>
  <si>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</si>
  <si>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</si>
  <si>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</si>
  <si>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</si>
  <si>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</si>
  <si>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</si>
  <si>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</si>
  <si>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</si>
  <si>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</si>
  <si>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</si>
  <si>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</si>
  <si>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</si>
  <si>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</si>
  <si>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</si>
  <si>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</si>
  <si>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</si>
  <si>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</si>
  <si>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</si>
  <si>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</si>
  <si>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</si>
  <si>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</si>
  <si>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</si>
  <si>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</si>
  <si>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</si>
  <si>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</si>
  <si>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</si>
  <si>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</si>
  <si>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</si>
  <si>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</si>
  <si>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</si>
  <si>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</si>
  <si>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</si>
  <si>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</si>
  <si>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</si>
  <si>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</si>
  <si>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</si>
  <si>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</si>
  <si>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</si>
  <si>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</si>
  <si>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</si>
  <si>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</si>
  <si>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</si>
  <si>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</si>
  <si>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</si>
  <si>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</si>
  <si>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</si>
  <si>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</si>
  <si>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</si>
  <si>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</si>
  <si>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</si>
  <si>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</si>
  <si>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</si>
  <si>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</si>
  <si>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</si>
  <si>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</si>
  <si>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</si>
  <si>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</si>
  <si>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</si>
  <si>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</si>
  <si>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</si>
  <si>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</si>
  <si>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</si>
  <si>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</si>
  <si>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</si>
  <si>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</si>
  <si>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</si>
  <si>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</si>
  <si>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</si>
  <si>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</si>
  <si>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</si>
  <si>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</si>
  <si>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</si>
  <si>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</si>
  <si>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</si>
  <si>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</si>
  <si>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</si>
  <si>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</si>
  <si>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</si>
  <si>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</si>
  <si>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</si>
  <si>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</si>
  <si>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</si>
  <si>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</si>
  <si>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</si>
  <si>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</si>
  <si>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</si>
  <si>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</si>
  <si>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</si>
  <si>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</si>
  <si>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</si>
  <si>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</si>
  <si>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</si>
  <si>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</si>
  <si>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</si>
  <si>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</si>
  <si>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</si>
  <si>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</si>
  <si>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</si>
  <si>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</si>
  <si>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</si>
  <si>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</si>
  <si>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</si>
  <si>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</si>
  <si>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</si>
  <si>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</si>
  <si>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</si>
  <si>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</si>
  <si>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</si>
  <si>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</si>
  <si>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</si>
  <si>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</si>
  <si>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</si>
  <si>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</si>
  <si>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</si>
  <si>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</si>
  <si>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</si>
  <si>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</si>
  <si>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</si>
  <si>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</si>
  <si>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</si>
  <si>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</si>
  <si>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</si>
  <si>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</si>
  <si>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</si>
  <si>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</si>
  <si>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</si>
  <si>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</si>
  <si>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</si>
  <si>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</si>
  <si>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</si>
  <si>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</si>
  <si>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</si>
  <si>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</si>
  <si>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</si>
  <si>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</si>
  <si>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</si>
  <si>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</si>
  <si>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</si>
  <si>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</si>
  <si>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</si>
  <si>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</si>
  <si>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</si>
  <si>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</si>
  <si>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</si>
  <si>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</si>
  <si>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</si>
  <si>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</si>
  <si>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</si>
  <si>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</si>
  <si>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</si>
  <si>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</si>
  <si>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</si>
  <si>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</si>
  <si>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</si>
  <si>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</si>
  <si>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</si>
  <si>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</si>
  <si>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</si>
  <si>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</si>
  <si>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</si>
  <si>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</si>
  <si>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</si>
  <si>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</si>
  <si>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</si>
  <si>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</si>
  <si>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</si>
  <si>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</si>
  <si>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</si>
  <si>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</si>
  <si>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</si>
  <si>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</si>
  <si>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</si>
  <si>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</si>
  <si>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</si>
  <si>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</si>
  <si>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</si>
  <si>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</si>
  <si>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</si>
  <si>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</si>
  <si>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</si>
  <si>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</si>
  <si>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</si>
  <si>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</si>
  <si>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</si>
  <si>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</si>
  <si>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</si>
  <si>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</si>
  <si>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</si>
  <si>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</si>
  <si>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</si>
  <si>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</si>
  <si>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</si>
  <si>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</si>
  <si>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</si>
  <si>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</si>
  <si>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</si>
  <si>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</si>
  <si>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</si>
  <si>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</si>
  <si>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</si>
  <si>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</si>
  <si>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</si>
  <si>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</si>
  <si>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</si>
  <si>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</si>
  <si>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</si>
  <si>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</si>
  <si>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</si>
  <si>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</si>
  <si>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</si>
  <si>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</si>
  <si>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</si>
  <si>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</si>
  <si>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</si>
  <si>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</si>
  <si>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</si>
  <si>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</si>
  <si>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</si>
  <si>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</si>
  <si>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</si>
  <si>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</si>
  <si>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</si>
  <si>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</si>
  <si>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</si>
  <si>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</si>
  <si>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</si>
  <si>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</si>
  <si>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</si>
  <si>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</si>
  <si>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</si>
  <si>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</si>
  <si>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</si>
  <si>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</si>
  <si>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</si>
  <si>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</si>
  <si>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</si>
  <si>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</si>
  <si>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</si>
  <si>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</si>
  <si>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</si>
  <si>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</si>
  <si>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</si>
  <si>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</si>
  <si>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</si>
  <si>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</si>
  <si>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</si>
  <si>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</si>
  <si>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</si>
  <si>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</si>
  <si>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</si>
  <si>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</si>
  <si>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</si>
  <si>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</si>
  <si>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</si>
  <si>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</si>
  <si>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</si>
  <si>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</si>
  <si>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</si>
  <si>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</si>
  <si>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</si>
  <si>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</si>
  <si>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</si>
  <si>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</si>
  <si>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</si>
  <si>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</si>
  <si>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</si>
  <si>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</si>
  <si>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</si>
  <si>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</si>
  <si>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</si>
  <si>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</si>
  <si>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</si>
  <si>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</si>
  <si>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</si>
  <si>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</si>
  <si>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</si>
  <si>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</si>
  <si>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</si>
  <si>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</si>
  <si>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</si>
  <si>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</si>
  <si>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</si>
  <si>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</si>
  <si>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</si>
  <si>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</si>
  <si>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</si>
  <si>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</si>
  <si>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</si>
  <si>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</si>
  <si>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</si>
  <si>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</si>
  <si>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</si>
  <si>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</si>
  <si>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</si>
  <si>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</si>
  <si>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</si>
  <si>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</si>
  <si>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</si>
  <si>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</si>
  <si>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</si>
  <si>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</si>
  <si>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</si>
  <si>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</si>
  <si>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</si>
  <si>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</si>
  <si>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</si>
  <si>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</si>
  <si>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</si>
  <si>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</si>
  <si>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</si>
  <si>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</si>
  <si>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</si>
  <si>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</si>
  <si>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</si>
  <si>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</si>
  <si>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</si>
  <si>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</si>
  <si>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</si>
  <si>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</si>
  <si>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</si>
  <si>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</si>
  <si>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</si>
  <si>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</si>
  <si>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</si>
  <si>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</si>
  <si>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</si>
  <si>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</si>
  <si>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</si>
  <si>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</si>
  <si>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</si>
  <si>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</si>
  <si>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</si>
  <si>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</si>
  <si>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</si>
  <si>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</si>
  <si>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</si>
  <si>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</si>
  <si>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</si>
  <si>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</si>
  <si>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</si>
  <si>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</si>
  <si>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</si>
  <si>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</si>
  <si>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</si>
  <si>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</si>
  <si>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</si>
  <si>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</si>
  <si>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</si>
  <si>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</si>
  <si>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</si>
  <si>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</si>
  <si>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</si>
  <si>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</si>
  <si>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</si>
  <si>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</si>
  <si>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</si>
  <si>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</si>
  <si>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</si>
  <si>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</si>
  <si>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</si>
  <si>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</si>
  <si>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</si>
  <si>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</si>
  <si>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</si>
  <si>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</si>
  <si>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</si>
  <si>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</si>
  <si>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</si>
  <si>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</si>
  <si>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</si>
  <si>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</si>
  <si>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</si>
  <si>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</si>
  <si>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</si>
  <si>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</si>
  <si>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</si>
  <si>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</si>
  <si>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</si>
  <si>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</si>
  <si>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</si>
  <si>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</si>
  <si>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</si>
  <si>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</si>
  <si>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</si>
  <si>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</si>
  <si>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</si>
  <si>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</si>
  <si>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</si>
  <si>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</si>
  <si>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</si>
  <si>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</si>
  <si>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</si>
  <si>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</si>
  <si>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</si>
  <si>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</si>
  <si>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</si>
  <si>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</si>
  <si>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</si>
  <si>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</si>
  <si>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</si>
  <si>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</si>
  <si>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</si>
  <si>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</si>
  <si>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</si>
  <si>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</si>
  <si>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</si>
  <si>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</si>
  <si>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</si>
  <si>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</si>
  <si>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</si>
  <si>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</si>
  <si>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</si>
  <si>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</si>
  <si>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</si>
  <si>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</si>
  <si>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</si>
  <si>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</si>
  <si>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</si>
  <si>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</si>
  <si>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</si>
  <si>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</si>
  <si>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</si>
  <si>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</si>
  <si>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</si>
  <si>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</si>
  <si>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</si>
  <si>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</si>
  <si>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</si>
  <si>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</si>
  <si>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</si>
  <si>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</si>
  <si>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</si>
  <si>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</si>
  <si>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</si>
  <si>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</si>
  <si>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</si>
  <si>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</si>
  <si>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</si>
  <si>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</si>
  <si>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</si>
  <si>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</si>
  <si>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</si>
  <si>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</si>
  <si>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</si>
  <si>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</si>
  <si>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</si>
  <si>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</si>
  <si>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(All)</t>
  </si>
  <si>
    <t>Count of outcome</t>
  </si>
  <si>
    <t>animation</t>
  </si>
  <si>
    <t>documentary</t>
  </si>
  <si>
    <t>drama</t>
  </si>
  <si>
    <t>fiction</t>
  </si>
  <si>
    <t>food trucks</t>
  </si>
  <si>
    <t>indie rock</t>
  </si>
  <si>
    <t>jazz</t>
  </si>
  <si>
    <t>nonfiction</t>
  </si>
  <si>
    <t>photography books</t>
  </si>
  <si>
    <t>plays</t>
  </si>
  <si>
    <t>rock</t>
  </si>
  <si>
    <t>shorts</t>
  </si>
  <si>
    <t>television</t>
  </si>
  <si>
    <t>video games</t>
  </si>
  <si>
    <t>web</t>
  </si>
  <si>
    <t>electric music</t>
  </si>
  <si>
    <t>metal</t>
  </si>
  <si>
    <t>mobile games</t>
  </si>
  <si>
    <t>radio &amp; podcasts</t>
  </si>
  <si>
    <t>science fiction</t>
  </si>
  <si>
    <t>translations</t>
  </si>
  <si>
    <t>wearables</t>
  </si>
  <si>
    <t>audio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</si>
  <si>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</si>
  <si>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</si>
  <si>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</si>
  <si>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</si>
  <si>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</si>
  <si>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</si>
  <si>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</si>
  <si>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</si>
  <si>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</si>
  <si>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</si>
  <si>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</si>
  <si>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</si>
  <si>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</si>
  <si>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</si>
  <si>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</si>
  <si>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</si>
  <si>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</si>
  <si>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</si>
  <si>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</si>
  <si>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</si>
  <si>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</si>
  <si>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</si>
  <si>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</si>
  <si>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</si>
  <si>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</si>
  <si>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</si>
  <si>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</si>
  <si>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</si>
  <si>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</si>
  <si>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</si>
  <si>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</si>
  <si>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</si>
  <si>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</si>
  <si>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</si>
  <si>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</si>
  <si>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</si>
  <si>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</si>
  <si>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</si>
  <si>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 number of backers</t>
  </si>
  <si>
    <t>Unsuccessful campaigns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</si>
  <si>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</si>
  <si>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</si>
  <si>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</si>
  <si>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</si>
  <si>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</si>
  <si>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Maximum number of bakers</t>
  </si>
  <si>
    <t>Variance of the number of bakers</t>
  </si>
  <si>
    <t>Standard deviation of the number of bakers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</si>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</sst>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64" fontId="0" fillId="0" borderId="0" xfId="0" applyNumberForma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 (Category)!PivotTable1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(Category)'!$B$4:$B$5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(Category)'!$A$6:$A$15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table (Category)'!$B$6:$B$15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9-43CC-8B71-6C7ACC094998}"/>
            </c:ext>
          </c:extLst>
        </c:ser>
        <c:ser>
          <c:idx val="1"/>
          <c:order val="1"/>
          <c:tx>
            <c:strRef>
              <c:f>'Pivot table (Category)'!$C$4:$C$5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(Category)'!$A$6:$A$15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table (Category)'!$C$6:$C$15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9-43CC-8B71-6C7ACC094998}"/>
            </c:ext>
          </c:extLst>
        </c:ser>
        <c:ser>
          <c:idx val="2"/>
          <c:order val="2"/>
          <c:tx>
            <c:strRef>
              <c:f>'Pivot table (Category)'!$D$4:$D$5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(Category)'!$A$6:$A$15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table (Category)'!$D$6:$D$15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9-43CC-8B71-6C7ACC094998}"/>
            </c:ext>
          </c:extLst>
        </c:ser>
        <c:ser>
          <c:idx val="3"/>
          <c:order val="3"/>
          <c:tx>
            <c:strRef>
              <c:f>'Pivot table (Category)'!$E$4:$E$5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(Category)'!$A$6:$A$15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'Pivot table (Category)'!$E$6:$E$15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19-43CC-8B71-6C7ACC09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789848"/>
        <c:axId val="700790176"/>
      </c:barChart>
      <c:catAx>
        <c:axId val="70078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90176"/>
        <c:crosses val="autoZero"/>
        <c:auto val="1"/>
        <c:lblAlgn val="ctr"/>
        <c:lblOffset val="100"/>
        <c:noMultiLvlLbl val="0"/>
      </c:catAx>
      <c:valAx>
        <c:axId val="7007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8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 (Sub-category)!PivotTable2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(Sub-category)'!$B$4:$B$5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(Sub-category)'!$A$6:$A$30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table (Sub-category)'!$B$6:$B$30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F-4C05-95C7-B52852802F33}"/>
            </c:ext>
          </c:extLst>
        </c:ser>
        <c:ser>
          <c:idx val="1"/>
          <c:order val="1"/>
          <c:tx>
            <c:strRef>
              <c:f>'Pivot table (Sub-category)'!$C$4:$C$5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(Sub-category)'!$A$6:$A$30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table (Sub-category)'!$C$6:$C$30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9F-4C05-95C7-B52852802F33}"/>
            </c:ext>
          </c:extLst>
        </c:ser>
        <c:ser>
          <c:idx val="2"/>
          <c:order val="2"/>
          <c:tx>
            <c:strRef>
              <c:f>'Pivot table (Sub-category)'!$D$4:$D$5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(Sub-category)'!$A$6:$A$30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table (Sub-category)'!$D$6:$D$30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9F-4C05-95C7-B52852802F33}"/>
            </c:ext>
          </c:extLst>
        </c:ser>
        <c:ser>
          <c:idx val="3"/>
          <c:order val="3"/>
          <c:tx>
            <c:strRef>
              <c:f>'Pivot table (Sub-category)'!$E$4:$E$5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(Sub-category)'!$A$6:$A$30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'Pivot table (Sub-category)'!$E$6:$E$30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9F-4C05-95C7-B52852802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601408"/>
        <c:axId val="626603048"/>
      </c:barChart>
      <c:catAx>
        <c:axId val="6266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03048"/>
        <c:crosses val="autoZero"/>
        <c:auto val="1"/>
        <c:lblAlgn val="ctr"/>
        <c:lblOffset val="100"/>
        <c:noMultiLvlLbl val="0"/>
      </c:catAx>
      <c:valAx>
        <c:axId val="6266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tabe ( Date created )!PivotTable6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tabe ( Date created 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tabe ( Date created 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tabe ( Date created )'!$B$6:$B$18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1-489A-A0A2-EEFE6E00E948}"/>
            </c:ext>
          </c:extLst>
        </c:ser>
        <c:ser>
          <c:idx val="1"/>
          <c:order val="1"/>
          <c:tx>
            <c:strRef>
              <c:f>'Pivot tabe ( Date created 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tabe ( Date created 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tabe ( Date created )'!$C$6:$C$18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1-489A-A0A2-EEFE6E00E948}"/>
            </c:ext>
          </c:extLst>
        </c:ser>
        <c:ser>
          <c:idx val="2"/>
          <c:order val="2"/>
          <c:tx>
            <c:strRef>
              <c:f>'Pivot tabe ( Date created )'!$D$4:$D$5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tabe ( Date created 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tabe ( Date created )'!$D$6:$D$18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31-489A-A0A2-EEFE6E00E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447144"/>
        <c:axId val="470448784"/>
      </c:lineChart>
      <c:catAx>
        <c:axId val="47044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48784"/>
        <c:crosses val="autoZero"/>
        <c:auto val="1"/>
        <c:lblAlgn val="ctr"/>
        <c:lblOffset val="100"/>
        <c:noMultiLvlLbl val="0"/>
      </c:catAx>
      <c:valAx>
        <c:axId val="4704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4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40671522309711289"/>
          <c:y val="0.138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goal'!$J$1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goal'!$E$2:$E$13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goal'!$J$2:$J$13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76-42F2-A86B-E41F685C1A82}"/>
            </c:ext>
          </c:extLst>
        </c:ser>
        <c:ser>
          <c:idx val="5"/>
          <c:order val="5"/>
          <c:tx>
            <c:strRef>
              <c:f>'Outcomes based on goal'!$K$1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goal'!$E$2:$E$13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goal'!$K$2:$K$13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76-42F2-A86B-E41F685C1A82}"/>
            </c:ext>
          </c:extLst>
        </c:ser>
        <c:ser>
          <c:idx val="6"/>
          <c:order val="6"/>
          <c:tx>
            <c:strRef>
              <c:f>'Outcomes based on goal'!$L$1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goal'!$E$2:$E$13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goal'!$L$2:$L$13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76-42F2-A86B-E41F685C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021616"/>
        <c:axId val="690021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goal'!$F$1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76-42F2-A86B-E41F685C1A8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goal'!$G$1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A76-42F2-A86B-E41F685C1A8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goal'!$H$1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76-42F2-A86B-E41F685C1A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goal'!$I$1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goal'!$I$2:$I$13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76-42F2-A86B-E41F685C1A82}"/>
                  </c:ext>
                </c:extLst>
              </c15:ser>
            </c15:filteredLineSeries>
          </c:ext>
        </c:extLst>
      </c:lineChart>
      <c:catAx>
        <c:axId val="69002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21288"/>
        <c:crosses val="autoZero"/>
        <c:auto val="1"/>
        <c:lblAlgn val="ctr"/>
        <c:lblOffset val="100"/>
        <c:noMultiLvlLbl val="0"/>
      </c:catAx>
      <c:valAx>
        <c:axId val="69002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2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1</xdr:row>
      <xdr:rowOff>200024</xdr:rowOff>
    </xdr:from>
    <xdr:to>
      <xdr:col>20</xdr:col>
      <xdr:colOff>9525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F354E8-CEFC-5CC9-486D-E77AD08FA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20</xdr:col>
      <xdr:colOff>666749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73042-400D-ED51-81B7-AD7D7EB52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3</xdr:row>
      <xdr:rowOff>9524</xdr:rowOff>
    </xdr:from>
    <xdr:to>
      <xdr:col>14</xdr:col>
      <xdr:colOff>1028699</xdr:colOff>
      <xdr:row>24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1CDCD-1308-0FA0-B15E-2141C0C79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17</xdr:row>
      <xdr:rowOff>9524</xdr:rowOff>
    </xdr:from>
    <xdr:to>
      <xdr:col>11</xdr:col>
      <xdr:colOff>1409699</xdr:colOff>
      <xdr:row>33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ACCFE-CB6F-2A54-C587-0EC848530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dirat Abdulsalam" refreshedDate="44903.430569097225" createdVersion="8" refreshedVersion="8" minRefreshableVersion="3" recordCount="1000" xr:uid="{CBAA9F7B-0FD9-4F30-9048-4025971F821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udirat Abdulsalam" refreshedDate="44903.73346585648" backgroundQuery="1" createdVersion="8" refreshedVersion="8" minRefreshableVersion="3" recordCount="0" supportSubquery="1" supportAdvancedDrill="1" xr:uid="{DBBB322D-BCF8-46DC-AF51-CAB275F90035}">
  <cacheSource type="external" connectionId="1"/>
  <cacheFields count="5"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Measures].[Count of outcome]" caption="Count of outcome" numFmtId="0" hierarchy="26" level="32767"/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0DB74-FC57-41D3-B688-505D03ADE92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6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46E12-0C2C-4A03-87B0-914FCEB5725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7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2FDB1-0896-46CB-9605-03705462C6B7}" name="PivotTable6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sortType="ascending" defaultSubtotal="0" defaultAttributeDrillState="1">
      <items count="4">
        <item s="1" x="0"/>
        <item s="1" x="1"/>
        <item x="3"/>
        <item s="1"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3"/>
    </i>
    <i t="grand">
      <x/>
    </i>
  </colItems>
  <pageFields count="2">
    <pageField fld="1" hier="18" name="[Range].[Parent Category].[All]" cap="All"/>
    <pageField fld="0" hier="20" name="[Range].[Date Created Conversion (Year)].[All]" cap="All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I4" sqref="I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625" style="7" customWidth="1"/>
    <col min="8" max="8" width="13" bestFit="1" customWidth="1"/>
    <col min="9" max="9" width="16.375" style="5" customWidth="1"/>
    <col min="12" max="12" width="17.125" customWidth="1"/>
    <col min="13" max="13" width="14.125" customWidth="1"/>
    <col min="14" max="14" width="24.375" customWidth="1"/>
    <col min="15" max="15" width="23.5" customWidth="1"/>
    <col min="18" max="18" width="28" bestFit="1" customWidth="1"/>
    <col min="19" max="19" width="16.5" customWidth="1"/>
    <col min="20" max="20" width="17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2118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E2/D2*100</f>
        <v>0</v>
      </c>
      <c r="G2" t="s">
        <v>14</v>
      </c>
      <c r="H2">
        <v>0</v>
      </c>
      <c r="I2" s="5">
        <f>IF(E2,E2/H2,0)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(((M2/60)/60)/24+DATE(1970,1,1))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E3/D3*100</f>
        <v>1040</v>
      </c>
      <c r="G3" t="s">
        <v>20</v>
      </c>
      <c r="H3">
        <v>158</v>
      </c>
      <c r="I3" s="5">
        <f t="shared" ref="I3:I66" si="1">IF(E3,E3/H3,0)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(((L3/60)/60)/24)+DATE(1970,1,1)</f>
        <v>41870.208333333336</v>
      </c>
      <c r="O3" s="12">
        <f t="shared" ref="O3:O66" si="3">(((M3/60)/60)/24+DATE(1970,1,1))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6">E67/D67*100</f>
        <v>236.14754098360655</v>
      </c>
      <c r="G67" t="s">
        <v>20</v>
      </c>
      <c r="H67">
        <v>236</v>
      </c>
      <c r="I67" s="5">
        <f t="shared" ref="I67:I130" si="7">IF(E67,E67/H67,0)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8">(((L67/60)/60)/24)+DATE(1970,1,1)</f>
        <v>40570.25</v>
      </c>
      <c r="O67" s="12">
        <f t="shared" ref="O67:O130" si="9">(((M67/60)/60)/24+DATE(1970,1,1))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8"/>
        <v>42102.208333333328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8"/>
        <v>40203.25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8"/>
        <v>42943.208333333328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8"/>
        <v>40531.25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8"/>
        <v>40484.208333333336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8"/>
        <v>43799.25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8"/>
        <v>42186.208333333328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8"/>
        <v>42701.25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8"/>
        <v>42456.208333333328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8"/>
        <v>43296.208333333328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8"/>
        <v>42027.25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8"/>
        <v>40448.208333333336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8"/>
        <v>43206.208333333328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8"/>
        <v>43267.208333333328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8"/>
        <v>42976.208333333328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8"/>
        <v>43062.25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8"/>
        <v>43482.25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8"/>
        <v>42579.208333333328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8"/>
        <v>41118.208333333336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8"/>
        <v>40797.208333333336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8"/>
        <v>42128.208333333328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8"/>
        <v>40610.25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8"/>
        <v>42110.208333333328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8"/>
        <v>40283.208333333336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8"/>
        <v>42425.25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8"/>
        <v>42588.208333333328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8"/>
        <v>40352.208333333336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8"/>
        <v>41202.208333333336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8"/>
        <v>43562.208333333328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8"/>
        <v>43752.208333333328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8"/>
        <v>40612.25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8"/>
        <v>42180.208333333328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8"/>
        <v>42212.208333333328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8"/>
        <v>41968.25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8"/>
        <v>40835.208333333336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8"/>
        <v>42056.25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8"/>
        <v>43234.208333333328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8"/>
        <v>40475.208333333336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8"/>
        <v>42878.208333333328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8"/>
        <v>41366.208333333336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8"/>
        <v>43716.208333333328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8"/>
        <v>43213.208333333328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8"/>
        <v>41005.208333333336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8"/>
        <v>41651.25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8"/>
        <v>43354.208333333328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8"/>
        <v>41174.208333333336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8"/>
        <v>41875.208333333336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8"/>
        <v>42990.208333333328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8"/>
        <v>43564.208333333328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8"/>
        <v>43056.25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8"/>
        <v>42265.208333333328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8"/>
        <v>40808.208333333336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8"/>
        <v>41665.25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8"/>
        <v>41806.208333333336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8"/>
        <v>42111.208333333328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8"/>
        <v>41917.208333333336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8"/>
        <v>41970.25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8"/>
        <v>42332.25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8"/>
        <v>43598.208333333328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8"/>
        <v>43362.208333333328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8"/>
        <v>42596.208333333328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8"/>
        <v>40310.208333333336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8"/>
        <v>40417.208333333336</v>
      </c>
      <c r="O130" s="12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12">E131/D131*100</f>
        <v>3.202693602693603</v>
      </c>
      <c r="G131" t="s">
        <v>74</v>
      </c>
      <c r="H131">
        <v>55</v>
      </c>
      <c r="I131" s="5">
        <f t="shared" ref="I131:I194" si="13">IF(E131,E131/H131,0)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4">(((L131/60)/60)/24)+DATE(1970,1,1)</f>
        <v>42038.25</v>
      </c>
      <c r="O131" s="12">
        <f t="shared" ref="O131:O194" si="15">(((M131/60)/60)/24+DATE(1970,1,1))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4"/>
        <v>40842.208333333336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4"/>
        <v>41607.25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4"/>
        <v>43112.25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4"/>
        <v>40767.208333333336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4"/>
        <v>40713.208333333336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4"/>
        <v>41340.25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4"/>
        <v>41797.208333333336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4"/>
        <v>40457.208333333336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4"/>
        <v>41180.208333333336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4"/>
        <v>42115.208333333328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4"/>
        <v>43156.25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4"/>
        <v>42167.208333333328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4"/>
        <v>41005.208333333336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4"/>
        <v>40357.208333333336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4"/>
        <v>43633.208333333328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4"/>
        <v>41889.208333333336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4"/>
        <v>40855.25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4"/>
        <v>42534.208333333328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4"/>
        <v>42941.208333333328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4"/>
        <v>41275.25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4"/>
        <v>43450.25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4"/>
        <v>41799.208333333336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4"/>
        <v>42783.25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4"/>
        <v>41201.208333333336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4"/>
        <v>42502.208333333328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4"/>
        <v>40262.208333333336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4"/>
        <v>43743.208333333328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4"/>
        <v>41638.25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4"/>
        <v>42346.25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4"/>
        <v>43551.208333333328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4"/>
        <v>43582.208333333328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4"/>
        <v>42270.208333333328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4"/>
        <v>43442.25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4"/>
        <v>43028.208333333328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4"/>
        <v>43016.208333333328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4"/>
        <v>42948.208333333328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4"/>
        <v>40534.25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4"/>
        <v>41435.208333333336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4"/>
        <v>43518.25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4"/>
        <v>41077.208333333336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4"/>
        <v>42950.208333333328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4"/>
        <v>41718.208333333336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4"/>
        <v>41839.208333333336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4"/>
        <v>41412.208333333336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4"/>
        <v>42282.208333333328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4"/>
        <v>42613.208333333328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4"/>
        <v>42616.208333333328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4"/>
        <v>40497.25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4"/>
        <v>42999.208333333328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4"/>
        <v>41350.208333333336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4"/>
        <v>40259.208333333336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4"/>
        <v>43012.208333333328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4"/>
        <v>43631.208333333328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4"/>
        <v>40430.208333333336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4"/>
        <v>43588.208333333328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4"/>
        <v>43233.208333333328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4"/>
        <v>41782.208333333336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4"/>
        <v>41328.25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4"/>
        <v>41975.25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4"/>
        <v>42433.25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4"/>
        <v>41429.208333333336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4"/>
        <v>43536.208333333328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4"/>
        <v>41817.208333333336</v>
      </c>
      <c r="O194" s="12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8">E195/D195*100</f>
        <v>45.636363636363633</v>
      </c>
      <c r="G195" t="s">
        <v>14</v>
      </c>
      <c r="H195">
        <v>65</v>
      </c>
      <c r="I195" s="5">
        <f t="shared" ref="I195:I258" si="19">IF(E195,E195/H195,0)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20">(((L195/60)/60)/24)+DATE(1970,1,1)</f>
        <v>43198.208333333328</v>
      </c>
      <c r="O195" s="12">
        <f t="shared" ref="O195:O258" si="21">(((M195/60)/60)/24+DATE(1970,1,1))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20"/>
        <v>42261.208333333328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20"/>
        <v>43310.208333333328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20"/>
        <v>42616.208333333328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20"/>
        <v>42909.208333333328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20"/>
        <v>40396.208333333336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20"/>
        <v>42192.208333333328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20"/>
        <v>40262.208333333336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20"/>
        <v>41845.208333333336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20"/>
        <v>40818.208333333336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20"/>
        <v>42752.25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20"/>
        <v>40636.208333333336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20"/>
        <v>43390.208333333328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20"/>
        <v>40236.25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20"/>
        <v>43340.208333333328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20"/>
        <v>43048.25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20"/>
        <v>42496.208333333328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20"/>
        <v>42797.25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20"/>
        <v>41513.208333333336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20"/>
        <v>43814.25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20"/>
        <v>40488.208333333336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20"/>
        <v>40409.208333333336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20"/>
        <v>43509.25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20"/>
        <v>40869.25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20"/>
        <v>43583.208333333328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20"/>
        <v>40858.25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20"/>
        <v>41137.208333333336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20"/>
        <v>40725.208333333336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20"/>
        <v>41081.208333333336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20"/>
        <v>41914.208333333336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20"/>
        <v>42445.208333333328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20"/>
        <v>41906.208333333336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20"/>
        <v>41762.208333333336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20"/>
        <v>40276.208333333336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20"/>
        <v>42139.208333333328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20"/>
        <v>42613.208333333328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20"/>
        <v>42887.208333333328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20"/>
        <v>43805.25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20"/>
        <v>41415.208333333336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20"/>
        <v>42576.208333333328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20"/>
        <v>40706.208333333336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20"/>
        <v>42969.208333333328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20"/>
        <v>42779.25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20"/>
        <v>43641.208333333328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20"/>
        <v>41754.208333333336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20"/>
        <v>43083.25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20"/>
        <v>42245.208333333328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20"/>
        <v>40396.208333333336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20"/>
        <v>41742.208333333336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20"/>
        <v>42865.208333333328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20"/>
        <v>43163.25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20"/>
        <v>41834.208333333336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20"/>
        <v>41736.208333333336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20"/>
        <v>41491.208333333336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20"/>
        <v>42726.25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20"/>
        <v>42004.25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20"/>
        <v>42006.25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20"/>
        <v>40203.25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20"/>
        <v>41252.25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20"/>
        <v>41572.208333333336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20"/>
        <v>40641.208333333336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20"/>
        <v>42787.25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20"/>
        <v>40590.25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20"/>
        <v>42393.25</v>
      </c>
      <c r="O258" s="12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24">E259/D259*100</f>
        <v>146</v>
      </c>
      <c r="G259" t="s">
        <v>20</v>
      </c>
      <c r="H259">
        <v>92</v>
      </c>
      <c r="I259" s="5">
        <f t="shared" ref="I259:I322" si="25">IF(E259,E259/H259,0)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6">(((L259/60)/60)/24)+DATE(1970,1,1)</f>
        <v>41338.25</v>
      </c>
      <c r="O259" s="12">
        <f t="shared" ref="O259:O322" si="27">(((M259/60)/60)/24+DATE(1970,1,1))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6"/>
        <v>42712.25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6"/>
        <v>41251.25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6"/>
        <v>41180.208333333336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6"/>
        <v>40415.208333333336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6"/>
        <v>40638.208333333336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6"/>
        <v>40187.25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6"/>
        <v>41317.25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6"/>
        <v>42372.25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6"/>
        <v>41950.25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6"/>
        <v>41206.208333333336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6"/>
        <v>41186.208333333336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6"/>
        <v>43496.25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6"/>
        <v>40514.25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6"/>
        <v>42345.25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6"/>
        <v>43656.208333333328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6"/>
        <v>42995.208333333328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6"/>
        <v>43045.25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6"/>
        <v>43561.208333333328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6"/>
        <v>41018.208333333336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6"/>
        <v>40378.208333333336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6"/>
        <v>41239.25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6"/>
        <v>43346.208333333328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6"/>
        <v>43060.25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6"/>
        <v>40979.25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6"/>
        <v>42701.25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6"/>
        <v>42520.208333333328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6"/>
        <v>41030.208333333336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6"/>
        <v>42623.208333333328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6"/>
        <v>42697.25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6"/>
        <v>42122.208333333328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6"/>
        <v>40982.208333333336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6"/>
        <v>42219.208333333328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6"/>
        <v>41404.208333333336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6"/>
        <v>40831.208333333336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6"/>
        <v>40984.208333333336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6"/>
        <v>40456.208333333336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6"/>
        <v>43399.208333333328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6"/>
        <v>41562.208333333336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6"/>
        <v>43493.25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6"/>
        <v>41653.25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6"/>
        <v>42426.25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6"/>
        <v>42432.25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6"/>
        <v>42977.208333333328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6"/>
        <v>42061.25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6"/>
        <v>43345.208333333328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6"/>
        <v>42376.25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6"/>
        <v>42589.208333333328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6"/>
        <v>42448.208333333328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6"/>
        <v>42930.208333333328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6"/>
        <v>41066.208333333336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6"/>
        <v>40651.208333333336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6"/>
        <v>40807.208333333336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6"/>
        <v>40277.208333333336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6"/>
        <v>40590.25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6"/>
        <v>41572.208333333336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6"/>
        <v>40966.25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6"/>
        <v>43536.208333333328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6"/>
        <v>41783.208333333336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6"/>
        <v>43788.25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6"/>
        <v>42869.208333333328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6"/>
        <v>41684.25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6"/>
        <v>40402.208333333336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6"/>
        <v>40673.208333333336</v>
      </c>
      <c r="O322" s="12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30">E323/D323*100</f>
        <v>94.144366197183089</v>
      </c>
      <c r="G323" t="s">
        <v>14</v>
      </c>
      <c r="H323">
        <v>2468</v>
      </c>
      <c r="I323" s="5">
        <f t="shared" ref="I323:I386" si="31">IF(E323,E323/H323,0)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2">(((L323/60)/60)/24)+DATE(1970,1,1)</f>
        <v>40634.208333333336</v>
      </c>
      <c r="O323" s="12">
        <f t="shared" ref="O323:O386" si="33">(((M323/60)/60)/24+DATE(1970,1,1))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2"/>
        <v>40507.25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2"/>
        <v>41725.208333333336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2"/>
        <v>42176.208333333328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2"/>
        <v>43267.208333333328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2"/>
        <v>42364.25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2"/>
        <v>43705.208333333328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2"/>
        <v>43434.25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2"/>
        <v>42716.25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2"/>
        <v>43077.25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2"/>
        <v>40896.25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2"/>
        <v>41361.208333333336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2"/>
        <v>43424.25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2"/>
        <v>43110.25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2"/>
        <v>43784.25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2"/>
        <v>40527.25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2"/>
        <v>43780.25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2"/>
        <v>40821.208333333336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2"/>
        <v>42949.208333333328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2"/>
        <v>40889.25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2"/>
        <v>42244.208333333328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2"/>
        <v>41475.208333333336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2"/>
        <v>41597.25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2"/>
        <v>43122.25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2"/>
        <v>42194.208333333328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2"/>
        <v>42971.208333333328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2"/>
        <v>42046.25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2"/>
        <v>42782.25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2"/>
        <v>42930.208333333328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2"/>
        <v>42144.208333333328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2"/>
        <v>42240.208333333328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2"/>
        <v>42315.25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2"/>
        <v>43651.208333333328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2"/>
        <v>41520.208333333336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2"/>
        <v>42757.25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2"/>
        <v>40922.25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2"/>
        <v>42250.208333333328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2"/>
        <v>43322.208333333328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2"/>
        <v>40782.208333333336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2"/>
        <v>40544.25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2"/>
        <v>43015.208333333328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2"/>
        <v>40570.25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2"/>
        <v>40904.25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2"/>
        <v>43164.25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2"/>
        <v>42733.25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2"/>
        <v>40546.25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2"/>
        <v>41930.208333333336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2"/>
        <v>40464.208333333336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2"/>
        <v>41308.25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2"/>
        <v>43570.208333333328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2"/>
        <v>42043.25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2"/>
        <v>42012.25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2"/>
        <v>42964.208333333328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2"/>
        <v>43476.25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2"/>
        <v>42293.208333333328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2"/>
        <v>41826.208333333336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2"/>
        <v>43760.208333333328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2"/>
        <v>43241.208333333328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2"/>
        <v>40843.208333333336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2"/>
        <v>41448.208333333336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2"/>
        <v>42163.208333333328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2"/>
        <v>43024.208333333328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2"/>
        <v>43509.25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2"/>
        <v>42776.25</v>
      </c>
      <c r="O386" s="12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36">E387/D387*100</f>
        <v>146.16709511568124</v>
      </c>
      <c r="G387" t="s">
        <v>20</v>
      </c>
      <c r="H387">
        <v>1137</v>
      </c>
      <c r="I387" s="5">
        <f t="shared" ref="I387:I450" si="37">IF(E387,E387/H387,0)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8">(((L387/60)/60)/24)+DATE(1970,1,1)</f>
        <v>43553.208333333328</v>
      </c>
      <c r="O387" s="12">
        <f t="shared" ref="O387:O450" si="39">(((M387/60)/60)/24+DATE(1970,1,1))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8"/>
        <v>40355.208333333336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8"/>
        <v>41072.208333333336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8"/>
        <v>40912.25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8"/>
        <v>40479.208333333336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8"/>
        <v>41530.208333333336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8"/>
        <v>41653.25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8"/>
        <v>40549.25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8"/>
        <v>42933.208333333328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8"/>
        <v>41484.208333333336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8"/>
        <v>40885.25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8"/>
        <v>43378.208333333328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8"/>
        <v>41417.208333333336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8"/>
        <v>43228.208333333328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8"/>
        <v>40576.25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8"/>
        <v>41502.208333333336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8"/>
        <v>43765.208333333328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8"/>
        <v>40914.25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8"/>
        <v>40310.208333333336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8"/>
        <v>43053.25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8"/>
        <v>43255.208333333328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8"/>
        <v>41304.25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8"/>
        <v>43751.208333333328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8"/>
        <v>42541.208333333328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8"/>
        <v>42843.208333333328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8"/>
        <v>42122.208333333328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8"/>
        <v>42884.208333333328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8"/>
        <v>41642.25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8"/>
        <v>43431.25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8"/>
        <v>40288.208333333336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8"/>
        <v>40921.25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8"/>
        <v>40560.25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8"/>
        <v>43407.208333333328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8"/>
        <v>41035.208333333336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8"/>
        <v>40899.25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8"/>
        <v>42911.208333333328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8"/>
        <v>42915.208333333328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8"/>
        <v>40285.208333333336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8"/>
        <v>40808.208333333336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8"/>
        <v>43208.208333333328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8"/>
        <v>42213.208333333328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8"/>
        <v>41332.25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8"/>
        <v>41895.208333333336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8"/>
        <v>40585.25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8"/>
        <v>41680.25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8"/>
        <v>43737.208333333328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8"/>
        <v>43273.208333333328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8"/>
        <v>41761.208333333336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8"/>
        <v>41603.25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8"/>
        <v>42705.25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8"/>
        <v>41988.25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8"/>
        <v>43575.208333333328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8"/>
        <v>42260.208333333328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8"/>
        <v>41337.25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8"/>
        <v>42680.208333333328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8"/>
        <v>42916.208333333328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8"/>
        <v>41025.208333333336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8"/>
        <v>42980.208333333328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8"/>
        <v>40451.208333333336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8"/>
        <v>40748.208333333336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8"/>
        <v>40515.25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8"/>
        <v>41261.25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8"/>
        <v>43088.25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8"/>
        <v>41378.208333333336</v>
      </c>
      <c r="O450" s="12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42">E451/D451*100</f>
        <v>967</v>
      </c>
      <c r="G451" t="s">
        <v>20</v>
      </c>
      <c r="H451">
        <v>86</v>
      </c>
      <c r="I451" s="5">
        <f t="shared" ref="I451:I514" si="43">IF(E451,E451/H451,0)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4">(((L451/60)/60)/24)+DATE(1970,1,1)</f>
        <v>43530.25</v>
      </c>
      <c r="O451" s="12">
        <f t="shared" ref="O451:O514" si="45">(((M451/60)/60)/24+DATE(1970,1,1))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4"/>
        <v>43394.208333333328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4"/>
        <v>42935.208333333328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4"/>
        <v>40365.208333333336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4"/>
        <v>42705.25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4"/>
        <v>41568.208333333336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4"/>
        <v>40809.208333333336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4"/>
        <v>43141.25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4"/>
        <v>42657.208333333328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4"/>
        <v>40265.208333333336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4"/>
        <v>42001.25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4"/>
        <v>40399.208333333336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4"/>
        <v>41757.208333333336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4"/>
        <v>41304.25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4"/>
        <v>41639.25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4"/>
        <v>43142.25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4"/>
        <v>43127.25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4"/>
        <v>41409.208333333336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4"/>
        <v>42331.25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4"/>
        <v>43569.208333333328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4"/>
        <v>42142.208333333328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4"/>
        <v>42716.25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4"/>
        <v>41031.208333333336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4"/>
        <v>43535.208333333328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4"/>
        <v>43277.208333333328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4"/>
        <v>41989.25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4"/>
        <v>41450.208333333336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4"/>
        <v>43322.208333333328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4"/>
        <v>40720.208333333336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4"/>
        <v>42072.208333333328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4"/>
        <v>42945.208333333328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4"/>
        <v>40248.25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4"/>
        <v>41913.208333333336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4"/>
        <v>40963.25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4"/>
        <v>43811.25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4"/>
        <v>41855.208333333336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4"/>
        <v>43626.208333333328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4"/>
        <v>43168.25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4"/>
        <v>42845.208333333328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4"/>
        <v>42403.25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4"/>
        <v>40406.208333333336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4"/>
        <v>43786.25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4"/>
        <v>41456.208333333336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4"/>
        <v>40336.208333333336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4"/>
        <v>43645.208333333328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4"/>
        <v>40990.208333333336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4"/>
        <v>41800.208333333336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4"/>
        <v>42876.208333333328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4"/>
        <v>42724.25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4"/>
        <v>42005.25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4"/>
        <v>42444.208333333328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4"/>
        <v>41395.208333333336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4"/>
        <v>41345.208333333336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4"/>
        <v>41117.208333333336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4"/>
        <v>42186.208333333328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4"/>
        <v>42142.208333333328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4"/>
        <v>41341.25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4"/>
        <v>43062.25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4"/>
        <v>41373.208333333336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4"/>
        <v>43310.208333333328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4"/>
        <v>41034.208333333336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4"/>
        <v>43251.208333333328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4"/>
        <v>43671.208333333328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4"/>
        <v>41825.208333333336</v>
      </c>
      <c r="O514" s="12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48">E515/D515*100</f>
        <v>39.277108433734945</v>
      </c>
      <c r="G515" t="s">
        <v>74</v>
      </c>
      <c r="H515">
        <v>35</v>
      </c>
      <c r="I515" s="5">
        <f t="shared" ref="I515:I578" si="49">IF(E515,E515/H515,0)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50">(((L515/60)/60)/24)+DATE(1970,1,1)</f>
        <v>40430.208333333336</v>
      </c>
      <c r="O515" s="12">
        <f t="shared" ref="O515:O578" si="51">(((M515/60)/60)/24+DATE(1970,1,1))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50"/>
        <v>41614.25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50"/>
        <v>40900.25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50"/>
        <v>40396.208333333336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50"/>
        <v>42860.208333333328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50"/>
        <v>43154.25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50"/>
        <v>42012.25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50"/>
        <v>43574.208333333328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50"/>
        <v>42605.208333333328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50"/>
        <v>41093.208333333336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50"/>
        <v>40241.25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50"/>
        <v>40294.208333333336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50"/>
        <v>40505.25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50"/>
        <v>42364.25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50"/>
        <v>42405.25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50"/>
        <v>41601.25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50"/>
        <v>41769.208333333336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50"/>
        <v>40421.208333333336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50"/>
        <v>41589.25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50"/>
        <v>43125.25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50"/>
        <v>41479.208333333336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50"/>
        <v>43329.208333333328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50"/>
        <v>43259.208333333328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50"/>
        <v>40414.208333333336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50"/>
        <v>43342.208333333328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50"/>
        <v>41539.208333333336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50"/>
        <v>43647.208333333328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50"/>
        <v>43225.208333333328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50"/>
        <v>42165.208333333328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50"/>
        <v>42391.25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50"/>
        <v>41528.208333333336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50"/>
        <v>42377.25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50"/>
        <v>43824.25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50"/>
        <v>43360.208333333328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50"/>
        <v>42029.25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50"/>
        <v>42461.208333333328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50"/>
        <v>41422.208333333336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50"/>
        <v>40968.25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50"/>
        <v>41993.25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50"/>
        <v>42700.25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50"/>
        <v>40545.25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50"/>
        <v>42723.25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50"/>
        <v>41731.208333333336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50"/>
        <v>40792.208333333336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50"/>
        <v>42279.208333333328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50"/>
        <v>42424.25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50"/>
        <v>42584.208333333328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50"/>
        <v>40865.25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50"/>
        <v>40833.208333333336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50"/>
        <v>43536.208333333328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50"/>
        <v>43417.25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50"/>
        <v>42078.208333333328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50"/>
        <v>40862.25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50"/>
        <v>42424.25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50"/>
        <v>41830.208333333336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50"/>
        <v>40374.208333333336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50"/>
        <v>40554.25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50"/>
        <v>41993.25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50"/>
        <v>42174.208333333328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50"/>
        <v>42275.208333333328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50"/>
        <v>41761.208333333336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50"/>
        <v>43806.25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50"/>
        <v>41779.208333333336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50"/>
        <v>43040.208333333328</v>
      </c>
      <c r="O578" s="12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54">E579/D579*100</f>
        <v>18.853658536585368</v>
      </c>
      <c r="G579" t="s">
        <v>74</v>
      </c>
      <c r="H579">
        <v>37</v>
      </c>
      <c r="I579" s="5">
        <f t="shared" ref="I579:I642" si="55">IF(E579,E579/H579,0)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6">(((L579/60)/60)/24)+DATE(1970,1,1)</f>
        <v>40613.25</v>
      </c>
      <c r="O579" s="12">
        <f t="shared" ref="O579:O642" si="57">(((M579/60)/60)/24+DATE(1970,1,1))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6"/>
        <v>40878.25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6"/>
        <v>40762.208333333336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6"/>
        <v>41696.25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6"/>
        <v>40662.208333333336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6"/>
        <v>42165.208333333328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6"/>
        <v>40959.25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6"/>
        <v>41024.208333333336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6"/>
        <v>40255.208333333336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6"/>
        <v>40499.25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6"/>
        <v>43484.25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6"/>
        <v>40262.208333333336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6"/>
        <v>42190.208333333328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6"/>
        <v>41994.25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6"/>
        <v>40373.208333333336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6"/>
        <v>41789.208333333336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6"/>
        <v>41724.208333333336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6"/>
        <v>42548.208333333328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6"/>
        <v>40253.208333333336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6"/>
        <v>42434.25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6"/>
        <v>43786.25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6"/>
        <v>40344.208333333336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6"/>
        <v>42047.25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6"/>
        <v>41485.208333333336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6"/>
        <v>41789.208333333336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6"/>
        <v>42160.208333333328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6"/>
        <v>43573.208333333328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6"/>
        <v>40565.25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6"/>
        <v>42280.208333333328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6"/>
        <v>42436.25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6"/>
        <v>41721.208333333336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6"/>
        <v>43530.25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6"/>
        <v>43481.25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6"/>
        <v>41259.25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6"/>
        <v>41480.208333333336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6"/>
        <v>40474.208333333336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6"/>
        <v>42973.208333333328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6"/>
        <v>42746.25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6"/>
        <v>42489.208333333328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6"/>
        <v>41537.208333333336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6"/>
        <v>41794.208333333336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6"/>
        <v>41396.208333333336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6"/>
        <v>40669.208333333336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6"/>
        <v>42559.208333333328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6"/>
        <v>42626.208333333328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6"/>
        <v>43205.208333333328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6"/>
        <v>42201.208333333328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6"/>
        <v>42029.25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6"/>
        <v>43857.25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6"/>
        <v>40449.208333333336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6"/>
        <v>40345.208333333336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6"/>
        <v>40455.208333333336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6"/>
        <v>42557.208333333328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6"/>
        <v>43586.208333333328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6"/>
        <v>43550.208333333328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6"/>
        <v>41945.208333333336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6"/>
        <v>42315.25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6"/>
        <v>42819.208333333328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6"/>
        <v>41314.25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6"/>
        <v>40926.25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6"/>
        <v>42688.25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6"/>
        <v>40386.208333333336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6"/>
        <v>43309.208333333328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6"/>
        <v>42387.25</v>
      </c>
      <c r="O642" s="12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60">E643/D643*100</f>
        <v>119.96808510638297</v>
      </c>
      <c r="G643" t="s">
        <v>20</v>
      </c>
      <c r="H643">
        <v>194</v>
      </c>
      <c r="I643" s="5">
        <f t="shared" ref="I643:I706" si="61">IF(E643,E643/H643,0)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2">(((L643/60)/60)/24)+DATE(1970,1,1)</f>
        <v>42786.25</v>
      </c>
      <c r="O643" s="12">
        <f t="shared" ref="O643:O706" si="63">(((M643/60)/60)/24+DATE(1970,1,1))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2"/>
        <v>43451.25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2"/>
        <v>42795.25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2"/>
        <v>43452.25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2"/>
        <v>43369.208333333328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2"/>
        <v>41346.208333333336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2"/>
        <v>43199.208333333328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2"/>
        <v>42922.208333333328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2"/>
        <v>40471.208333333336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2"/>
        <v>41828.208333333336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2"/>
        <v>41692.25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2"/>
        <v>42587.208333333328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2"/>
        <v>42468.208333333328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2"/>
        <v>42240.208333333328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2"/>
        <v>42796.25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2"/>
        <v>43097.25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2"/>
        <v>43096.25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2"/>
        <v>42246.208333333328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2"/>
        <v>40570.25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2"/>
        <v>42237.208333333328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2"/>
        <v>40996.208333333336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2"/>
        <v>43443.25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2"/>
        <v>40458.208333333336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2"/>
        <v>40959.25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2"/>
        <v>40733.208333333336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2"/>
        <v>41516.208333333336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2"/>
        <v>41892.208333333336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2"/>
        <v>41122.208333333336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2"/>
        <v>42912.208333333328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2"/>
        <v>42425.25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2"/>
        <v>40390.208333333336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2"/>
        <v>43180.208333333328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2"/>
        <v>42475.208333333328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2"/>
        <v>40774.208333333336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2"/>
        <v>43719.208333333328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2"/>
        <v>41178.208333333336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2"/>
        <v>42561.208333333328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2"/>
        <v>43484.25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2"/>
        <v>43756.208333333328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2"/>
        <v>43813.25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2"/>
        <v>40898.25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2"/>
        <v>41619.25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2"/>
        <v>43359.208333333328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2"/>
        <v>40358.208333333336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2"/>
        <v>42239.208333333328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2"/>
        <v>43186.208333333328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2"/>
        <v>42806.25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2"/>
        <v>43475.25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2"/>
        <v>41576.208333333336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2"/>
        <v>40874.25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2"/>
        <v>41185.208333333336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2"/>
        <v>43655.208333333328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2"/>
        <v>43025.208333333328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2"/>
        <v>43066.25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2"/>
        <v>42322.25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2"/>
        <v>42114.208333333328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2"/>
        <v>43190.208333333328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2"/>
        <v>40871.25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2"/>
        <v>43641.208333333328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2"/>
        <v>40203.25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2"/>
        <v>40629.208333333336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2"/>
        <v>41477.208333333336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2"/>
        <v>41020.208333333336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60"/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2"/>
        <v>42555.208333333328</v>
      </c>
      <c r="O706" s="12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66">E707/D707*100</f>
        <v>99.026517383618156</v>
      </c>
      <c r="G707" t="s">
        <v>14</v>
      </c>
      <c r="H707">
        <v>2025</v>
      </c>
      <c r="I707" s="5">
        <f t="shared" ref="I707:I770" si="67">IF(E707,E707/H707,0)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8">(((L707/60)/60)/24)+DATE(1970,1,1)</f>
        <v>41619.25</v>
      </c>
      <c r="O707" s="12">
        <f t="shared" ref="O707:O770" si="69">(((M707/60)/60)/24+DATE(1970,1,1))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8"/>
        <v>43471.25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8"/>
        <v>43442.25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8"/>
        <v>42877.208333333328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8"/>
        <v>41018.208333333336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8"/>
        <v>43295.208333333328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8"/>
        <v>42393.25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8"/>
        <v>42559.208333333328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8"/>
        <v>42604.208333333328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8"/>
        <v>41870.208333333336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8"/>
        <v>40397.208333333336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8"/>
        <v>41465.208333333336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8"/>
        <v>40777.208333333336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8"/>
        <v>41442.208333333336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8"/>
        <v>41058.208333333336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8"/>
        <v>43152.25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8"/>
        <v>43194.208333333328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8"/>
        <v>43045.25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8"/>
        <v>42431.25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8"/>
        <v>41934.208333333336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8"/>
        <v>41958.25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8"/>
        <v>40476.208333333336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8"/>
        <v>43485.25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8"/>
        <v>42515.208333333328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8"/>
        <v>41309.25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8"/>
        <v>42147.208333333328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8"/>
        <v>42939.208333333328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8"/>
        <v>42816.208333333328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8"/>
        <v>41844.208333333336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8"/>
        <v>42763.25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8"/>
        <v>42459.208333333328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8"/>
        <v>42055.25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8"/>
        <v>42685.25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8"/>
        <v>41959.25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8"/>
        <v>41089.208333333336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8"/>
        <v>42769.25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8"/>
        <v>40321.208333333336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8"/>
        <v>40197.25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8"/>
        <v>42298.208333333328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8"/>
        <v>43322.208333333328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8"/>
        <v>40328.208333333336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8"/>
        <v>40825.208333333336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8"/>
        <v>40423.208333333336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8"/>
        <v>40238.25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8"/>
        <v>41920.208333333336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8"/>
        <v>40360.208333333336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8"/>
        <v>42446.208333333328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8"/>
        <v>40395.208333333336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8"/>
        <v>40321.208333333336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8"/>
        <v>41210.208333333336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8"/>
        <v>43096.25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8"/>
        <v>42024.25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8"/>
        <v>40675.208333333336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8"/>
        <v>41936.208333333336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8"/>
        <v>43136.25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8"/>
        <v>43678.208333333328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8"/>
        <v>42938.208333333328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8"/>
        <v>41241.25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8"/>
        <v>41037.208333333336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8"/>
        <v>40676.208333333336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8"/>
        <v>42840.208333333328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8"/>
        <v>43362.208333333328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8"/>
        <v>42283.208333333328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8"/>
        <v>41619.25</v>
      </c>
      <c r="O770" s="12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72">E771/D771*100</f>
        <v>86.867834394904463</v>
      </c>
      <c r="G771" t="s">
        <v>14</v>
      </c>
      <c r="H771">
        <v>3410</v>
      </c>
      <c r="I771" s="5">
        <f t="shared" ref="I771:I834" si="73">IF(E771,E771/H771,0)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4">(((L771/60)/60)/24)+DATE(1970,1,1)</f>
        <v>41501.208333333336</v>
      </c>
      <c r="O771" s="12">
        <f t="shared" ref="O771:O834" si="75">(((M771/60)/60)/24+DATE(1970,1,1))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4"/>
        <v>41743.208333333336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4"/>
        <v>43491.25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4"/>
        <v>43505.25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4"/>
        <v>42838.208333333328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4"/>
        <v>42513.208333333328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4"/>
        <v>41949.25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4"/>
        <v>43650.208333333328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4"/>
        <v>40809.208333333336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4"/>
        <v>40768.208333333336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4"/>
        <v>42230.208333333328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4"/>
        <v>42573.208333333328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4"/>
        <v>40482.208333333336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4"/>
        <v>40603.25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4"/>
        <v>41625.25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4"/>
        <v>42435.25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4"/>
        <v>43582.208333333328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4"/>
        <v>43186.208333333328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4"/>
        <v>40684.208333333336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4"/>
        <v>41202.208333333336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4"/>
        <v>41786.208333333336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4"/>
        <v>40223.25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4"/>
        <v>42715.25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4"/>
        <v>41451.208333333336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4"/>
        <v>41450.208333333336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4"/>
        <v>43091.25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4"/>
        <v>42675.208333333328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4"/>
        <v>41859.208333333336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4"/>
        <v>43464.25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4"/>
        <v>41060.208333333336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4"/>
        <v>42399.25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4"/>
        <v>42167.208333333328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4"/>
        <v>43830.25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4"/>
        <v>43650.208333333328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4"/>
        <v>43492.25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4"/>
        <v>43102.25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4"/>
        <v>41958.25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4"/>
        <v>40973.25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4"/>
        <v>43753.208333333328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4"/>
        <v>42507.208333333328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4"/>
        <v>41135.208333333336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4"/>
        <v>43067.25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4"/>
        <v>42378.25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4"/>
        <v>43206.208333333328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4"/>
        <v>41148.208333333336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4"/>
        <v>42517.208333333328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4"/>
        <v>43068.25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4"/>
        <v>41680.25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4"/>
        <v>43589.208333333328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4"/>
        <v>43486.25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4"/>
        <v>41237.25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4"/>
        <v>43310.208333333328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4"/>
        <v>42794.25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4"/>
        <v>41698.25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4"/>
        <v>41892.208333333336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4"/>
        <v>40348.208333333336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4"/>
        <v>42941.208333333328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4"/>
        <v>40525.25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4"/>
        <v>40666.208333333336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4"/>
        <v>43340.208333333328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4"/>
        <v>42164.208333333328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4"/>
        <v>43103.25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4"/>
        <v>40994.208333333336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4"/>
        <v>42299.208333333328</v>
      </c>
      <c r="O834" s="12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78">E835/D835*100</f>
        <v>157.69117647058823</v>
      </c>
      <c r="G835" t="s">
        <v>20</v>
      </c>
      <c r="H835">
        <v>165</v>
      </c>
      <c r="I835" s="5">
        <f t="shared" ref="I835:I898" si="79">IF(E835,E835/H835,0)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80">(((L835/60)/60)/24)+DATE(1970,1,1)</f>
        <v>40588.25</v>
      </c>
      <c r="O835" s="12">
        <f t="shared" ref="O835:O898" si="81">(((M835/60)/60)/24+DATE(1970,1,1))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80"/>
        <v>41448.208333333336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80"/>
        <v>42063.25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80"/>
        <v>40214.25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80"/>
        <v>40629.208333333336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80"/>
        <v>43370.208333333328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80"/>
        <v>41715.208333333336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80"/>
        <v>41836.208333333336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80"/>
        <v>42419.25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80"/>
        <v>43266.208333333328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80"/>
        <v>43338.208333333328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80"/>
        <v>40930.25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80"/>
        <v>43235.208333333328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80"/>
        <v>43302.208333333328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80"/>
        <v>43107.25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80"/>
        <v>40341.208333333336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80"/>
        <v>40948.25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80"/>
        <v>40866.25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80"/>
        <v>41031.208333333336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80"/>
        <v>40740.208333333336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80"/>
        <v>40714.208333333336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80"/>
        <v>43787.25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80"/>
        <v>40712.208333333336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80"/>
        <v>41023.208333333336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80"/>
        <v>40944.25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80"/>
        <v>43211.208333333328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80"/>
        <v>41334.25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80"/>
        <v>43515.25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80"/>
        <v>40258.208333333336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80"/>
        <v>40756.208333333336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80"/>
        <v>42172.208333333328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80"/>
        <v>42601.208333333328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80"/>
        <v>41897.208333333336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80"/>
        <v>40671.208333333336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80"/>
        <v>43382.208333333328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80"/>
        <v>41559.208333333336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80"/>
        <v>40350.208333333336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80"/>
        <v>42240.208333333328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80"/>
        <v>43040.208333333328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80"/>
        <v>43346.208333333328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80"/>
        <v>41647.25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80"/>
        <v>40291.208333333336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80"/>
        <v>40556.25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80"/>
        <v>43624.208333333328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80"/>
        <v>42577.208333333328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80"/>
        <v>43845.25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80"/>
        <v>42788.25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80"/>
        <v>43667.208333333328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80"/>
        <v>42194.208333333328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80"/>
        <v>42025.25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80"/>
        <v>40323.208333333336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80"/>
        <v>41763.208333333336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80"/>
        <v>40335.208333333336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80"/>
        <v>40416.208333333336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80"/>
        <v>42202.208333333328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80"/>
        <v>42836.208333333328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80"/>
        <v>41710.208333333336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80"/>
        <v>43640.208333333328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80"/>
        <v>40880.25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80"/>
        <v>40319.208333333336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80"/>
        <v>42170.208333333328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80"/>
        <v>41466.208333333336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80"/>
        <v>43134.25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80"/>
        <v>40738.208333333336</v>
      </c>
      <c r="O898" s="12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84">E899/D899*100</f>
        <v>27.693181818181817</v>
      </c>
      <c r="G899" t="s">
        <v>14</v>
      </c>
      <c r="H899">
        <v>27</v>
      </c>
      <c r="I899" s="5">
        <f t="shared" ref="I899:I962" si="85">IF(E899,E899/H899,0)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6">(((L899/60)/60)/24)+DATE(1970,1,1)</f>
        <v>43583.208333333328</v>
      </c>
      <c r="O899" s="12">
        <f t="shared" ref="O899:O962" si="87">(((M899/60)/60)/24+DATE(1970,1,1))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6"/>
        <v>43815.25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6"/>
        <v>41554.208333333336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6"/>
        <v>41901.208333333336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6"/>
        <v>43298.208333333328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6"/>
        <v>42399.25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6"/>
        <v>41034.208333333336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6"/>
        <v>41186.208333333336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6"/>
        <v>41536.208333333336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6"/>
        <v>42868.208333333328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6"/>
        <v>40660.208333333336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6"/>
        <v>41031.208333333336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6"/>
        <v>43255.208333333328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6"/>
        <v>42026.25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6"/>
        <v>43717.208333333328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6"/>
        <v>41157.208333333336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6"/>
        <v>43597.208333333328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6"/>
        <v>41490.208333333336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6"/>
        <v>42976.208333333328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6"/>
        <v>41991.25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6"/>
        <v>40722.208333333336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6"/>
        <v>41117.208333333336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6"/>
        <v>43022.208333333328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6"/>
        <v>43503.25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6"/>
        <v>40951.25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6"/>
        <v>43443.25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6"/>
        <v>40373.208333333336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6"/>
        <v>43769.208333333328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6"/>
        <v>43000.208333333328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6"/>
        <v>42502.208333333328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6"/>
        <v>41102.208333333336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6"/>
        <v>41637.25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6"/>
        <v>42858.208333333328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6"/>
        <v>42060.25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6"/>
        <v>41818.208333333336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6"/>
        <v>41709.208333333336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6"/>
        <v>41372.208333333336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6"/>
        <v>42422.25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6"/>
        <v>42209.208333333328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6"/>
        <v>43668.208333333328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6"/>
        <v>42334.25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6"/>
        <v>43263.208333333328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6"/>
        <v>40670.208333333336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6"/>
        <v>41244.25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6"/>
        <v>40552.25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6"/>
        <v>40568.25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6"/>
        <v>41906.208333333336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6"/>
        <v>42776.25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6"/>
        <v>41004.208333333336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6"/>
        <v>40710.208333333336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6"/>
        <v>41908.208333333336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6"/>
        <v>41985.25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6"/>
        <v>42112.208333333328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6"/>
        <v>43571.208333333328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6"/>
        <v>42730.25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6"/>
        <v>42591.208333333328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6"/>
        <v>42358.25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6"/>
        <v>41174.208333333336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6"/>
        <v>41238.25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6"/>
        <v>42360.25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6"/>
        <v>40955.25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6"/>
        <v>40350.208333333336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6"/>
        <v>40357.208333333336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6"/>
        <v>42408.25</v>
      </c>
      <c r="O962" s="12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90">E963/D963*100</f>
        <v>119.29824561403508</v>
      </c>
      <c r="G963" t="s">
        <v>20</v>
      </c>
      <c r="H963">
        <v>155</v>
      </c>
      <c r="I963" s="5">
        <f t="shared" ref="I963:I1001" si="91">IF(E963,E963/H963,0)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2">(((L963/60)/60)/24)+DATE(1970,1,1)</f>
        <v>40591.25</v>
      </c>
      <c r="O963" s="12">
        <f t="shared" ref="O963:O1001" si="93">(((M963/60)/60)/24+DATE(1970,1,1))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2"/>
        <v>41592.25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2"/>
        <v>40607.25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2"/>
        <v>42135.208333333328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2"/>
        <v>40203.25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2"/>
        <v>42901.208333333328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2"/>
        <v>41005.208333333336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2"/>
        <v>40544.25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2"/>
        <v>43821.25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2"/>
        <v>40672.208333333336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2"/>
        <v>41555.208333333336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2"/>
        <v>41792.208333333336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2"/>
        <v>40522.25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2"/>
        <v>41412.208333333336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2"/>
        <v>42337.25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2"/>
        <v>40571.25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2"/>
        <v>43138.25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2"/>
        <v>42686.25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2"/>
        <v>42078.208333333328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2"/>
        <v>42307.208333333328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2"/>
        <v>43094.25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2"/>
        <v>40743.208333333336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2"/>
        <v>43681.208333333328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2"/>
        <v>43716.208333333328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2"/>
        <v>41614.25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2"/>
        <v>40638.208333333336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2"/>
        <v>42852.208333333328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2"/>
        <v>42686.25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2"/>
        <v>43571.208333333328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2"/>
        <v>42432.25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2"/>
        <v>41907.208333333336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2"/>
        <v>43227.208333333328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2"/>
        <v>42362.25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2"/>
        <v>41929.208333333336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2"/>
        <v>43408.208333333328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2"/>
        <v>41276.25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2"/>
        <v>41659.25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2"/>
        <v>40220.25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2"/>
        <v>42550.208333333328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ontainsText" dxfId="15" priority="7" operator="containsText" text="canceled">
      <formula>NOT(ISERROR(SEARCH("canceled",G1)))</formula>
    </cfRule>
    <cfRule type="containsText" dxfId="14" priority="8" operator="containsText" text="successful">
      <formula>NOT(ISERROR(SEARCH("successful",G1)))</formula>
    </cfRule>
    <cfRule type="containsText" dxfId="13" priority="9" operator="containsText" text="live">
      <formula>NOT(ISERROR(SEARCH("live",G1)))</formula>
    </cfRule>
    <cfRule type="containsText" dxfId="12" priority="10" operator="containsText" text="Failed">
      <formula>NOT(ISERROR(SEARCH("Failed",G1)))</formula>
    </cfRule>
  </conditionalFormatting>
  <conditionalFormatting sqref="F1:F1048576">
    <cfRule type="colorScale" priority="2">
      <colorScale>
        <cfvo type="min"/>
        <cfvo type="num" val="100"/>
        <cfvo type="num" val="200"/>
        <color rgb="FFFF0000"/>
        <color rgb="FF00B050"/>
        <color rgb="FF0070C0"/>
      </colorScale>
    </cfRule>
    <cfRule type="colorScale" priority="1">
      <colorScale>
        <cfvo type="min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9844-BC79-4634-8575-A686895D2D66}">
  <dimension ref="A2:F15"/>
  <sheetViews>
    <sheetView workbookViewId="0">
      <selection activeCell="F6" sqref="F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9" t="s">
        <v>6</v>
      </c>
      <c r="B2" t="s">
        <v>2045</v>
      </c>
    </row>
    <row r="4" spans="1:6" x14ac:dyDescent="0.25">
      <c r="A4" s="9" t="s">
        <v>2046</v>
      </c>
      <c r="B4" s="9" t="s">
        <v>2044</v>
      </c>
    </row>
    <row r="5" spans="1:6" x14ac:dyDescent="0.25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10" t="s">
        <v>2042</v>
      </c>
      <c r="B6">
        <v>23</v>
      </c>
      <c r="C6">
        <v>132</v>
      </c>
      <c r="D6">
        <v>2</v>
      </c>
      <c r="E6">
        <v>187</v>
      </c>
      <c r="F6">
        <v>344</v>
      </c>
    </row>
    <row r="7" spans="1:6" x14ac:dyDescent="0.25">
      <c r="A7" s="10" t="s">
        <v>2035</v>
      </c>
      <c r="B7">
        <v>11</v>
      </c>
      <c r="C7">
        <v>60</v>
      </c>
      <c r="D7">
        <v>5</v>
      </c>
      <c r="E7">
        <v>102</v>
      </c>
      <c r="F7">
        <v>178</v>
      </c>
    </row>
    <row r="8" spans="1:6" x14ac:dyDescent="0.25">
      <c r="A8" s="10" t="s">
        <v>2038</v>
      </c>
      <c r="B8">
        <v>10</v>
      </c>
      <c r="C8">
        <v>66</v>
      </c>
      <c r="E8">
        <v>99</v>
      </c>
      <c r="F8">
        <v>175</v>
      </c>
    </row>
    <row r="9" spans="1:6" x14ac:dyDescent="0.25">
      <c r="A9" s="10" t="s">
        <v>2041</v>
      </c>
      <c r="B9">
        <v>2</v>
      </c>
      <c r="C9">
        <v>28</v>
      </c>
      <c r="D9">
        <v>2</v>
      </c>
      <c r="E9">
        <v>64</v>
      </c>
      <c r="F9">
        <v>96</v>
      </c>
    </row>
    <row r="10" spans="1:6" x14ac:dyDescent="0.25">
      <c r="A10" s="10" t="s">
        <v>2040</v>
      </c>
      <c r="B10">
        <v>2</v>
      </c>
      <c r="C10">
        <v>24</v>
      </c>
      <c r="D10">
        <v>1</v>
      </c>
      <c r="E10">
        <v>40</v>
      </c>
      <c r="F10">
        <v>67</v>
      </c>
    </row>
    <row r="11" spans="1:6" x14ac:dyDescent="0.25">
      <c r="A11" s="10" t="s">
        <v>2037</v>
      </c>
      <c r="B11">
        <v>1</v>
      </c>
      <c r="C11">
        <v>23</v>
      </c>
      <c r="D11">
        <v>3</v>
      </c>
      <c r="E11">
        <v>21</v>
      </c>
      <c r="F11">
        <v>48</v>
      </c>
    </row>
    <row r="12" spans="1:6" x14ac:dyDescent="0.25">
      <c r="A12" s="10" t="s">
        <v>2036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0" t="s">
        <v>2039</v>
      </c>
      <c r="B13">
        <v>4</v>
      </c>
      <c r="C13">
        <v>11</v>
      </c>
      <c r="D13">
        <v>1</v>
      </c>
      <c r="E13">
        <v>26</v>
      </c>
      <c r="F13">
        <v>42</v>
      </c>
    </row>
    <row r="14" spans="1:6" x14ac:dyDescent="0.25">
      <c r="A14" s="10" t="s">
        <v>2043</v>
      </c>
      <c r="E14">
        <v>4</v>
      </c>
      <c r="F14">
        <v>4</v>
      </c>
    </row>
    <row r="15" spans="1:6" x14ac:dyDescent="0.25">
      <c r="A15" s="10" t="s">
        <v>2034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BC83-81B2-4275-BC54-BAE17B923D35}">
  <dimension ref="A1:F30"/>
  <sheetViews>
    <sheetView workbookViewId="0">
      <selection activeCell="F6" sqref="F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2045</v>
      </c>
    </row>
    <row r="2" spans="1:6" x14ac:dyDescent="0.25">
      <c r="A2" s="9" t="s">
        <v>2031</v>
      </c>
      <c r="B2" t="s">
        <v>2045</v>
      </c>
    </row>
    <row r="4" spans="1:6" x14ac:dyDescent="0.25">
      <c r="A4" s="9" t="s">
        <v>2046</v>
      </c>
      <c r="B4" s="9" t="s">
        <v>2044</v>
      </c>
    </row>
    <row r="5" spans="1:6" x14ac:dyDescent="0.25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10" t="s">
        <v>2056</v>
      </c>
      <c r="B6">
        <v>23</v>
      </c>
      <c r="C6">
        <v>132</v>
      </c>
      <c r="D6">
        <v>2</v>
      </c>
      <c r="E6">
        <v>187</v>
      </c>
      <c r="F6">
        <v>344</v>
      </c>
    </row>
    <row r="7" spans="1:6" x14ac:dyDescent="0.25">
      <c r="A7" s="10" t="s">
        <v>2057</v>
      </c>
      <c r="B7">
        <v>6</v>
      </c>
      <c r="C7">
        <v>30</v>
      </c>
      <c r="E7">
        <v>49</v>
      </c>
      <c r="F7">
        <v>85</v>
      </c>
    </row>
    <row r="8" spans="1:6" x14ac:dyDescent="0.25">
      <c r="A8" s="10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0" t="s">
        <v>2061</v>
      </c>
      <c r="B9">
        <v>2</v>
      </c>
      <c r="C9">
        <v>12</v>
      </c>
      <c r="D9">
        <v>1</v>
      </c>
      <c r="E9">
        <v>36</v>
      </c>
      <c r="F9">
        <v>51</v>
      </c>
    </row>
    <row r="10" spans="1:6" x14ac:dyDescent="0.25">
      <c r="A10" s="10" t="s">
        <v>2051</v>
      </c>
      <c r="B10">
        <v>4</v>
      </c>
      <c r="C10">
        <v>20</v>
      </c>
      <c r="E10">
        <v>22</v>
      </c>
      <c r="F10">
        <v>46</v>
      </c>
    </row>
    <row r="11" spans="1:6" x14ac:dyDescent="0.25">
      <c r="A11" s="10" t="s">
        <v>2068</v>
      </c>
      <c r="C11">
        <v>16</v>
      </c>
      <c r="D11">
        <v>1</v>
      </c>
      <c r="E11">
        <v>28</v>
      </c>
      <c r="F11">
        <v>45</v>
      </c>
    </row>
    <row r="12" spans="1:6" x14ac:dyDescent="0.25">
      <c r="A12" s="10" t="s">
        <v>2052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10" t="s">
        <v>2055</v>
      </c>
      <c r="B13">
        <v>4</v>
      </c>
      <c r="C13">
        <v>11</v>
      </c>
      <c r="D13">
        <v>1</v>
      </c>
      <c r="E13">
        <v>26</v>
      </c>
      <c r="F13">
        <v>42</v>
      </c>
    </row>
    <row r="14" spans="1:6" x14ac:dyDescent="0.25">
      <c r="A14" s="10" t="s">
        <v>2049</v>
      </c>
      <c r="B14">
        <v>2</v>
      </c>
      <c r="C14">
        <v>12</v>
      </c>
      <c r="D14">
        <v>1</v>
      </c>
      <c r="E14">
        <v>22</v>
      </c>
      <c r="F14">
        <v>37</v>
      </c>
    </row>
    <row r="15" spans="1:6" x14ac:dyDescent="0.25">
      <c r="A15" s="10" t="s">
        <v>2060</v>
      </c>
      <c r="B15">
        <v>1</v>
      </c>
      <c r="C15">
        <v>15</v>
      </c>
      <c r="D15">
        <v>2</v>
      </c>
      <c r="E15">
        <v>17</v>
      </c>
      <c r="F15">
        <v>35</v>
      </c>
    </row>
    <row r="16" spans="1:6" x14ac:dyDescent="0.25">
      <c r="A16" s="10" t="s">
        <v>2047</v>
      </c>
      <c r="B16">
        <v>1</v>
      </c>
      <c r="C16">
        <v>10</v>
      </c>
      <c r="D16">
        <v>2</v>
      </c>
      <c r="E16">
        <v>21</v>
      </c>
      <c r="F16">
        <v>34</v>
      </c>
    </row>
    <row r="17" spans="1:6" x14ac:dyDescent="0.25">
      <c r="A17" s="10" t="s">
        <v>2067</v>
      </c>
      <c r="C17">
        <v>7</v>
      </c>
      <c r="E17">
        <v>14</v>
      </c>
      <c r="F17">
        <v>21</v>
      </c>
    </row>
    <row r="18" spans="1:6" x14ac:dyDescent="0.25">
      <c r="A18" s="10" t="s">
        <v>2054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25">
      <c r="A19" s="10" t="s">
        <v>2062</v>
      </c>
      <c r="C19">
        <v>8</v>
      </c>
      <c r="E19">
        <v>10</v>
      </c>
      <c r="F19">
        <v>18</v>
      </c>
    </row>
    <row r="20" spans="1:6" x14ac:dyDescent="0.25">
      <c r="A20" s="10" t="s">
        <v>2050</v>
      </c>
      <c r="B20">
        <v>1</v>
      </c>
      <c r="C20">
        <v>7</v>
      </c>
      <c r="E20">
        <v>9</v>
      </c>
      <c r="F20">
        <v>17</v>
      </c>
    </row>
    <row r="21" spans="1:6" x14ac:dyDescent="0.25">
      <c r="A21" s="10" t="s">
        <v>2053</v>
      </c>
      <c r="B21">
        <v>1</v>
      </c>
      <c r="C21">
        <v>6</v>
      </c>
      <c r="E21">
        <v>10</v>
      </c>
      <c r="F21">
        <v>17</v>
      </c>
    </row>
    <row r="22" spans="1:6" x14ac:dyDescent="0.25">
      <c r="A22" s="10" t="s">
        <v>2059</v>
      </c>
      <c r="B22">
        <v>3</v>
      </c>
      <c r="C22">
        <v>3</v>
      </c>
      <c r="E22">
        <v>11</v>
      </c>
      <c r="F22">
        <v>17</v>
      </c>
    </row>
    <row r="23" spans="1:6" x14ac:dyDescent="0.25">
      <c r="A23" s="10" t="s">
        <v>2058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0" t="s">
        <v>2066</v>
      </c>
      <c r="C24">
        <v>9</v>
      </c>
      <c r="E24">
        <v>5</v>
      </c>
      <c r="F24">
        <v>14</v>
      </c>
    </row>
    <row r="25" spans="1:6" x14ac:dyDescent="0.25">
      <c r="A25" s="10" t="s">
        <v>2064</v>
      </c>
      <c r="C25">
        <v>8</v>
      </c>
      <c r="D25">
        <v>1</v>
      </c>
      <c r="E25">
        <v>4</v>
      </c>
      <c r="F25">
        <v>13</v>
      </c>
    </row>
    <row r="26" spans="1:6" x14ac:dyDescent="0.25">
      <c r="A26" s="10" t="s">
        <v>2065</v>
      </c>
      <c r="C26">
        <v>4</v>
      </c>
      <c r="E26">
        <v>4</v>
      </c>
      <c r="F26">
        <v>8</v>
      </c>
    </row>
    <row r="27" spans="1:6" x14ac:dyDescent="0.25">
      <c r="A27" s="10" t="s">
        <v>2063</v>
      </c>
      <c r="C27">
        <v>3</v>
      </c>
      <c r="E27">
        <v>4</v>
      </c>
      <c r="F27">
        <v>7</v>
      </c>
    </row>
    <row r="28" spans="1:6" x14ac:dyDescent="0.25">
      <c r="A28" s="10" t="s">
        <v>2069</v>
      </c>
      <c r="E28">
        <v>4</v>
      </c>
      <c r="F28">
        <v>4</v>
      </c>
    </row>
    <row r="29" spans="1:6" x14ac:dyDescent="0.25">
      <c r="A29" s="10" t="s">
        <v>2070</v>
      </c>
      <c r="E29">
        <v>3</v>
      </c>
      <c r="F29">
        <v>3</v>
      </c>
    </row>
    <row r="30" spans="1:6" x14ac:dyDescent="0.25">
      <c r="A30" s="10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9BD8-29EB-4664-BCD7-A12263B66947}">
  <dimension ref="A1:E18"/>
  <sheetViews>
    <sheetView workbookViewId="0">
      <selection activeCell="E6" sqref="E6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9" width="13.75" bestFit="1" customWidth="1"/>
    <col min="10" max="11" width="12.625" bestFit="1" customWidth="1"/>
    <col min="12" max="18" width="13.75" bestFit="1" customWidth="1"/>
    <col min="19" max="20" width="12.625" bestFit="1" customWidth="1"/>
    <col min="21" max="30" width="13.75" bestFit="1" customWidth="1"/>
    <col min="31" max="33" width="12.625" bestFit="1" customWidth="1"/>
    <col min="34" max="42" width="13.75" bestFit="1" customWidth="1"/>
    <col min="43" max="45" width="12.625" bestFit="1" customWidth="1"/>
    <col min="46" max="50" width="13.75" bestFit="1" customWidth="1"/>
    <col min="51" max="54" width="12.625" bestFit="1" customWidth="1"/>
    <col min="55" max="63" width="13.75" bestFit="1" customWidth="1"/>
    <col min="64" max="65" width="12.625" bestFit="1" customWidth="1"/>
    <col min="66" max="74" width="13.75" bestFit="1" customWidth="1"/>
    <col min="75" max="82" width="14.75" bestFit="1" customWidth="1"/>
    <col min="83" max="84" width="13.75" bestFit="1" customWidth="1"/>
    <col min="85" max="88" width="14.75" bestFit="1" customWidth="1"/>
    <col min="89" max="90" width="13.75" bestFit="1" customWidth="1"/>
    <col min="91" max="95" width="14.75" bestFit="1" customWidth="1"/>
    <col min="96" max="100" width="12.625" bestFit="1" customWidth="1"/>
    <col min="101" max="108" width="13.75" bestFit="1" customWidth="1"/>
    <col min="109" max="109" width="12.625" bestFit="1" customWidth="1"/>
    <col min="110" max="115" width="13.75" bestFit="1" customWidth="1"/>
    <col min="116" max="118" width="12.625" bestFit="1" customWidth="1"/>
    <col min="119" max="121" width="13.75" bestFit="1" customWidth="1"/>
    <col min="122" max="125" width="12.625" bestFit="1" customWidth="1"/>
    <col min="126" max="128" width="13.75" bestFit="1" customWidth="1"/>
    <col min="129" max="133" width="12.625" bestFit="1" customWidth="1"/>
    <col min="134" max="145" width="13.75" bestFit="1" customWidth="1"/>
    <col min="146" max="148" width="12.625" bestFit="1" customWidth="1"/>
    <col min="149" max="152" width="13.75" bestFit="1" customWidth="1"/>
    <col min="153" max="154" width="12.625" bestFit="1" customWidth="1"/>
    <col min="155" max="160" width="13.75" bestFit="1" customWidth="1"/>
    <col min="161" max="161" width="12.625" bestFit="1" customWidth="1"/>
    <col min="162" max="168" width="13.75" bestFit="1" customWidth="1"/>
    <col min="169" max="173" width="14.75" bestFit="1" customWidth="1"/>
    <col min="174" max="174" width="13.75" bestFit="1" customWidth="1"/>
    <col min="175" max="181" width="14.75" bestFit="1" customWidth="1"/>
    <col min="182" max="184" width="13.75" bestFit="1" customWidth="1"/>
    <col min="185" max="190" width="14.75" bestFit="1" customWidth="1"/>
    <col min="191" max="192" width="12.625" bestFit="1" customWidth="1"/>
    <col min="193" max="196" width="13.75" bestFit="1" customWidth="1"/>
    <col min="197" max="198" width="12.625" bestFit="1" customWidth="1"/>
    <col min="199" max="204" width="13.75" bestFit="1" customWidth="1"/>
    <col min="205" max="206" width="12.625" bestFit="1" customWidth="1"/>
    <col min="207" max="213" width="13.75" bestFit="1" customWidth="1"/>
    <col min="214" max="215" width="12.625" bestFit="1" customWidth="1"/>
    <col min="216" max="220" width="13.75" bestFit="1" customWidth="1"/>
    <col min="221" max="225" width="12.625" bestFit="1" customWidth="1"/>
    <col min="226" max="227" width="13.75" bestFit="1" customWidth="1"/>
    <col min="228" max="228" width="12.625" bestFit="1" customWidth="1"/>
    <col min="229" max="232" width="13.75" bestFit="1" customWidth="1"/>
    <col min="233" max="233" width="12.625" bestFit="1" customWidth="1"/>
    <col min="234" max="237" width="13.75" bestFit="1" customWidth="1"/>
    <col min="238" max="238" width="12.625" bestFit="1" customWidth="1"/>
    <col min="239" max="242" width="13.75" bestFit="1" customWidth="1"/>
    <col min="243" max="244" width="12.625" bestFit="1" customWidth="1"/>
    <col min="245" max="249" width="13.75" bestFit="1" customWidth="1"/>
    <col min="250" max="257" width="14.75" bestFit="1" customWidth="1"/>
    <col min="258" max="260" width="13.75" bestFit="1" customWidth="1"/>
    <col min="261" max="262" width="14.75" bestFit="1" customWidth="1"/>
    <col min="263" max="264" width="12.625" bestFit="1" customWidth="1"/>
    <col min="265" max="265" width="13.75" bestFit="1" customWidth="1"/>
    <col min="266" max="268" width="12.625" bestFit="1" customWidth="1"/>
    <col min="269" max="272" width="13.75" bestFit="1" customWidth="1"/>
    <col min="273" max="277" width="12.625" bestFit="1" customWidth="1"/>
    <col min="278" max="281" width="13.75" bestFit="1" customWidth="1"/>
    <col min="282" max="284" width="12.625" bestFit="1" customWidth="1"/>
    <col min="285" max="285" width="13.75" bestFit="1" customWidth="1"/>
    <col min="286" max="287" width="12.625" bestFit="1" customWidth="1"/>
    <col min="288" max="293" width="13.75" bestFit="1" customWidth="1"/>
    <col min="294" max="294" width="12.625" bestFit="1" customWidth="1"/>
    <col min="295" max="299" width="13.75" bestFit="1" customWidth="1"/>
    <col min="300" max="300" width="12.625" bestFit="1" customWidth="1"/>
    <col min="301" max="308" width="13.75" bestFit="1" customWidth="1"/>
    <col min="309" max="311" width="12.625" bestFit="1" customWidth="1"/>
    <col min="312" max="315" width="13.75" bestFit="1" customWidth="1"/>
    <col min="316" max="316" width="12.625" bestFit="1" customWidth="1"/>
    <col min="317" max="323" width="13.75" bestFit="1" customWidth="1"/>
    <col min="324" max="335" width="14.75" bestFit="1" customWidth="1"/>
    <col min="336" max="336" width="13.75" bestFit="1" customWidth="1"/>
    <col min="337" max="341" width="14.75" bestFit="1" customWidth="1"/>
    <col min="342" max="343" width="12.625" bestFit="1" customWidth="1"/>
    <col min="344" max="361" width="13.75" bestFit="1" customWidth="1"/>
    <col min="362" max="363" width="12.625" bestFit="1" customWidth="1"/>
    <col min="364" max="367" width="13.75" bestFit="1" customWidth="1"/>
    <col min="368" max="370" width="12.625" bestFit="1" customWidth="1"/>
    <col min="371" max="376" width="13.75" bestFit="1" customWidth="1"/>
    <col min="377" max="380" width="12.625" bestFit="1" customWidth="1"/>
    <col min="381" max="385" width="13.75" bestFit="1" customWidth="1"/>
    <col min="386" max="388" width="12.625" bestFit="1" customWidth="1"/>
    <col min="389" max="395" width="13.75" bestFit="1" customWidth="1"/>
    <col min="396" max="397" width="12.625" bestFit="1" customWidth="1"/>
    <col min="398" max="399" width="13.75" bestFit="1" customWidth="1"/>
    <col min="400" max="400" width="12.625" bestFit="1" customWidth="1"/>
    <col min="401" max="411" width="13.75" bestFit="1" customWidth="1"/>
    <col min="412" max="415" width="14.75" bestFit="1" customWidth="1"/>
    <col min="416" max="418" width="13.75" bestFit="1" customWidth="1"/>
    <col min="419" max="422" width="14.75" bestFit="1" customWidth="1"/>
    <col min="423" max="423" width="13.75" bestFit="1" customWidth="1"/>
    <col min="424" max="431" width="14.75" bestFit="1" customWidth="1"/>
    <col min="432" max="434" width="12.625" bestFit="1" customWidth="1"/>
    <col min="435" max="440" width="13.75" bestFit="1" customWidth="1"/>
    <col min="441" max="442" width="12.625" bestFit="1" customWidth="1"/>
    <col min="443" max="449" width="13.75" bestFit="1" customWidth="1"/>
    <col min="450" max="450" width="12.625" bestFit="1" customWidth="1"/>
    <col min="451" max="451" width="13.75" bestFit="1" customWidth="1"/>
    <col min="452" max="452" width="12.625" bestFit="1" customWidth="1"/>
    <col min="453" max="458" width="13.75" bestFit="1" customWidth="1"/>
    <col min="459" max="459" width="12.625" bestFit="1" customWidth="1"/>
    <col min="460" max="464" width="13.75" bestFit="1" customWidth="1"/>
    <col min="465" max="467" width="12.625" bestFit="1" customWidth="1"/>
    <col min="468" max="474" width="13.75" bestFit="1" customWidth="1"/>
    <col min="475" max="478" width="12.625" bestFit="1" customWidth="1"/>
    <col min="479" max="483" width="13.75" bestFit="1" customWidth="1"/>
    <col min="484" max="484" width="12.625" bestFit="1" customWidth="1"/>
    <col min="485" max="492" width="13.75" bestFit="1" customWidth="1"/>
    <col min="493" max="493" width="12.625" bestFit="1" customWidth="1"/>
    <col min="494" max="503" width="13.75" bestFit="1" customWidth="1"/>
    <col min="504" max="507" width="14.75" bestFit="1" customWidth="1"/>
    <col min="508" max="508" width="13.75" bestFit="1" customWidth="1"/>
    <col min="509" max="514" width="14.75" bestFit="1" customWidth="1"/>
    <col min="515" max="516" width="13.75" bestFit="1" customWidth="1"/>
    <col min="517" max="520" width="14.75" bestFit="1" customWidth="1"/>
    <col min="521" max="525" width="12.625" bestFit="1" customWidth="1"/>
    <col min="526" max="529" width="13.75" bestFit="1" customWidth="1"/>
    <col min="530" max="532" width="12.625" bestFit="1" customWidth="1"/>
    <col min="533" max="537" width="13.75" bestFit="1" customWidth="1"/>
    <col min="538" max="543" width="12.625" bestFit="1" customWidth="1"/>
    <col min="544" max="549" width="13.75" bestFit="1" customWidth="1"/>
    <col min="550" max="551" width="12.625" bestFit="1" customWidth="1"/>
    <col min="552" max="553" width="13.75" bestFit="1" customWidth="1"/>
    <col min="554" max="554" width="12.625" bestFit="1" customWidth="1"/>
    <col min="555" max="565" width="13.75" bestFit="1" customWidth="1"/>
    <col min="566" max="568" width="12.625" bestFit="1" customWidth="1"/>
    <col min="569" max="573" width="13.75" bestFit="1" customWidth="1"/>
    <col min="574" max="578" width="12.625" bestFit="1" customWidth="1"/>
    <col min="579" max="583" width="13.75" bestFit="1" customWidth="1"/>
    <col min="584" max="584" width="12.625" bestFit="1" customWidth="1"/>
    <col min="585" max="586" width="13.75" bestFit="1" customWidth="1"/>
    <col min="587" max="587" width="14.75" bestFit="1" customWidth="1"/>
    <col min="588" max="590" width="13.75" bestFit="1" customWidth="1"/>
    <col min="591" max="596" width="14.75" bestFit="1" customWidth="1"/>
    <col min="597" max="598" width="13.75" bestFit="1" customWidth="1"/>
    <col min="599" max="605" width="14.75" bestFit="1" customWidth="1"/>
    <col min="606" max="609" width="13.75" bestFit="1" customWidth="1"/>
    <col min="610" max="610" width="12.625" bestFit="1" customWidth="1"/>
    <col min="611" max="618" width="13.75" bestFit="1" customWidth="1"/>
    <col min="619" max="621" width="12.625" bestFit="1" customWidth="1"/>
    <col min="622" max="632" width="13.75" bestFit="1" customWidth="1"/>
    <col min="633" max="634" width="12.625" bestFit="1" customWidth="1"/>
    <col min="635" max="641" width="13.75" bestFit="1" customWidth="1"/>
    <col min="642" max="642" width="12.625" bestFit="1" customWidth="1"/>
    <col min="643" max="649" width="13.75" bestFit="1" customWidth="1"/>
    <col min="650" max="650" width="12.625" bestFit="1" customWidth="1"/>
    <col min="651" max="658" width="13.75" bestFit="1" customWidth="1"/>
    <col min="659" max="661" width="12.625" bestFit="1" customWidth="1"/>
    <col min="662" max="667" width="13.75" bestFit="1" customWidth="1"/>
    <col min="668" max="669" width="12.625" bestFit="1" customWidth="1"/>
    <col min="670" max="677" width="13.75" bestFit="1" customWidth="1"/>
    <col min="678" max="681" width="14.75" bestFit="1" customWidth="1"/>
    <col min="682" max="684" width="13.75" bestFit="1" customWidth="1"/>
    <col min="685" max="691" width="14.75" bestFit="1" customWidth="1"/>
    <col min="692" max="692" width="13.75" bestFit="1" customWidth="1"/>
    <col min="693" max="698" width="14.75" bestFit="1" customWidth="1"/>
    <col min="699" max="701" width="12.625" bestFit="1" customWidth="1"/>
    <col min="702" max="706" width="13.75" bestFit="1" customWidth="1"/>
    <col min="707" max="709" width="12.625" bestFit="1" customWidth="1"/>
    <col min="710" max="714" width="13.75" bestFit="1" customWidth="1"/>
    <col min="715" max="717" width="12.625" bestFit="1" customWidth="1"/>
    <col min="718" max="721" width="13.75" bestFit="1" customWidth="1"/>
    <col min="722" max="725" width="12.625" bestFit="1" customWidth="1"/>
    <col min="726" max="730" width="13.75" bestFit="1" customWidth="1"/>
    <col min="731" max="733" width="12.625" bestFit="1" customWidth="1"/>
    <col min="734" max="738" width="13.75" bestFit="1" customWidth="1"/>
    <col min="739" max="740" width="12.625" bestFit="1" customWidth="1"/>
    <col min="741" max="745" width="13.75" bestFit="1" customWidth="1"/>
    <col min="746" max="746" width="12.625" bestFit="1" customWidth="1"/>
    <col min="747" max="760" width="13.75" bestFit="1" customWidth="1"/>
    <col min="761" max="763" width="12.625" bestFit="1" customWidth="1"/>
    <col min="764" max="771" width="13.75" bestFit="1" customWidth="1"/>
    <col min="772" max="774" width="14.75" bestFit="1" customWidth="1"/>
    <col min="775" max="776" width="13.75" bestFit="1" customWidth="1"/>
    <col min="777" max="780" width="14.75" bestFit="1" customWidth="1"/>
    <col min="781" max="782" width="13.75" bestFit="1" customWidth="1"/>
    <col min="783" max="786" width="14.75" bestFit="1" customWidth="1"/>
    <col min="787" max="787" width="12.625" bestFit="1" customWidth="1"/>
    <col min="788" max="798" width="13.75" bestFit="1" customWidth="1"/>
    <col min="799" max="800" width="12.625" bestFit="1" customWidth="1"/>
    <col min="801" max="804" width="13.75" bestFit="1" customWidth="1"/>
    <col min="805" max="806" width="12.625" bestFit="1" customWidth="1"/>
    <col min="807" max="812" width="13.75" bestFit="1" customWidth="1"/>
    <col min="813" max="815" width="12.625" bestFit="1" customWidth="1"/>
    <col min="816" max="823" width="13.75" bestFit="1" customWidth="1"/>
    <col min="824" max="826" width="12.625" bestFit="1" customWidth="1"/>
    <col min="827" max="829" width="13.75" bestFit="1" customWidth="1"/>
    <col min="830" max="830" width="12.625" bestFit="1" customWidth="1"/>
    <col min="831" max="836" width="13.75" bestFit="1" customWidth="1"/>
    <col min="837" max="840" width="12.625" bestFit="1" customWidth="1"/>
    <col min="841" max="844" width="13.75" bestFit="1" customWidth="1"/>
    <col min="845" max="846" width="12.625" bestFit="1" customWidth="1"/>
    <col min="847" max="848" width="13.75" bestFit="1" customWidth="1"/>
    <col min="849" max="850" width="12.625" bestFit="1" customWidth="1"/>
    <col min="851" max="854" width="13.75" bestFit="1" customWidth="1"/>
    <col min="855" max="868" width="14.75" bestFit="1" customWidth="1"/>
    <col min="869" max="870" width="13.75" bestFit="1" customWidth="1"/>
    <col min="871" max="878" width="14.75" bestFit="1" customWidth="1"/>
    <col min="879" max="880" width="13.75" bestFit="1" customWidth="1"/>
    <col min="881" max="881" width="11" bestFit="1" customWidth="1"/>
  </cols>
  <sheetData>
    <row r="1" spans="1:5" x14ac:dyDescent="0.25">
      <c r="A1" s="9" t="s">
        <v>2031</v>
      </c>
      <c r="B1" t="s" vm="1">
        <v>2085</v>
      </c>
    </row>
    <row r="2" spans="1:5" x14ac:dyDescent="0.25">
      <c r="A2" s="9" t="s">
        <v>2086</v>
      </c>
      <c r="B2" t="s" vm="2">
        <v>2085</v>
      </c>
    </row>
    <row r="4" spans="1:5" x14ac:dyDescent="0.25">
      <c r="A4" s="9" t="s">
        <v>2046</v>
      </c>
      <c r="B4" s="9" t="s">
        <v>2044</v>
      </c>
    </row>
    <row r="5" spans="1:5" x14ac:dyDescent="0.25">
      <c r="A5" s="9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0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DB73D-EB69-439C-9C6F-8B5DF4354247}">
  <dimension ref="A1:L1001"/>
  <sheetViews>
    <sheetView workbookViewId="0">
      <selection activeCell="F4" sqref="F4"/>
    </sheetView>
  </sheetViews>
  <sheetFormatPr defaultRowHeight="15.75" x14ac:dyDescent="0.25"/>
  <cols>
    <col min="1" max="2" width="11"/>
    <col min="5" max="5" width="27.75" customWidth="1"/>
    <col min="6" max="6" width="20.125" customWidth="1"/>
    <col min="7" max="7" width="22.5" customWidth="1"/>
    <col min="8" max="8" width="19.25" customWidth="1"/>
    <col min="9" max="9" width="18.875" customWidth="1"/>
    <col min="10" max="10" width="22.125" customWidth="1"/>
    <col min="11" max="11" width="20.75" customWidth="1"/>
    <col min="12" max="12" width="18.75" customWidth="1"/>
  </cols>
  <sheetData>
    <row r="1" spans="1:12" x14ac:dyDescent="0.25">
      <c r="A1" s="1" t="s">
        <v>2</v>
      </c>
      <c r="B1" s="1" t="s">
        <v>4</v>
      </c>
      <c r="E1" s="11" t="s">
        <v>2087</v>
      </c>
      <c r="F1" s="11" t="s">
        <v>2088</v>
      </c>
      <c r="G1" s="11" t="s">
        <v>2089</v>
      </c>
      <c r="H1" s="11" t="s">
        <v>2090</v>
      </c>
      <c r="I1" s="11" t="s">
        <v>2091</v>
      </c>
      <c r="J1" s="11" t="s">
        <v>2092</v>
      </c>
      <c r="K1" s="11" t="s">
        <v>2093</v>
      </c>
      <c r="L1" s="11" t="s">
        <v>2094</v>
      </c>
    </row>
    <row r="2" spans="1:12" x14ac:dyDescent="0.25">
      <c r="A2">
        <v>100</v>
      </c>
      <c r="B2" t="s">
        <v>14</v>
      </c>
      <c r="E2" t="s">
        <v>2095</v>
      </c>
      <c r="F2">
        <f>COUNTIFS($A$2:$A$1001,"&lt;1000",$B$2:$B$1001,"successful")</f>
        <v>30</v>
      </c>
      <c r="G2">
        <f>COUNTIFS($A2:$A1001,"&lt;1000",$B2:$B1001,"failed")</f>
        <v>20</v>
      </c>
      <c r="H2">
        <f>COUNTIFS($A2:$A1001,"&lt;1000",$B2:$B1001,"canceled")</f>
        <v>1</v>
      </c>
      <c r="I2">
        <f>SUM(F2:H2)</f>
        <v>51</v>
      </c>
      <c r="J2" s="4">
        <f>F2/I2</f>
        <v>0.58823529411764708</v>
      </c>
      <c r="K2" s="4">
        <f>G2/I2</f>
        <v>0.39215686274509803</v>
      </c>
      <c r="L2" s="4">
        <f>H2/I2</f>
        <v>1.9607843137254902E-2</v>
      </c>
    </row>
    <row r="3" spans="1:12" x14ac:dyDescent="0.25">
      <c r="A3">
        <v>1400</v>
      </c>
      <c r="B3" t="s">
        <v>20</v>
      </c>
      <c r="E3" t="s">
        <v>2096</v>
      </c>
      <c r="F3">
        <f>COUNTIFS($A$2:$A$1001,"&gt;=1000",$A$2:$A$1001,"&lt;=4999",$B$2:$B$1001,"successful")</f>
        <v>191</v>
      </c>
      <c r="G3">
        <f>COUNTIFS($A$2:$A$1001,"&gt;=1000",$A$2:$A$1001,"&lt;=4999",$B$2:$B$1001,"failed")</f>
        <v>38</v>
      </c>
      <c r="H3">
        <f>COUNTIFS($A$2:$A$1001,"&gt;=1000",$A$2:$A$1001,"&lt;=4999",$B$2:$B$1001,"canceled")</f>
        <v>2</v>
      </c>
      <c r="I3">
        <f t="shared" ref="I3:I13" si="0">SUM(F3:H3)</f>
        <v>231</v>
      </c>
      <c r="J3" s="4">
        <f t="shared" ref="J3:J13" si="1">F3/I3</f>
        <v>0.82683982683982682</v>
      </c>
      <c r="K3" s="4">
        <f t="shared" ref="K3:K13" si="2">G3/I3</f>
        <v>0.16450216450216451</v>
      </c>
      <c r="L3" s="4">
        <f t="shared" ref="L3:L13" si="3">H3/I3</f>
        <v>8.658008658008658E-3</v>
      </c>
    </row>
    <row r="4" spans="1:12" x14ac:dyDescent="0.25">
      <c r="A4">
        <v>108400</v>
      </c>
      <c r="B4" t="s">
        <v>20</v>
      </c>
      <c r="E4" t="s">
        <v>2097</v>
      </c>
      <c r="F4">
        <f>COUNTIFS($A$2:$A$1001,"&gt;=5000",$A$2:$A$1001,"&lt;=9999",$B$2:$B$1001,"successful")</f>
        <v>164</v>
      </c>
      <c r="G4">
        <f>COUNTIFS($A$2:$A$1001,"&gt;=5000",$A$2:$A$1001,"&lt;=9999",$B$2:$B$1001,"failed")</f>
        <v>126</v>
      </c>
      <c r="H4">
        <f>COUNTIFS($A$2:$A$1001,"&gt;=5000",$A$2:$A$1001,"&lt;=9999",$B$2:$B$1001,"canceled")</f>
        <v>25</v>
      </c>
      <c r="I4">
        <f t="shared" si="0"/>
        <v>315</v>
      </c>
      <c r="J4" s="4">
        <f t="shared" si="1"/>
        <v>0.52063492063492067</v>
      </c>
      <c r="K4" s="4">
        <f t="shared" si="2"/>
        <v>0.4</v>
      </c>
      <c r="L4" s="4">
        <f t="shared" si="3"/>
        <v>7.9365079365079361E-2</v>
      </c>
    </row>
    <row r="5" spans="1:12" x14ac:dyDescent="0.25">
      <c r="A5">
        <v>4200</v>
      </c>
      <c r="B5" t="s">
        <v>14</v>
      </c>
      <c r="E5" t="s">
        <v>2098</v>
      </c>
      <c r="F5">
        <f>COUNTIFS($A$2:$A$1001,"&gt;=10000",$A$2:$A$1001,"&lt;=14999",$B$2:$B$1001,"successful")</f>
        <v>4</v>
      </c>
      <c r="G5">
        <f>COUNTIFS($A$2:$A$1001,"&gt;=10000",$A$2:$A$1001,"&lt;=14999",$B$2:$B$1001,"failed")</f>
        <v>5</v>
      </c>
      <c r="H5">
        <f>COUNTIFS($A$2:$A$1001,"&gt;=10000",$A$2:$A$1001,"&lt;=14999",$B$2:$B$1001,"canceled")</f>
        <v>0</v>
      </c>
      <c r="I5">
        <f t="shared" si="0"/>
        <v>9</v>
      </c>
      <c r="J5" s="4">
        <f t="shared" si="1"/>
        <v>0.44444444444444442</v>
      </c>
      <c r="K5" s="4">
        <f t="shared" si="2"/>
        <v>0.55555555555555558</v>
      </c>
      <c r="L5" s="4">
        <f t="shared" si="3"/>
        <v>0</v>
      </c>
    </row>
    <row r="6" spans="1:12" x14ac:dyDescent="0.25">
      <c r="A6">
        <v>7600</v>
      </c>
      <c r="B6" t="s">
        <v>14</v>
      </c>
      <c r="E6" t="s">
        <v>2099</v>
      </c>
      <c r="F6">
        <f>COUNTIFS($A$2:$A$1001,"&gt;=15000",$A$2:$A$1001,"&lt;=19999",$B$2:$B$1001,"successful")</f>
        <v>10</v>
      </c>
      <c r="G6">
        <f>COUNTIFS($A$2:$A$1001,"&gt;=15000",$A$2:$A$1001,"&lt;=19999",$B$2:$B$1001,"failed")</f>
        <v>0</v>
      </c>
      <c r="H6">
        <f>COUNTIFS($A$2:$A$1001,"&gt;=15000",$A$2:$A$1001,"&lt;=19999",$B$2:$B$1001,"canceled")</f>
        <v>0</v>
      </c>
      <c r="I6">
        <f t="shared" si="0"/>
        <v>10</v>
      </c>
      <c r="J6" s="4">
        <f t="shared" si="1"/>
        <v>1</v>
      </c>
      <c r="K6" s="4">
        <f t="shared" si="2"/>
        <v>0</v>
      </c>
      <c r="L6" s="4">
        <f t="shared" si="3"/>
        <v>0</v>
      </c>
    </row>
    <row r="7" spans="1:12" x14ac:dyDescent="0.25">
      <c r="A7">
        <v>7600</v>
      </c>
      <c r="B7" t="s">
        <v>20</v>
      </c>
      <c r="E7" t="s">
        <v>2100</v>
      </c>
      <c r="F7">
        <f>COUNTIFS($A$2:$A$1001,"&gt;=20000",$A$2:$A$1001,"&lt;=24999",$B$2:$B$1001,"successful")</f>
        <v>7</v>
      </c>
      <c r="G7">
        <f>COUNTIFS($A$2:$A$1001,"&gt;=20000",$A$2:$A$1001,"&lt;=24999",$B$2:$B$1001,"failed")</f>
        <v>0</v>
      </c>
      <c r="H7">
        <f>COUNTIFS($A$2:$A$1001,"&gt;=20000",$A$2:$A$1001,"&lt;=24999",$B$2:$B$1001,"canceled")</f>
        <v>0</v>
      </c>
      <c r="I7">
        <f t="shared" si="0"/>
        <v>7</v>
      </c>
      <c r="J7" s="4">
        <f t="shared" si="1"/>
        <v>1</v>
      </c>
      <c r="K7" s="4">
        <f t="shared" si="2"/>
        <v>0</v>
      </c>
      <c r="L7" s="4">
        <f t="shared" si="3"/>
        <v>0</v>
      </c>
    </row>
    <row r="8" spans="1:12" x14ac:dyDescent="0.25">
      <c r="A8">
        <v>5200</v>
      </c>
      <c r="B8" t="s">
        <v>14</v>
      </c>
      <c r="E8" t="s">
        <v>2101</v>
      </c>
      <c r="F8">
        <f>COUNTIFS($A$2:$A$1001,"&gt;=25000",$A$2:$A$1001,"&lt;=29999",$B$2:$B$1001,"successful")</f>
        <v>11</v>
      </c>
      <c r="G8">
        <f>COUNTIFS($A$2:$A$1001,"&gt;=25000",$A$2:$A$1001,"&lt;=29999",$B$2:$B$1001,"failed")</f>
        <v>3</v>
      </c>
      <c r="H8">
        <f>COUNTIFS($A$2:$A$1001,"&gt;=25000",$A$2:$A$1001,"&lt;=29999",$B$2:$B$1001,"canceled")</f>
        <v>0</v>
      </c>
      <c r="I8">
        <f t="shared" si="0"/>
        <v>14</v>
      </c>
      <c r="J8" s="4">
        <f t="shared" si="1"/>
        <v>0.7857142857142857</v>
      </c>
      <c r="K8" s="4">
        <f t="shared" si="2"/>
        <v>0.21428571428571427</v>
      </c>
      <c r="L8" s="4">
        <f t="shared" si="3"/>
        <v>0</v>
      </c>
    </row>
    <row r="9" spans="1:12" x14ac:dyDescent="0.25">
      <c r="A9">
        <v>4500</v>
      </c>
      <c r="B9" t="s">
        <v>20</v>
      </c>
      <c r="E9" t="s">
        <v>2102</v>
      </c>
      <c r="F9">
        <f>COUNTIFS($A$2:$A$1001,"&gt;=30000",$A$2:$A$1001,"&lt;=34999",$B$2:$B$1001,"successful")</f>
        <v>7</v>
      </c>
      <c r="G9">
        <f>COUNTIFS($A$2:$A$1001,"&gt;=30000",$A$2:$A$1001,"&lt;=34999",$B$2:$B$1001,"failed")</f>
        <v>0</v>
      </c>
      <c r="H9">
        <f>COUNTIFS($A$2:$A$1001,"&gt;=30000",$A$2:$A$1001,"&lt;=34999",$B$2:$B$1001,"canceled")</f>
        <v>0</v>
      </c>
      <c r="I9">
        <f t="shared" si="0"/>
        <v>7</v>
      </c>
      <c r="J9" s="4">
        <f t="shared" si="1"/>
        <v>1</v>
      </c>
      <c r="K9" s="4">
        <f t="shared" si="2"/>
        <v>0</v>
      </c>
      <c r="L9" s="4">
        <f t="shared" si="3"/>
        <v>0</v>
      </c>
    </row>
    <row r="10" spans="1:12" x14ac:dyDescent="0.25">
      <c r="A10">
        <v>110100</v>
      </c>
      <c r="B10" t="s">
        <v>47</v>
      </c>
      <c r="E10" t="s">
        <v>2103</v>
      </c>
      <c r="F10">
        <f>COUNTIFS($A$2:$A$1001,"&gt;=35000",$A$2:$A$1001,"&lt;=39999",$B$2:$B$1001,"successful")</f>
        <v>8</v>
      </c>
      <c r="G10">
        <f>COUNTIFS($A$2:$A$1001,"&gt;=35000",$A$2:$A$1001,"&lt;=39999",$B$2:$B$1001,"failed")</f>
        <v>3</v>
      </c>
      <c r="H10">
        <f>COUNTIFS($A$2:$A$1001,"&gt;=35000",$A$2:$A$1001,"&lt;=39999",$B$2:$B$1001,"canceled")</f>
        <v>1</v>
      </c>
      <c r="I10">
        <f t="shared" si="0"/>
        <v>12</v>
      </c>
      <c r="J10" s="4">
        <f t="shared" si="1"/>
        <v>0.66666666666666663</v>
      </c>
      <c r="K10" s="4">
        <f t="shared" si="2"/>
        <v>0.25</v>
      </c>
      <c r="L10" s="4">
        <f t="shared" si="3"/>
        <v>8.3333333333333329E-2</v>
      </c>
    </row>
    <row r="11" spans="1:12" x14ac:dyDescent="0.25">
      <c r="A11">
        <v>6200</v>
      </c>
      <c r="B11" t="s">
        <v>14</v>
      </c>
      <c r="E11" t="s">
        <v>2104</v>
      </c>
      <c r="F11">
        <f>COUNTIFS($A$2:$A$1001,"&gt;=40000",$A$2:$A$1001,"&lt;=44999",$B$2:$B$1001,"successful")</f>
        <v>11</v>
      </c>
      <c r="G11">
        <f>COUNTIFS($A$2:$A$1001,"&gt;=40000",$A$2:$A$1001,"&lt;=44999",$B$2:$B$1001,"failed")</f>
        <v>3</v>
      </c>
      <c r="H11">
        <f>COUNTIFS($A$2:$A$1001,"&gt;=40000",$A$2:$A$1001,"&lt;=44999",$B$2:$B$1001,"canceled")</f>
        <v>0</v>
      </c>
      <c r="I11">
        <f t="shared" si="0"/>
        <v>14</v>
      </c>
      <c r="J11" s="4">
        <f t="shared" si="1"/>
        <v>0.7857142857142857</v>
      </c>
      <c r="K11" s="4">
        <f t="shared" si="2"/>
        <v>0.21428571428571427</v>
      </c>
      <c r="L11" s="4">
        <f t="shared" si="3"/>
        <v>0</v>
      </c>
    </row>
    <row r="12" spans="1:12" x14ac:dyDescent="0.25">
      <c r="A12">
        <v>5200</v>
      </c>
      <c r="B12" t="s">
        <v>20</v>
      </c>
      <c r="E12" t="s">
        <v>2105</v>
      </c>
      <c r="F12">
        <f>COUNTIFS($A$2:$A$1001,"&gt;=45000",$A$2:$A$1001,"&lt;=49999",$B$2:$B$1001,"successful")</f>
        <v>8</v>
      </c>
      <c r="G12">
        <f>COUNTIFS($A$2:$A$1001,"&gt;=45000",$A$2:$A$1001,"&lt;=49999",$B$2:$B$1001,"failed")</f>
        <v>3</v>
      </c>
      <c r="H12">
        <f>COUNTIFS($A$2:$A$1001,"&gt;=45000",$A$2:$A$1001,"&lt;=49999",$B$2:$B$1001,"canceled")</f>
        <v>0</v>
      </c>
      <c r="I12">
        <f t="shared" si="0"/>
        <v>11</v>
      </c>
      <c r="J12" s="4">
        <f t="shared" si="1"/>
        <v>0.72727272727272729</v>
      </c>
      <c r="K12" s="4">
        <f t="shared" si="2"/>
        <v>0.27272727272727271</v>
      </c>
      <c r="L12" s="4">
        <f t="shared" si="3"/>
        <v>0</v>
      </c>
    </row>
    <row r="13" spans="1:12" x14ac:dyDescent="0.25">
      <c r="A13">
        <v>6300</v>
      </c>
      <c r="B13" t="s">
        <v>14</v>
      </c>
      <c r="E13" t="s">
        <v>2106</v>
      </c>
      <c r="F13">
        <f>COUNTIFS($A$2:$A$1001,"&gt;=50000",$B$2:$B$1001,"successful")</f>
        <v>114</v>
      </c>
      <c r="G13">
        <f>COUNTIFS($A$2:$A$1001,"&gt;=50000",$B$2:$B$1001,"failed")</f>
        <v>163</v>
      </c>
      <c r="H13">
        <f>COUNTIFS($A$2:$A$1001,"&gt;=50000",$B$2:$B$1001,"canceled")</f>
        <v>28</v>
      </c>
      <c r="I13">
        <f t="shared" si="0"/>
        <v>305</v>
      </c>
      <c r="J13" s="4">
        <f t="shared" si="1"/>
        <v>0.3737704918032787</v>
      </c>
      <c r="K13" s="4">
        <f t="shared" si="2"/>
        <v>0.53442622950819674</v>
      </c>
      <c r="L13" s="4">
        <f t="shared" si="3"/>
        <v>9.1803278688524587E-2</v>
      </c>
    </row>
    <row r="14" spans="1:12" x14ac:dyDescent="0.25">
      <c r="A14">
        <v>6300</v>
      </c>
      <c r="B14" t="s">
        <v>14</v>
      </c>
    </row>
    <row r="15" spans="1:12" x14ac:dyDescent="0.25">
      <c r="A15">
        <v>4200</v>
      </c>
      <c r="B15" t="s">
        <v>20</v>
      </c>
    </row>
    <row r="16" spans="1:12" x14ac:dyDescent="0.25">
      <c r="A16">
        <v>28200</v>
      </c>
      <c r="B16" t="s">
        <v>14</v>
      </c>
      <c r="G16" s="11"/>
    </row>
    <row r="17" spans="1:2" x14ac:dyDescent="0.25">
      <c r="A17">
        <v>81200</v>
      </c>
      <c r="B17" t="s">
        <v>14</v>
      </c>
    </row>
    <row r="18" spans="1:2" x14ac:dyDescent="0.25">
      <c r="A18">
        <v>1700</v>
      </c>
      <c r="B18" t="s">
        <v>20</v>
      </c>
    </row>
    <row r="19" spans="1:2" x14ac:dyDescent="0.25">
      <c r="A19">
        <v>84600</v>
      </c>
      <c r="B19" t="s">
        <v>20</v>
      </c>
    </row>
    <row r="20" spans="1:2" x14ac:dyDescent="0.25">
      <c r="A20">
        <v>9100</v>
      </c>
      <c r="B20" t="s">
        <v>74</v>
      </c>
    </row>
    <row r="21" spans="1:2" x14ac:dyDescent="0.25">
      <c r="A21">
        <v>62500</v>
      </c>
      <c r="B21" t="s">
        <v>14</v>
      </c>
    </row>
    <row r="22" spans="1:2" x14ac:dyDescent="0.25">
      <c r="A22">
        <v>131800</v>
      </c>
      <c r="B22" t="s">
        <v>20</v>
      </c>
    </row>
    <row r="23" spans="1:2" x14ac:dyDescent="0.25">
      <c r="A23">
        <v>94000</v>
      </c>
      <c r="B23" t="s">
        <v>14</v>
      </c>
    </row>
    <row r="24" spans="1:2" x14ac:dyDescent="0.25">
      <c r="A24">
        <v>59100</v>
      </c>
      <c r="B24" t="s">
        <v>20</v>
      </c>
    </row>
    <row r="25" spans="1:2" x14ac:dyDescent="0.25">
      <c r="A25">
        <v>4500</v>
      </c>
      <c r="B25" t="s">
        <v>20</v>
      </c>
    </row>
    <row r="26" spans="1:2" x14ac:dyDescent="0.25">
      <c r="A26">
        <v>92400</v>
      </c>
      <c r="B26" t="s">
        <v>20</v>
      </c>
    </row>
    <row r="27" spans="1:2" x14ac:dyDescent="0.25">
      <c r="A27">
        <v>5500</v>
      </c>
      <c r="B27" t="s">
        <v>20</v>
      </c>
    </row>
    <row r="28" spans="1:2" x14ac:dyDescent="0.25">
      <c r="A28">
        <v>107500</v>
      </c>
      <c r="B28" t="s">
        <v>74</v>
      </c>
    </row>
    <row r="29" spans="1:2" x14ac:dyDescent="0.25">
      <c r="A29">
        <v>2000</v>
      </c>
      <c r="B29" t="s">
        <v>14</v>
      </c>
    </row>
    <row r="30" spans="1:2" x14ac:dyDescent="0.25">
      <c r="A30">
        <v>130800</v>
      </c>
      <c r="B30" t="s">
        <v>20</v>
      </c>
    </row>
    <row r="31" spans="1:2" x14ac:dyDescent="0.25">
      <c r="A31">
        <v>45900</v>
      </c>
      <c r="B31" t="s">
        <v>20</v>
      </c>
    </row>
    <row r="32" spans="1:2" x14ac:dyDescent="0.25">
      <c r="A32">
        <v>9000</v>
      </c>
      <c r="B32" t="s">
        <v>20</v>
      </c>
    </row>
    <row r="33" spans="1:2" x14ac:dyDescent="0.25">
      <c r="A33">
        <v>3500</v>
      </c>
      <c r="B33" t="s">
        <v>20</v>
      </c>
    </row>
    <row r="34" spans="1:2" x14ac:dyDescent="0.25">
      <c r="A34">
        <v>101000</v>
      </c>
      <c r="B34" t="s">
        <v>14</v>
      </c>
    </row>
    <row r="35" spans="1:2" x14ac:dyDescent="0.25">
      <c r="A35">
        <v>50200</v>
      </c>
      <c r="B35" t="s">
        <v>20</v>
      </c>
    </row>
    <row r="36" spans="1:2" x14ac:dyDescent="0.25">
      <c r="A36">
        <v>9300</v>
      </c>
      <c r="B36" t="s">
        <v>20</v>
      </c>
    </row>
    <row r="37" spans="1:2" x14ac:dyDescent="0.25">
      <c r="A37">
        <v>125500</v>
      </c>
      <c r="B37" t="s">
        <v>20</v>
      </c>
    </row>
    <row r="38" spans="1:2" x14ac:dyDescent="0.25">
      <c r="A38">
        <v>700</v>
      </c>
      <c r="B38" t="s">
        <v>20</v>
      </c>
    </row>
    <row r="39" spans="1:2" x14ac:dyDescent="0.25">
      <c r="A39">
        <v>8100</v>
      </c>
      <c r="B39" t="s">
        <v>20</v>
      </c>
    </row>
    <row r="40" spans="1:2" x14ac:dyDescent="0.25">
      <c r="A40">
        <v>3100</v>
      </c>
      <c r="B40" t="s">
        <v>20</v>
      </c>
    </row>
    <row r="41" spans="1:2" x14ac:dyDescent="0.25">
      <c r="A41">
        <v>9900</v>
      </c>
      <c r="B41" t="s">
        <v>14</v>
      </c>
    </row>
    <row r="42" spans="1:2" x14ac:dyDescent="0.25">
      <c r="A42">
        <v>8800</v>
      </c>
      <c r="B42" t="s">
        <v>20</v>
      </c>
    </row>
    <row r="43" spans="1:2" x14ac:dyDescent="0.25">
      <c r="A43">
        <v>5600</v>
      </c>
      <c r="B43" t="s">
        <v>20</v>
      </c>
    </row>
    <row r="44" spans="1:2" x14ac:dyDescent="0.25">
      <c r="A44">
        <v>1800</v>
      </c>
      <c r="B44" t="s">
        <v>20</v>
      </c>
    </row>
    <row r="45" spans="1:2" x14ac:dyDescent="0.25">
      <c r="A45">
        <v>90200</v>
      </c>
      <c r="B45" t="s">
        <v>20</v>
      </c>
    </row>
    <row r="46" spans="1:2" x14ac:dyDescent="0.25">
      <c r="A46">
        <v>1600</v>
      </c>
      <c r="B46" t="s">
        <v>20</v>
      </c>
    </row>
    <row r="47" spans="1:2" x14ac:dyDescent="0.25">
      <c r="A47">
        <v>9500</v>
      </c>
      <c r="B47" t="s">
        <v>14</v>
      </c>
    </row>
    <row r="48" spans="1:2" x14ac:dyDescent="0.25">
      <c r="A48">
        <v>3700</v>
      </c>
      <c r="B48" t="s">
        <v>20</v>
      </c>
    </row>
    <row r="49" spans="1:2" x14ac:dyDescent="0.25">
      <c r="A49">
        <v>1500</v>
      </c>
      <c r="B49" t="s">
        <v>20</v>
      </c>
    </row>
    <row r="50" spans="1:2" x14ac:dyDescent="0.25">
      <c r="A50">
        <v>33300</v>
      </c>
      <c r="B50" t="s">
        <v>20</v>
      </c>
    </row>
    <row r="51" spans="1:2" x14ac:dyDescent="0.25">
      <c r="A51">
        <v>7200</v>
      </c>
      <c r="B51" t="s">
        <v>20</v>
      </c>
    </row>
    <row r="52" spans="1:2" x14ac:dyDescent="0.25">
      <c r="A52">
        <v>100</v>
      </c>
      <c r="B52" t="s">
        <v>14</v>
      </c>
    </row>
    <row r="53" spans="1:2" x14ac:dyDescent="0.25">
      <c r="A53">
        <v>158100</v>
      </c>
      <c r="B53" t="s">
        <v>14</v>
      </c>
    </row>
    <row r="54" spans="1:2" x14ac:dyDescent="0.25">
      <c r="A54">
        <v>7200</v>
      </c>
      <c r="B54" t="s">
        <v>14</v>
      </c>
    </row>
    <row r="55" spans="1:2" x14ac:dyDescent="0.25">
      <c r="A55">
        <v>8800</v>
      </c>
      <c r="B55" t="s">
        <v>20</v>
      </c>
    </row>
    <row r="56" spans="1:2" x14ac:dyDescent="0.25">
      <c r="A56">
        <v>6000</v>
      </c>
      <c r="B56" t="s">
        <v>14</v>
      </c>
    </row>
    <row r="57" spans="1:2" x14ac:dyDescent="0.25">
      <c r="A57">
        <v>6600</v>
      </c>
      <c r="B57" t="s">
        <v>20</v>
      </c>
    </row>
    <row r="58" spans="1:2" x14ac:dyDescent="0.25">
      <c r="A58">
        <v>8000</v>
      </c>
      <c r="B58" t="s">
        <v>20</v>
      </c>
    </row>
    <row r="59" spans="1:2" x14ac:dyDescent="0.25">
      <c r="A59">
        <v>2900</v>
      </c>
      <c r="B59" t="s">
        <v>20</v>
      </c>
    </row>
    <row r="60" spans="1:2" x14ac:dyDescent="0.25">
      <c r="A60">
        <v>2700</v>
      </c>
      <c r="B60" t="s">
        <v>20</v>
      </c>
    </row>
    <row r="61" spans="1:2" x14ac:dyDescent="0.25">
      <c r="A61">
        <v>1400</v>
      </c>
      <c r="B61" t="s">
        <v>20</v>
      </c>
    </row>
    <row r="62" spans="1:2" x14ac:dyDescent="0.25">
      <c r="A62">
        <v>94200</v>
      </c>
      <c r="B62" t="s">
        <v>20</v>
      </c>
    </row>
    <row r="63" spans="1:2" x14ac:dyDescent="0.25">
      <c r="A63">
        <v>199200</v>
      </c>
      <c r="B63" t="s">
        <v>14</v>
      </c>
    </row>
    <row r="64" spans="1:2" x14ac:dyDescent="0.25">
      <c r="A64">
        <v>2000</v>
      </c>
      <c r="B64" t="s">
        <v>20</v>
      </c>
    </row>
    <row r="65" spans="1:2" x14ac:dyDescent="0.25">
      <c r="A65">
        <v>4700</v>
      </c>
      <c r="B65" t="s">
        <v>14</v>
      </c>
    </row>
    <row r="66" spans="1:2" x14ac:dyDescent="0.25">
      <c r="A66">
        <v>2800</v>
      </c>
      <c r="B66" t="s">
        <v>14</v>
      </c>
    </row>
    <row r="67" spans="1:2" x14ac:dyDescent="0.25">
      <c r="A67">
        <v>6100</v>
      </c>
      <c r="B67" t="s">
        <v>20</v>
      </c>
    </row>
    <row r="68" spans="1:2" x14ac:dyDescent="0.25">
      <c r="A68">
        <v>2900</v>
      </c>
      <c r="B68" t="s">
        <v>14</v>
      </c>
    </row>
    <row r="69" spans="1:2" x14ac:dyDescent="0.25">
      <c r="A69">
        <v>72600</v>
      </c>
      <c r="B69" t="s">
        <v>20</v>
      </c>
    </row>
    <row r="70" spans="1:2" x14ac:dyDescent="0.25">
      <c r="A70">
        <v>5700</v>
      </c>
      <c r="B70" t="s">
        <v>20</v>
      </c>
    </row>
    <row r="71" spans="1:2" x14ac:dyDescent="0.25">
      <c r="A71">
        <v>7900</v>
      </c>
      <c r="B71" t="s">
        <v>74</v>
      </c>
    </row>
    <row r="72" spans="1:2" x14ac:dyDescent="0.25">
      <c r="A72">
        <v>128000</v>
      </c>
      <c r="B72" t="s">
        <v>20</v>
      </c>
    </row>
    <row r="73" spans="1:2" x14ac:dyDescent="0.25">
      <c r="A73">
        <v>6000</v>
      </c>
      <c r="B73" t="s">
        <v>20</v>
      </c>
    </row>
    <row r="74" spans="1:2" x14ac:dyDescent="0.25">
      <c r="A74">
        <v>600</v>
      </c>
      <c r="B74" t="s">
        <v>20</v>
      </c>
    </row>
    <row r="75" spans="1:2" x14ac:dyDescent="0.25">
      <c r="A75">
        <v>1400</v>
      </c>
      <c r="B75" t="s">
        <v>20</v>
      </c>
    </row>
    <row r="76" spans="1:2" x14ac:dyDescent="0.25">
      <c r="A76">
        <v>3900</v>
      </c>
      <c r="B76" t="s">
        <v>20</v>
      </c>
    </row>
    <row r="77" spans="1:2" x14ac:dyDescent="0.25">
      <c r="A77">
        <v>9700</v>
      </c>
      <c r="B77" t="s">
        <v>20</v>
      </c>
    </row>
    <row r="78" spans="1:2" x14ac:dyDescent="0.25">
      <c r="A78">
        <v>122900</v>
      </c>
      <c r="B78" t="s">
        <v>14</v>
      </c>
    </row>
    <row r="79" spans="1:2" x14ac:dyDescent="0.25">
      <c r="A79">
        <v>9500</v>
      </c>
      <c r="B79" t="s">
        <v>14</v>
      </c>
    </row>
    <row r="80" spans="1:2" x14ac:dyDescent="0.25">
      <c r="A80">
        <v>4500</v>
      </c>
      <c r="B80" t="s">
        <v>20</v>
      </c>
    </row>
    <row r="81" spans="1:2" x14ac:dyDescent="0.25">
      <c r="A81">
        <v>57800</v>
      </c>
      <c r="B81" t="s">
        <v>14</v>
      </c>
    </row>
    <row r="82" spans="1:2" x14ac:dyDescent="0.25">
      <c r="A82">
        <v>1100</v>
      </c>
      <c r="B82" t="s">
        <v>20</v>
      </c>
    </row>
    <row r="83" spans="1:2" x14ac:dyDescent="0.25">
      <c r="A83">
        <v>16800</v>
      </c>
      <c r="B83" t="s">
        <v>20</v>
      </c>
    </row>
    <row r="84" spans="1:2" x14ac:dyDescent="0.25">
      <c r="A84">
        <v>1000</v>
      </c>
      <c r="B84" t="s">
        <v>20</v>
      </c>
    </row>
    <row r="85" spans="1:2" x14ac:dyDescent="0.25">
      <c r="A85">
        <v>106400</v>
      </c>
      <c r="B85" t="s">
        <v>14</v>
      </c>
    </row>
    <row r="86" spans="1:2" x14ac:dyDescent="0.25">
      <c r="A86">
        <v>31400</v>
      </c>
      <c r="B86" t="s">
        <v>20</v>
      </c>
    </row>
    <row r="87" spans="1:2" x14ac:dyDescent="0.25">
      <c r="A87">
        <v>4900</v>
      </c>
      <c r="B87" t="s">
        <v>20</v>
      </c>
    </row>
    <row r="88" spans="1:2" x14ac:dyDescent="0.25">
      <c r="A88">
        <v>7400</v>
      </c>
      <c r="B88" t="s">
        <v>20</v>
      </c>
    </row>
    <row r="89" spans="1:2" x14ac:dyDescent="0.25">
      <c r="A89">
        <v>198500</v>
      </c>
      <c r="B89" t="s">
        <v>14</v>
      </c>
    </row>
    <row r="90" spans="1:2" x14ac:dyDescent="0.25">
      <c r="A90">
        <v>4800</v>
      </c>
      <c r="B90" t="s">
        <v>20</v>
      </c>
    </row>
    <row r="91" spans="1:2" x14ac:dyDescent="0.25">
      <c r="A91">
        <v>3400</v>
      </c>
      <c r="B91" t="s">
        <v>20</v>
      </c>
    </row>
    <row r="92" spans="1:2" x14ac:dyDescent="0.25">
      <c r="A92">
        <v>7800</v>
      </c>
      <c r="B92" t="s">
        <v>14</v>
      </c>
    </row>
    <row r="93" spans="1:2" x14ac:dyDescent="0.25">
      <c r="A93">
        <v>154300</v>
      </c>
      <c r="B93" t="s">
        <v>14</v>
      </c>
    </row>
    <row r="94" spans="1:2" x14ac:dyDescent="0.25">
      <c r="A94">
        <v>20000</v>
      </c>
      <c r="B94" t="s">
        <v>20</v>
      </c>
    </row>
    <row r="95" spans="1:2" x14ac:dyDescent="0.25">
      <c r="A95">
        <v>108800</v>
      </c>
      <c r="B95" t="s">
        <v>74</v>
      </c>
    </row>
    <row r="96" spans="1:2" x14ac:dyDescent="0.25">
      <c r="A96">
        <v>2900</v>
      </c>
      <c r="B96" t="s">
        <v>20</v>
      </c>
    </row>
    <row r="97" spans="1:2" x14ac:dyDescent="0.25">
      <c r="A97">
        <v>900</v>
      </c>
      <c r="B97" t="s">
        <v>20</v>
      </c>
    </row>
    <row r="98" spans="1:2" x14ac:dyDescent="0.25">
      <c r="A98">
        <v>69700</v>
      </c>
      <c r="B98" t="s">
        <v>20</v>
      </c>
    </row>
    <row r="99" spans="1:2" x14ac:dyDescent="0.25">
      <c r="A99">
        <v>1300</v>
      </c>
      <c r="B99" t="s">
        <v>20</v>
      </c>
    </row>
    <row r="100" spans="1:2" x14ac:dyDescent="0.25">
      <c r="A100">
        <v>97800</v>
      </c>
      <c r="B100" t="s">
        <v>14</v>
      </c>
    </row>
    <row r="101" spans="1:2" x14ac:dyDescent="0.25">
      <c r="A101">
        <v>7600</v>
      </c>
      <c r="B101" t="s">
        <v>20</v>
      </c>
    </row>
    <row r="102" spans="1:2" x14ac:dyDescent="0.25">
      <c r="A102">
        <v>100</v>
      </c>
      <c r="B102" t="s">
        <v>14</v>
      </c>
    </row>
    <row r="103" spans="1:2" x14ac:dyDescent="0.25">
      <c r="A103">
        <v>900</v>
      </c>
      <c r="B103" t="s">
        <v>20</v>
      </c>
    </row>
    <row r="104" spans="1:2" x14ac:dyDescent="0.25">
      <c r="A104">
        <v>3700</v>
      </c>
      <c r="B104" t="s">
        <v>20</v>
      </c>
    </row>
    <row r="105" spans="1:2" x14ac:dyDescent="0.25">
      <c r="A105">
        <v>10000</v>
      </c>
      <c r="B105" t="s">
        <v>14</v>
      </c>
    </row>
    <row r="106" spans="1:2" x14ac:dyDescent="0.25">
      <c r="A106">
        <v>119200</v>
      </c>
      <c r="B106" t="s">
        <v>20</v>
      </c>
    </row>
    <row r="107" spans="1:2" x14ac:dyDescent="0.25">
      <c r="A107">
        <v>6800</v>
      </c>
      <c r="B107" t="s">
        <v>20</v>
      </c>
    </row>
    <row r="108" spans="1:2" x14ac:dyDescent="0.25">
      <c r="A108">
        <v>3900</v>
      </c>
      <c r="B108" t="s">
        <v>20</v>
      </c>
    </row>
    <row r="109" spans="1:2" x14ac:dyDescent="0.25">
      <c r="A109">
        <v>3500</v>
      </c>
      <c r="B109" t="s">
        <v>20</v>
      </c>
    </row>
    <row r="110" spans="1:2" x14ac:dyDescent="0.25">
      <c r="A110">
        <v>1500</v>
      </c>
      <c r="B110" t="s">
        <v>20</v>
      </c>
    </row>
    <row r="111" spans="1:2" x14ac:dyDescent="0.25">
      <c r="A111">
        <v>5200</v>
      </c>
      <c r="B111" t="s">
        <v>14</v>
      </c>
    </row>
    <row r="112" spans="1:2" x14ac:dyDescent="0.25">
      <c r="A112">
        <v>142400</v>
      </c>
      <c r="B112" t="s">
        <v>14</v>
      </c>
    </row>
    <row r="113" spans="1:2" x14ac:dyDescent="0.25">
      <c r="A113">
        <v>61400</v>
      </c>
      <c r="B113" t="s">
        <v>20</v>
      </c>
    </row>
    <row r="114" spans="1:2" x14ac:dyDescent="0.25">
      <c r="A114">
        <v>4700</v>
      </c>
      <c r="B114" t="s">
        <v>20</v>
      </c>
    </row>
    <row r="115" spans="1:2" x14ac:dyDescent="0.25">
      <c r="A115">
        <v>3300</v>
      </c>
      <c r="B115" t="s">
        <v>20</v>
      </c>
    </row>
    <row r="116" spans="1:2" x14ac:dyDescent="0.25">
      <c r="A116">
        <v>1900</v>
      </c>
      <c r="B116" t="s">
        <v>20</v>
      </c>
    </row>
    <row r="117" spans="1:2" x14ac:dyDescent="0.25">
      <c r="A117">
        <v>166700</v>
      </c>
      <c r="B117" t="s">
        <v>14</v>
      </c>
    </row>
    <row r="118" spans="1:2" x14ac:dyDescent="0.25">
      <c r="A118">
        <v>7200</v>
      </c>
      <c r="B118" t="s">
        <v>14</v>
      </c>
    </row>
    <row r="119" spans="1:2" x14ac:dyDescent="0.25">
      <c r="A119">
        <v>4900</v>
      </c>
      <c r="B119" t="s">
        <v>20</v>
      </c>
    </row>
    <row r="120" spans="1:2" x14ac:dyDescent="0.25">
      <c r="A120">
        <v>5400</v>
      </c>
      <c r="B120" t="s">
        <v>20</v>
      </c>
    </row>
    <row r="121" spans="1:2" x14ac:dyDescent="0.25">
      <c r="A121">
        <v>5000</v>
      </c>
      <c r="B121" t="s">
        <v>20</v>
      </c>
    </row>
    <row r="122" spans="1:2" x14ac:dyDescent="0.25">
      <c r="A122">
        <v>75100</v>
      </c>
      <c r="B122" t="s">
        <v>20</v>
      </c>
    </row>
    <row r="123" spans="1:2" x14ac:dyDescent="0.25">
      <c r="A123">
        <v>45300</v>
      </c>
      <c r="B123" t="s">
        <v>20</v>
      </c>
    </row>
    <row r="124" spans="1:2" x14ac:dyDescent="0.25">
      <c r="A124">
        <v>136800</v>
      </c>
      <c r="B124" t="s">
        <v>14</v>
      </c>
    </row>
    <row r="125" spans="1:2" x14ac:dyDescent="0.25">
      <c r="A125">
        <v>177700</v>
      </c>
      <c r="B125" t="s">
        <v>14</v>
      </c>
    </row>
    <row r="126" spans="1:2" x14ac:dyDescent="0.25">
      <c r="A126">
        <v>2600</v>
      </c>
      <c r="B126" t="s">
        <v>20</v>
      </c>
    </row>
    <row r="127" spans="1:2" x14ac:dyDescent="0.25">
      <c r="A127">
        <v>5300</v>
      </c>
      <c r="B127" t="s">
        <v>20</v>
      </c>
    </row>
    <row r="128" spans="1:2" x14ac:dyDescent="0.25">
      <c r="A128">
        <v>180200</v>
      </c>
      <c r="B128" t="s">
        <v>14</v>
      </c>
    </row>
    <row r="129" spans="1:2" x14ac:dyDescent="0.25">
      <c r="A129">
        <v>103200</v>
      </c>
      <c r="B129" t="s">
        <v>14</v>
      </c>
    </row>
    <row r="130" spans="1:2" x14ac:dyDescent="0.25">
      <c r="A130">
        <v>70600</v>
      </c>
      <c r="B130" t="s">
        <v>74</v>
      </c>
    </row>
    <row r="131" spans="1:2" x14ac:dyDescent="0.25">
      <c r="A131">
        <v>148500</v>
      </c>
      <c r="B131" t="s">
        <v>74</v>
      </c>
    </row>
    <row r="132" spans="1:2" x14ac:dyDescent="0.25">
      <c r="A132">
        <v>9600</v>
      </c>
      <c r="B132" t="s">
        <v>20</v>
      </c>
    </row>
    <row r="133" spans="1:2" x14ac:dyDescent="0.25">
      <c r="A133">
        <v>164700</v>
      </c>
      <c r="B133" t="s">
        <v>20</v>
      </c>
    </row>
    <row r="134" spans="1:2" x14ac:dyDescent="0.25">
      <c r="A134">
        <v>3300</v>
      </c>
      <c r="B134" t="s">
        <v>20</v>
      </c>
    </row>
    <row r="135" spans="1:2" x14ac:dyDescent="0.25">
      <c r="A135">
        <v>4500</v>
      </c>
      <c r="B135" t="s">
        <v>20</v>
      </c>
    </row>
    <row r="136" spans="1:2" x14ac:dyDescent="0.25">
      <c r="A136">
        <v>99500</v>
      </c>
      <c r="B136" t="s">
        <v>14</v>
      </c>
    </row>
    <row r="137" spans="1:2" x14ac:dyDescent="0.25">
      <c r="A137">
        <v>7700</v>
      </c>
      <c r="B137" t="s">
        <v>14</v>
      </c>
    </row>
    <row r="138" spans="1:2" x14ac:dyDescent="0.25">
      <c r="A138">
        <v>82800</v>
      </c>
      <c r="B138" t="s">
        <v>74</v>
      </c>
    </row>
    <row r="139" spans="1:2" x14ac:dyDescent="0.25">
      <c r="A139">
        <v>1800</v>
      </c>
      <c r="B139" t="s">
        <v>20</v>
      </c>
    </row>
    <row r="140" spans="1:2" x14ac:dyDescent="0.25">
      <c r="A140">
        <v>9600</v>
      </c>
      <c r="B140" t="s">
        <v>14</v>
      </c>
    </row>
    <row r="141" spans="1:2" x14ac:dyDescent="0.25">
      <c r="A141">
        <v>92100</v>
      </c>
      <c r="B141" t="s">
        <v>14</v>
      </c>
    </row>
    <row r="142" spans="1:2" x14ac:dyDescent="0.25">
      <c r="A142">
        <v>5500</v>
      </c>
      <c r="B142" t="s">
        <v>20</v>
      </c>
    </row>
    <row r="143" spans="1:2" x14ac:dyDescent="0.25">
      <c r="A143">
        <v>64300</v>
      </c>
      <c r="B143" t="s">
        <v>20</v>
      </c>
    </row>
    <row r="144" spans="1:2" x14ac:dyDescent="0.25">
      <c r="A144">
        <v>5000</v>
      </c>
      <c r="B144" t="s">
        <v>20</v>
      </c>
    </row>
    <row r="145" spans="1:2" x14ac:dyDescent="0.25">
      <c r="A145">
        <v>5400</v>
      </c>
      <c r="B145" t="s">
        <v>20</v>
      </c>
    </row>
    <row r="146" spans="1:2" x14ac:dyDescent="0.25">
      <c r="A146">
        <v>9000</v>
      </c>
      <c r="B146" t="s">
        <v>20</v>
      </c>
    </row>
    <row r="147" spans="1:2" x14ac:dyDescent="0.25">
      <c r="A147">
        <v>25000</v>
      </c>
      <c r="B147" t="s">
        <v>20</v>
      </c>
    </row>
    <row r="148" spans="1:2" x14ac:dyDescent="0.25">
      <c r="A148">
        <v>8800</v>
      </c>
      <c r="B148" t="s">
        <v>74</v>
      </c>
    </row>
    <row r="149" spans="1:2" x14ac:dyDescent="0.25">
      <c r="A149">
        <v>8300</v>
      </c>
      <c r="B149" t="s">
        <v>20</v>
      </c>
    </row>
    <row r="150" spans="1:2" x14ac:dyDescent="0.25">
      <c r="A150">
        <v>9300</v>
      </c>
      <c r="B150" t="s">
        <v>20</v>
      </c>
    </row>
    <row r="151" spans="1:2" x14ac:dyDescent="0.25">
      <c r="A151">
        <v>6200</v>
      </c>
      <c r="B151" t="s">
        <v>20</v>
      </c>
    </row>
    <row r="152" spans="1:2" x14ac:dyDescent="0.25">
      <c r="A152">
        <v>100</v>
      </c>
      <c r="B152" t="s">
        <v>14</v>
      </c>
    </row>
    <row r="153" spans="1:2" x14ac:dyDescent="0.25">
      <c r="A153">
        <v>137200</v>
      </c>
      <c r="B153" t="s">
        <v>14</v>
      </c>
    </row>
    <row r="154" spans="1:2" x14ac:dyDescent="0.25">
      <c r="A154">
        <v>41500</v>
      </c>
      <c r="B154" t="s">
        <v>20</v>
      </c>
    </row>
    <row r="155" spans="1:2" x14ac:dyDescent="0.25">
      <c r="A155">
        <v>189400</v>
      </c>
      <c r="B155" t="s">
        <v>14</v>
      </c>
    </row>
    <row r="156" spans="1:2" x14ac:dyDescent="0.25">
      <c r="A156">
        <v>171300</v>
      </c>
      <c r="B156" t="s">
        <v>14</v>
      </c>
    </row>
    <row r="157" spans="1:2" x14ac:dyDescent="0.25">
      <c r="A157">
        <v>139500</v>
      </c>
      <c r="B157" t="s">
        <v>14</v>
      </c>
    </row>
    <row r="158" spans="1:2" x14ac:dyDescent="0.25">
      <c r="A158">
        <v>36400</v>
      </c>
      <c r="B158" t="s">
        <v>74</v>
      </c>
    </row>
    <row r="159" spans="1:2" x14ac:dyDescent="0.25">
      <c r="A159">
        <v>4200</v>
      </c>
      <c r="B159" t="s">
        <v>14</v>
      </c>
    </row>
    <row r="160" spans="1:2" x14ac:dyDescent="0.25">
      <c r="A160">
        <v>2100</v>
      </c>
      <c r="B160" t="s">
        <v>20</v>
      </c>
    </row>
    <row r="161" spans="1:2" x14ac:dyDescent="0.25">
      <c r="A161">
        <v>191200</v>
      </c>
      <c r="B161" t="s">
        <v>20</v>
      </c>
    </row>
    <row r="162" spans="1:2" x14ac:dyDescent="0.25">
      <c r="A162">
        <v>8000</v>
      </c>
      <c r="B162" t="s">
        <v>20</v>
      </c>
    </row>
    <row r="163" spans="1:2" x14ac:dyDescent="0.25">
      <c r="A163">
        <v>5500</v>
      </c>
      <c r="B163" t="s">
        <v>14</v>
      </c>
    </row>
    <row r="164" spans="1:2" x14ac:dyDescent="0.25">
      <c r="A164">
        <v>6100</v>
      </c>
      <c r="B164" t="s">
        <v>20</v>
      </c>
    </row>
    <row r="165" spans="1:2" x14ac:dyDescent="0.25">
      <c r="A165">
        <v>3500</v>
      </c>
      <c r="B165" t="s">
        <v>20</v>
      </c>
    </row>
    <row r="166" spans="1:2" x14ac:dyDescent="0.25">
      <c r="A166">
        <v>150500</v>
      </c>
      <c r="B166" t="s">
        <v>20</v>
      </c>
    </row>
    <row r="167" spans="1:2" x14ac:dyDescent="0.25">
      <c r="A167">
        <v>90400</v>
      </c>
      <c r="B167" t="s">
        <v>20</v>
      </c>
    </row>
    <row r="168" spans="1:2" x14ac:dyDescent="0.25">
      <c r="A168">
        <v>9800</v>
      </c>
      <c r="B168" t="s">
        <v>20</v>
      </c>
    </row>
    <row r="169" spans="1:2" x14ac:dyDescent="0.25">
      <c r="A169">
        <v>2600</v>
      </c>
      <c r="B169" t="s">
        <v>20</v>
      </c>
    </row>
    <row r="170" spans="1:2" x14ac:dyDescent="0.25">
      <c r="A170">
        <v>128100</v>
      </c>
      <c r="B170" t="s">
        <v>14</v>
      </c>
    </row>
    <row r="171" spans="1:2" x14ac:dyDescent="0.25">
      <c r="A171">
        <v>23300</v>
      </c>
      <c r="B171" t="s">
        <v>20</v>
      </c>
    </row>
    <row r="172" spans="1:2" x14ac:dyDescent="0.25">
      <c r="A172">
        <v>188100</v>
      </c>
      <c r="B172" t="s">
        <v>14</v>
      </c>
    </row>
    <row r="173" spans="1:2" x14ac:dyDescent="0.25">
      <c r="A173">
        <v>4900</v>
      </c>
      <c r="B173" t="s">
        <v>14</v>
      </c>
    </row>
    <row r="174" spans="1:2" x14ac:dyDescent="0.25">
      <c r="A174">
        <v>800</v>
      </c>
      <c r="B174" t="s">
        <v>14</v>
      </c>
    </row>
    <row r="175" spans="1:2" x14ac:dyDescent="0.25">
      <c r="A175">
        <v>96700</v>
      </c>
      <c r="B175" t="s">
        <v>20</v>
      </c>
    </row>
    <row r="176" spans="1:2" x14ac:dyDescent="0.25">
      <c r="A176">
        <v>600</v>
      </c>
      <c r="B176" t="s">
        <v>20</v>
      </c>
    </row>
    <row r="177" spans="1:2" x14ac:dyDescent="0.25">
      <c r="A177">
        <v>181200</v>
      </c>
      <c r="B177" t="s">
        <v>14</v>
      </c>
    </row>
    <row r="178" spans="1:2" x14ac:dyDescent="0.25">
      <c r="A178">
        <v>115000</v>
      </c>
      <c r="B178" t="s">
        <v>14</v>
      </c>
    </row>
    <row r="179" spans="1:2" x14ac:dyDescent="0.25">
      <c r="A179">
        <v>38800</v>
      </c>
      <c r="B179" t="s">
        <v>20</v>
      </c>
    </row>
    <row r="180" spans="1:2" x14ac:dyDescent="0.25">
      <c r="A180">
        <v>7200</v>
      </c>
      <c r="B180" t="s">
        <v>14</v>
      </c>
    </row>
    <row r="181" spans="1:2" x14ac:dyDescent="0.25">
      <c r="A181">
        <v>44500</v>
      </c>
      <c r="B181" t="s">
        <v>20</v>
      </c>
    </row>
    <row r="182" spans="1:2" x14ac:dyDescent="0.25">
      <c r="A182">
        <v>56000</v>
      </c>
      <c r="B182" t="s">
        <v>20</v>
      </c>
    </row>
    <row r="183" spans="1:2" x14ac:dyDescent="0.25">
      <c r="A183">
        <v>8600</v>
      </c>
      <c r="B183" t="s">
        <v>14</v>
      </c>
    </row>
    <row r="184" spans="1:2" x14ac:dyDescent="0.25">
      <c r="A184">
        <v>27100</v>
      </c>
      <c r="B184" t="s">
        <v>20</v>
      </c>
    </row>
    <row r="185" spans="1:2" x14ac:dyDescent="0.25">
      <c r="A185">
        <v>5100</v>
      </c>
      <c r="B185" t="s">
        <v>14</v>
      </c>
    </row>
    <row r="186" spans="1:2" x14ac:dyDescent="0.25">
      <c r="A186">
        <v>3600</v>
      </c>
      <c r="B186" t="s">
        <v>20</v>
      </c>
    </row>
    <row r="187" spans="1:2" x14ac:dyDescent="0.25">
      <c r="A187">
        <v>1000</v>
      </c>
      <c r="B187" t="s">
        <v>14</v>
      </c>
    </row>
    <row r="188" spans="1:2" x14ac:dyDescent="0.25">
      <c r="A188">
        <v>88800</v>
      </c>
      <c r="B188" t="s">
        <v>14</v>
      </c>
    </row>
    <row r="189" spans="1:2" x14ac:dyDescent="0.25">
      <c r="A189">
        <v>60200</v>
      </c>
      <c r="B189" t="s">
        <v>20</v>
      </c>
    </row>
    <row r="190" spans="1:2" x14ac:dyDescent="0.25">
      <c r="A190">
        <v>8200</v>
      </c>
      <c r="B190" t="s">
        <v>14</v>
      </c>
    </row>
    <row r="191" spans="1:2" x14ac:dyDescent="0.25">
      <c r="A191">
        <v>191300</v>
      </c>
      <c r="B191" t="s">
        <v>74</v>
      </c>
    </row>
    <row r="192" spans="1:2" x14ac:dyDescent="0.25">
      <c r="A192">
        <v>3700</v>
      </c>
      <c r="B192" t="s">
        <v>14</v>
      </c>
    </row>
    <row r="193" spans="1:2" x14ac:dyDescent="0.25">
      <c r="A193">
        <v>8400</v>
      </c>
      <c r="B193" t="s">
        <v>14</v>
      </c>
    </row>
    <row r="194" spans="1:2" x14ac:dyDescent="0.25">
      <c r="A194">
        <v>42600</v>
      </c>
      <c r="B194" t="s">
        <v>14</v>
      </c>
    </row>
    <row r="195" spans="1:2" x14ac:dyDescent="0.25">
      <c r="A195">
        <v>6600</v>
      </c>
      <c r="B195" t="s">
        <v>14</v>
      </c>
    </row>
    <row r="196" spans="1:2" x14ac:dyDescent="0.25">
      <c r="A196">
        <v>7100</v>
      </c>
      <c r="B196" t="s">
        <v>20</v>
      </c>
    </row>
    <row r="197" spans="1:2" x14ac:dyDescent="0.25">
      <c r="A197">
        <v>15800</v>
      </c>
      <c r="B197" t="s">
        <v>20</v>
      </c>
    </row>
    <row r="198" spans="1:2" x14ac:dyDescent="0.25">
      <c r="A198">
        <v>8200</v>
      </c>
      <c r="B198" t="s">
        <v>14</v>
      </c>
    </row>
    <row r="199" spans="1:2" x14ac:dyDescent="0.25">
      <c r="A199">
        <v>54700</v>
      </c>
      <c r="B199" t="s">
        <v>20</v>
      </c>
    </row>
    <row r="200" spans="1:2" x14ac:dyDescent="0.25">
      <c r="A200">
        <v>63200</v>
      </c>
      <c r="B200" t="s">
        <v>14</v>
      </c>
    </row>
    <row r="201" spans="1:2" x14ac:dyDescent="0.25">
      <c r="A201">
        <v>1800</v>
      </c>
      <c r="B201" t="s">
        <v>14</v>
      </c>
    </row>
    <row r="202" spans="1:2" x14ac:dyDescent="0.25">
      <c r="A202">
        <v>100</v>
      </c>
      <c r="B202" t="s">
        <v>14</v>
      </c>
    </row>
    <row r="203" spans="1:2" x14ac:dyDescent="0.25">
      <c r="A203">
        <v>2100</v>
      </c>
      <c r="B203" t="s">
        <v>20</v>
      </c>
    </row>
    <row r="204" spans="1:2" x14ac:dyDescent="0.25">
      <c r="A204">
        <v>8300</v>
      </c>
      <c r="B204" t="s">
        <v>74</v>
      </c>
    </row>
    <row r="205" spans="1:2" x14ac:dyDescent="0.25">
      <c r="A205">
        <v>143900</v>
      </c>
      <c r="B205" t="s">
        <v>20</v>
      </c>
    </row>
    <row r="206" spans="1:2" x14ac:dyDescent="0.25">
      <c r="A206">
        <v>75000</v>
      </c>
      <c r="B206" t="s">
        <v>14</v>
      </c>
    </row>
    <row r="207" spans="1:2" x14ac:dyDescent="0.25">
      <c r="A207">
        <v>1300</v>
      </c>
      <c r="B207" t="s">
        <v>20</v>
      </c>
    </row>
    <row r="208" spans="1:2" x14ac:dyDescent="0.25">
      <c r="A208">
        <v>9000</v>
      </c>
      <c r="B208" t="s">
        <v>74</v>
      </c>
    </row>
    <row r="209" spans="1:2" x14ac:dyDescent="0.25">
      <c r="A209">
        <v>1000</v>
      </c>
      <c r="B209" t="s">
        <v>20</v>
      </c>
    </row>
    <row r="210" spans="1:2" x14ac:dyDescent="0.25">
      <c r="A210">
        <v>196900</v>
      </c>
      <c r="B210" t="s">
        <v>20</v>
      </c>
    </row>
    <row r="211" spans="1:2" x14ac:dyDescent="0.25">
      <c r="A211">
        <v>194500</v>
      </c>
      <c r="B211" t="s">
        <v>47</v>
      </c>
    </row>
    <row r="212" spans="1:2" x14ac:dyDescent="0.25">
      <c r="A212">
        <v>9400</v>
      </c>
      <c r="B212" t="s">
        <v>14</v>
      </c>
    </row>
    <row r="213" spans="1:2" x14ac:dyDescent="0.25">
      <c r="A213">
        <v>104400</v>
      </c>
      <c r="B213" t="s">
        <v>14</v>
      </c>
    </row>
    <row r="214" spans="1:2" x14ac:dyDescent="0.25">
      <c r="A214">
        <v>8100</v>
      </c>
      <c r="B214" t="s">
        <v>20</v>
      </c>
    </row>
    <row r="215" spans="1:2" x14ac:dyDescent="0.25">
      <c r="A215">
        <v>87900</v>
      </c>
      <c r="B215" t="s">
        <v>20</v>
      </c>
    </row>
    <row r="216" spans="1:2" x14ac:dyDescent="0.25">
      <c r="A216">
        <v>1400</v>
      </c>
      <c r="B216" t="s">
        <v>20</v>
      </c>
    </row>
    <row r="217" spans="1:2" x14ac:dyDescent="0.25">
      <c r="A217">
        <v>156800</v>
      </c>
      <c r="B217" t="s">
        <v>14</v>
      </c>
    </row>
    <row r="218" spans="1:2" x14ac:dyDescent="0.25">
      <c r="A218">
        <v>121700</v>
      </c>
      <c r="B218" t="s">
        <v>20</v>
      </c>
    </row>
    <row r="219" spans="1:2" x14ac:dyDescent="0.25">
      <c r="A219">
        <v>129400</v>
      </c>
      <c r="B219" t="s">
        <v>14</v>
      </c>
    </row>
    <row r="220" spans="1:2" x14ac:dyDescent="0.25">
      <c r="A220">
        <v>5700</v>
      </c>
      <c r="B220" t="s">
        <v>20</v>
      </c>
    </row>
    <row r="221" spans="1:2" x14ac:dyDescent="0.25">
      <c r="A221">
        <v>41700</v>
      </c>
      <c r="B221" t="s">
        <v>20</v>
      </c>
    </row>
    <row r="222" spans="1:2" x14ac:dyDescent="0.25">
      <c r="A222">
        <v>7900</v>
      </c>
      <c r="B222" t="s">
        <v>14</v>
      </c>
    </row>
    <row r="223" spans="1:2" x14ac:dyDescent="0.25">
      <c r="A223">
        <v>121500</v>
      </c>
      <c r="B223" t="s">
        <v>14</v>
      </c>
    </row>
    <row r="224" spans="1:2" x14ac:dyDescent="0.25">
      <c r="A224">
        <v>4800</v>
      </c>
      <c r="B224" t="s">
        <v>20</v>
      </c>
    </row>
    <row r="225" spans="1:2" x14ac:dyDescent="0.25">
      <c r="A225">
        <v>87300</v>
      </c>
      <c r="B225" t="s">
        <v>14</v>
      </c>
    </row>
    <row r="226" spans="1:2" x14ac:dyDescent="0.25">
      <c r="A226">
        <v>46300</v>
      </c>
      <c r="B226" t="s">
        <v>20</v>
      </c>
    </row>
    <row r="227" spans="1:2" x14ac:dyDescent="0.25">
      <c r="A227">
        <v>67800</v>
      </c>
      <c r="B227" t="s">
        <v>20</v>
      </c>
    </row>
    <row r="228" spans="1:2" x14ac:dyDescent="0.25">
      <c r="A228">
        <v>3000</v>
      </c>
      <c r="B228" t="s">
        <v>20</v>
      </c>
    </row>
    <row r="229" spans="1:2" x14ac:dyDescent="0.25">
      <c r="A229">
        <v>60900</v>
      </c>
      <c r="B229" t="s">
        <v>20</v>
      </c>
    </row>
    <row r="230" spans="1:2" x14ac:dyDescent="0.25">
      <c r="A230">
        <v>137900</v>
      </c>
      <c r="B230" t="s">
        <v>20</v>
      </c>
    </row>
    <row r="231" spans="1:2" x14ac:dyDescent="0.25">
      <c r="A231">
        <v>85600</v>
      </c>
      <c r="B231" t="s">
        <v>20</v>
      </c>
    </row>
    <row r="232" spans="1:2" x14ac:dyDescent="0.25">
      <c r="A232">
        <v>2400</v>
      </c>
      <c r="B232" t="s">
        <v>20</v>
      </c>
    </row>
    <row r="233" spans="1:2" x14ac:dyDescent="0.25">
      <c r="A233">
        <v>7200</v>
      </c>
      <c r="B233" t="s">
        <v>74</v>
      </c>
    </row>
    <row r="234" spans="1:2" x14ac:dyDescent="0.25">
      <c r="A234">
        <v>3400</v>
      </c>
      <c r="B234" t="s">
        <v>20</v>
      </c>
    </row>
    <row r="235" spans="1:2" x14ac:dyDescent="0.25">
      <c r="A235">
        <v>3800</v>
      </c>
      <c r="B235" t="s">
        <v>20</v>
      </c>
    </row>
    <row r="236" spans="1:2" x14ac:dyDescent="0.25">
      <c r="A236">
        <v>7500</v>
      </c>
      <c r="B236" t="s">
        <v>20</v>
      </c>
    </row>
    <row r="237" spans="1:2" x14ac:dyDescent="0.25">
      <c r="A237">
        <v>8600</v>
      </c>
      <c r="B237" t="s">
        <v>14</v>
      </c>
    </row>
    <row r="238" spans="1:2" x14ac:dyDescent="0.25">
      <c r="A238">
        <v>39500</v>
      </c>
      <c r="B238" t="s">
        <v>14</v>
      </c>
    </row>
    <row r="239" spans="1:2" x14ac:dyDescent="0.25">
      <c r="A239">
        <v>9300</v>
      </c>
      <c r="B239" t="s">
        <v>20</v>
      </c>
    </row>
    <row r="240" spans="1:2" x14ac:dyDescent="0.25">
      <c r="A240">
        <v>2400</v>
      </c>
      <c r="B240" t="s">
        <v>20</v>
      </c>
    </row>
    <row r="241" spans="1:2" x14ac:dyDescent="0.25">
      <c r="A241">
        <v>3200</v>
      </c>
      <c r="B241" t="s">
        <v>14</v>
      </c>
    </row>
    <row r="242" spans="1:2" x14ac:dyDescent="0.25">
      <c r="A242">
        <v>29400</v>
      </c>
      <c r="B242" t="s">
        <v>20</v>
      </c>
    </row>
    <row r="243" spans="1:2" x14ac:dyDescent="0.25">
      <c r="A243">
        <v>168500</v>
      </c>
      <c r="B243" t="s">
        <v>20</v>
      </c>
    </row>
    <row r="244" spans="1:2" x14ac:dyDescent="0.25">
      <c r="A244">
        <v>8400</v>
      </c>
      <c r="B244" t="s">
        <v>20</v>
      </c>
    </row>
    <row r="245" spans="1:2" x14ac:dyDescent="0.25">
      <c r="A245">
        <v>2300</v>
      </c>
      <c r="B245" t="s">
        <v>20</v>
      </c>
    </row>
    <row r="246" spans="1:2" x14ac:dyDescent="0.25">
      <c r="A246">
        <v>700</v>
      </c>
      <c r="B246" t="s">
        <v>20</v>
      </c>
    </row>
    <row r="247" spans="1:2" x14ac:dyDescent="0.25">
      <c r="A247">
        <v>2900</v>
      </c>
      <c r="B247" t="s">
        <v>20</v>
      </c>
    </row>
    <row r="248" spans="1:2" x14ac:dyDescent="0.25">
      <c r="A248">
        <v>4500</v>
      </c>
      <c r="B248" t="s">
        <v>20</v>
      </c>
    </row>
    <row r="249" spans="1:2" x14ac:dyDescent="0.25">
      <c r="A249">
        <v>19800</v>
      </c>
      <c r="B249" t="s">
        <v>20</v>
      </c>
    </row>
    <row r="250" spans="1:2" x14ac:dyDescent="0.25">
      <c r="A250">
        <v>6200</v>
      </c>
      <c r="B250" t="s">
        <v>20</v>
      </c>
    </row>
    <row r="251" spans="1:2" x14ac:dyDescent="0.25">
      <c r="A251">
        <v>61500</v>
      </c>
      <c r="B251" t="s">
        <v>20</v>
      </c>
    </row>
    <row r="252" spans="1:2" x14ac:dyDescent="0.25">
      <c r="A252">
        <v>100</v>
      </c>
      <c r="B252" t="s">
        <v>14</v>
      </c>
    </row>
    <row r="253" spans="1:2" x14ac:dyDescent="0.25">
      <c r="A253">
        <v>7100</v>
      </c>
      <c r="B253" t="s">
        <v>14</v>
      </c>
    </row>
    <row r="254" spans="1:2" x14ac:dyDescent="0.25">
      <c r="A254">
        <v>1000</v>
      </c>
      <c r="B254" t="s">
        <v>20</v>
      </c>
    </row>
    <row r="255" spans="1:2" x14ac:dyDescent="0.25">
      <c r="A255">
        <v>121500</v>
      </c>
      <c r="B255" t="s">
        <v>14</v>
      </c>
    </row>
    <row r="256" spans="1:2" x14ac:dyDescent="0.25">
      <c r="A256">
        <v>4600</v>
      </c>
      <c r="B256" t="s">
        <v>20</v>
      </c>
    </row>
    <row r="257" spans="1:2" x14ac:dyDescent="0.25">
      <c r="A257">
        <v>80500</v>
      </c>
      <c r="B257" t="s">
        <v>20</v>
      </c>
    </row>
    <row r="258" spans="1:2" x14ac:dyDescent="0.25">
      <c r="A258">
        <v>4100</v>
      </c>
      <c r="B258" t="s">
        <v>14</v>
      </c>
    </row>
    <row r="259" spans="1:2" x14ac:dyDescent="0.25">
      <c r="A259">
        <v>5700</v>
      </c>
      <c r="B259" t="s">
        <v>20</v>
      </c>
    </row>
    <row r="260" spans="1:2" x14ac:dyDescent="0.25">
      <c r="A260">
        <v>5000</v>
      </c>
      <c r="B260" t="s">
        <v>20</v>
      </c>
    </row>
    <row r="261" spans="1:2" x14ac:dyDescent="0.25">
      <c r="A261">
        <v>1800</v>
      </c>
      <c r="B261" t="s">
        <v>20</v>
      </c>
    </row>
    <row r="262" spans="1:2" x14ac:dyDescent="0.25">
      <c r="A262">
        <v>6300</v>
      </c>
      <c r="B262" t="s">
        <v>20</v>
      </c>
    </row>
    <row r="263" spans="1:2" x14ac:dyDescent="0.25">
      <c r="A263">
        <v>84300</v>
      </c>
      <c r="B263" t="s">
        <v>14</v>
      </c>
    </row>
    <row r="264" spans="1:2" x14ac:dyDescent="0.25">
      <c r="A264">
        <v>1700</v>
      </c>
      <c r="B264" t="s">
        <v>20</v>
      </c>
    </row>
    <row r="265" spans="1:2" x14ac:dyDescent="0.25">
      <c r="A265">
        <v>2900</v>
      </c>
      <c r="B265" t="s">
        <v>20</v>
      </c>
    </row>
    <row r="266" spans="1:2" x14ac:dyDescent="0.25">
      <c r="A266">
        <v>45600</v>
      </c>
      <c r="B266" t="s">
        <v>20</v>
      </c>
    </row>
    <row r="267" spans="1:2" x14ac:dyDescent="0.25">
      <c r="A267">
        <v>4900</v>
      </c>
      <c r="B267" t="s">
        <v>20</v>
      </c>
    </row>
    <row r="268" spans="1:2" x14ac:dyDescent="0.25">
      <c r="A268">
        <v>111900</v>
      </c>
      <c r="B268" t="s">
        <v>14</v>
      </c>
    </row>
    <row r="269" spans="1:2" x14ac:dyDescent="0.25">
      <c r="A269">
        <v>61600</v>
      </c>
      <c r="B269" t="s">
        <v>20</v>
      </c>
    </row>
    <row r="270" spans="1:2" x14ac:dyDescent="0.25">
      <c r="A270">
        <v>1500</v>
      </c>
      <c r="B270" t="s">
        <v>20</v>
      </c>
    </row>
    <row r="271" spans="1:2" x14ac:dyDescent="0.25">
      <c r="A271">
        <v>3500</v>
      </c>
      <c r="B271" t="s">
        <v>20</v>
      </c>
    </row>
    <row r="272" spans="1:2" x14ac:dyDescent="0.25">
      <c r="A272">
        <v>173900</v>
      </c>
      <c r="B272" t="s">
        <v>74</v>
      </c>
    </row>
    <row r="273" spans="1:2" x14ac:dyDescent="0.25">
      <c r="A273">
        <v>153700</v>
      </c>
      <c r="B273" t="s">
        <v>47</v>
      </c>
    </row>
    <row r="274" spans="1:2" x14ac:dyDescent="0.25">
      <c r="A274">
        <v>51100</v>
      </c>
      <c r="B274" t="s">
        <v>20</v>
      </c>
    </row>
    <row r="275" spans="1:2" x14ac:dyDescent="0.25">
      <c r="A275">
        <v>7800</v>
      </c>
      <c r="B275" t="s">
        <v>20</v>
      </c>
    </row>
    <row r="276" spans="1:2" x14ac:dyDescent="0.25">
      <c r="A276">
        <v>2400</v>
      </c>
      <c r="B276" t="s">
        <v>14</v>
      </c>
    </row>
    <row r="277" spans="1:2" x14ac:dyDescent="0.25">
      <c r="A277">
        <v>3900</v>
      </c>
      <c r="B277" t="s">
        <v>20</v>
      </c>
    </row>
    <row r="278" spans="1:2" x14ac:dyDescent="0.25">
      <c r="A278">
        <v>5500</v>
      </c>
      <c r="B278" t="s">
        <v>14</v>
      </c>
    </row>
    <row r="279" spans="1:2" x14ac:dyDescent="0.25">
      <c r="A279">
        <v>700</v>
      </c>
      <c r="B279" t="s">
        <v>20</v>
      </c>
    </row>
    <row r="280" spans="1:2" x14ac:dyDescent="0.25">
      <c r="A280">
        <v>2700</v>
      </c>
      <c r="B280" t="s">
        <v>20</v>
      </c>
    </row>
    <row r="281" spans="1:2" x14ac:dyDescent="0.25">
      <c r="A281">
        <v>8000</v>
      </c>
      <c r="B281" t="s">
        <v>20</v>
      </c>
    </row>
    <row r="282" spans="1:2" x14ac:dyDescent="0.25">
      <c r="A282">
        <v>2500</v>
      </c>
      <c r="B282" t="s">
        <v>20</v>
      </c>
    </row>
    <row r="283" spans="1:2" x14ac:dyDescent="0.25">
      <c r="A283">
        <v>164500</v>
      </c>
      <c r="B283" t="s">
        <v>14</v>
      </c>
    </row>
    <row r="284" spans="1:2" x14ac:dyDescent="0.25">
      <c r="A284">
        <v>8400</v>
      </c>
      <c r="B284" t="s">
        <v>20</v>
      </c>
    </row>
    <row r="285" spans="1:2" x14ac:dyDescent="0.25">
      <c r="A285">
        <v>8100</v>
      </c>
      <c r="B285" t="s">
        <v>14</v>
      </c>
    </row>
    <row r="286" spans="1:2" x14ac:dyDescent="0.25">
      <c r="A286">
        <v>9800</v>
      </c>
      <c r="B286" t="s">
        <v>14</v>
      </c>
    </row>
    <row r="287" spans="1:2" x14ac:dyDescent="0.25">
      <c r="A287">
        <v>900</v>
      </c>
      <c r="B287" t="s">
        <v>20</v>
      </c>
    </row>
    <row r="288" spans="1:2" x14ac:dyDescent="0.25">
      <c r="A288">
        <v>112100</v>
      </c>
      <c r="B288" t="s">
        <v>74</v>
      </c>
    </row>
    <row r="289" spans="1:2" x14ac:dyDescent="0.25">
      <c r="A289">
        <v>6300</v>
      </c>
      <c r="B289" t="s">
        <v>20</v>
      </c>
    </row>
    <row r="290" spans="1:2" x14ac:dyDescent="0.25">
      <c r="A290">
        <v>5600</v>
      </c>
      <c r="B290" t="s">
        <v>14</v>
      </c>
    </row>
    <row r="291" spans="1:2" x14ac:dyDescent="0.25">
      <c r="A291">
        <v>800</v>
      </c>
      <c r="B291" t="s">
        <v>20</v>
      </c>
    </row>
    <row r="292" spans="1:2" x14ac:dyDescent="0.25">
      <c r="A292">
        <v>168600</v>
      </c>
      <c r="B292" t="s">
        <v>14</v>
      </c>
    </row>
    <row r="293" spans="1:2" x14ac:dyDescent="0.25">
      <c r="A293">
        <v>1800</v>
      </c>
      <c r="B293" t="s">
        <v>20</v>
      </c>
    </row>
    <row r="294" spans="1:2" x14ac:dyDescent="0.25">
      <c r="A294">
        <v>7300</v>
      </c>
      <c r="B294" t="s">
        <v>14</v>
      </c>
    </row>
    <row r="295" spans="1:2" x14ac:dyDescent="0.25">
      <c r="A295">
        <v>6500</v>
      </c>
      <c r="B295" t="s">
        <v>74</v>
      </c>
    </row>
    <row r="296" spans="1:2" x14ac:dyDescent="0.25">
      <c r="A296">
        <v>600</v>
      </c>
      <c r="B296" t="s">
        <v>20</v>
      </c>
    </row>
    <row r="297" spans="1:2" x14ac:dyDescent="0.25">
      <c r="A297">
        <v>192900</v>
      </c>
      <c r="B297" t="s">
        <v>14</v>
      </c>
    </row>
    <row r="298" spans="1:2" x14ac:dyDescent="0.25">
      <c r="A298">
        <v>6100</v>
      </c>
      <c r="B298" t="s">
        <v>14</v>
      </c>
    </row>
    <row r="299" spans="1:2" x14ac:dyDescent="0.25">
      <c r="A299">
        <v>7200</v>
      </c>
      <c r="B299" t="s">
        <v>14</v>
      </c>
    </row>
    <row r="300" spans="1:2" x14ac:dyDescent="0.25">
      <c r="A300">
        <v>3500</v>
      </c>
      <c r="B300" t="s">
        <v>20</v>
      </c>
    </row>
    <row r="301" spans="1:2" x14ac:dyDescent="0.25">
      <c r="A301">
        <v>3800</v>
      </c>
      <c r="B301" t="s">
        <v>14</v>
      </c>
    </row>
    <row r="302" spans="1:2" x14ac:dyDescent="0.25">
      <c r="A302">
        <v>100</v>
      </c>
      <c r="B302" t="s">
        <v>14</v>
      </c>
    </row>
    <row r="303" spans="1:2" x14ac:dyDescent="0.25">
      <c r="A303">
        <v>900</v>
      </c>
      <c r="B303" t="s">
        <v>20</v>
      </c>
    </row>
    <row r="304" spans="1:2" x14ac:dyDescent="0.25">
      <c r="A304">
        <v>76100</v>
      </c>
      <c r="B304" t="s">
        <v>14</v>
      </c>
    </row>
    <row r="305" spans="1:2" x14ac:dyDescent="0.25">
      <c r="A305">
        <v>3400</v>
      </c>
      <c r="B305" t="s">
        <v>14</v>
      </c>
    </row>
    <row r="306" spans="1:2" x14ac:dyDescent="0.25">
      <c r="A306">
        <v>2100</v>
      </c>
      <c r="B306" t="s">
        <v>20</v>
      </c>
    </row>
    <row r="307" spans="1:2" x14ac:dyDescent="0.25">
      <c r="A307">
        <v>2800</v>
      </c>
      <c r="B307" t="s">
        <v>20</v>
      </c>
    </row>
    <row r="308" spans="1:2" x14ac:dyDescent="0.25">
      <c r="A308">
        <v>6500</v>
      </c>
      <c r="B308" t="s">
        <v>14</v>
      </c>
    </row>
    <row r="309" spans="1:2" x14ac:dyDescent="0.25">
      <c r="A309">
        <v>32900</v>
      </c>
      <c r="B309" t="s">
        <v>20</v>
      </c>
    </row>
    <row r="310" spans="1:2" x14ac:dyDescent="0.25">
      <c r="A310">
        <v>118200</v>
      </c>
      <c r="B310" t="s">
        <v>14</v>
      </c>
    </row>
    <row r="311" spans="1:2" x14ac:dyDescent="0.25">
      <c r="A311">
        <v>4100</v>
      </c>
      <c r="B311" t="s">
        <v>74</v>
      </c>
    </row>
    <row r="312" spans="1:2" x14ac:dyDescent="0.25">
      <c r="A312">
        <v>7800</v>
      </c>
      <c r="B312" t="s">
        <v>14</v>
      </c>
    </row>
    <row r="313" spans="1:2" x14ac:dyDescent="0.25">
      <c r="A313">
        <v>6300</v>
      </c>
      <c r="B313" t="s">
        <v>20</v>
      </c>
    </row>
    <row r="314" spans="1:2" x14ac:dyDescent="0.25">
      <c r="A314">
        <v>59100</v>
      </c>
      <c r="B314" t="s">
        <v>20</v>
      </c>
    </row>
    <row r="315" spans="1:2" x14ac:dyDescent="0.25">
      <c r="A315">
        <v>2200</v>
      </c>
      <c r="B315" t="s">
        <v>20</v>
      </c>
    </row>
    <row r="316" spans="1:2" x14ac:dyDescent="0.25">
      <c r="A316">
        <v>1400</v>
      </c>
      <c r="B316" t="s">
        <v>20</v>
      </c>
    </row>
    <row r="317" spans="1:2" x14ac:dyDescent="0.25">
      <c r="A317">
        <v>9500</v>
      </c>
      <c r="B317" t="s">
        <v>14</v>
      </c>
    </row>
    <row r="318" spans="1:2" x14ac:dyDescent="0.25">
      <c r="A318">
        <v>9600</v>
      </c>
      <c r="B318" t="s">
        <v>14</v>
      </c>
    </row>
    <row r="319" spans="1:2" x14ac:dyDescent="0.25">
      <c r="A319">
        <v>6600</v>
      </c>
      <c r="B319" t="s">
        <v>14</v>
      </c>
    </row>
    <row r="320" spans="1:2" x14ac:dyDescent="0.25">
      <c r="A320">
        <v>5700</v>
      </c>
      <c r="B320" t="s">
        <v>14</v>
      </c>
    </row>
    <row r="321" spans="1:2" x14ac:dyDescent="0.25">
      <c r="A321">
        <v>8400</v>
      </c>
      <c r="B321" t="s">
        <v>74</v>
      </c>
    </row>
    <row r="322" spans="1:2" x14ac:dyDescent="0.25">
      <c r="A322">
        <v>84400</v>
      </c>
      <c r="B322" t="s">
        <v>14</v>
      </c>
    </row>
    <row r="323" spans="1:2" x14ac:dyDescent="0.25">
      <c r="A323">
        <v>170400</v>
      </c>
      <c r="B323" t="s">
        <v>14</v>
      </c>
    </row>
    <row r="324" spans="1:2" x14ac:dyDescent="0.25">
      <c r="A324">
        <v>117900</v>
      </c>
      <c r="B324" t="s">
        <v>20</v>
      </c>
    </row>
    <row r="325" spans="1:2" x14ac:dyDescent="0.25">
      <c r="A325">
        <v>8900</v>
      </c>
      <c r="B325" t="s">
        <v>14</v>
      </c>
    </row>
    <row r="326" spans="1:2" x14ac:dyDescent="0.25">
      <c r="A326">
        <v>7100</v>
      </c>
      <c r="B326" t="s">
        <v>20</v>
      </c>
    </row>
    <row r="327" spans="1:2" x14ac:dyDescent="0.25">
      <c r="A327">
        <v>6500</v>
      </c>
      <c r="B327" t="s">
        <v>14</v>
      </c>
    </row>
    <row r="328" spans="1:2" x14ac:dyDescent="0.25">
      <c r="A328">
        <v>7200</v>
      </c>
      <c r="B328" t="s">
        <v>14</v>
      </c>
    </row>
    <row r="329" spans="1:2" x14ac:dyDescent="0.25">
      <c r="A329">
        <v>2600</v>
      </c>
      <c r="B329" t="s">
        <v>14</v>
      </c>
    </row>
    <row r="330" spans="1:2" x14ac:dyDescent="0.25">
      <c r="A330">
        <v>98700</v>
      </c>
      <c r="B330" t="s">
        <v>20</v>
      </c>
    </row>
    <row r="331" spans="1:2" x14ac:dyDescent="0.25">
      <c r="A331">
        <v>93800</v>
      </c>
      <c r="B331" t="s">
        <v>47</v>
      </c>
    </row>
    <row r="332" spans="1:2" x14ac:dyDescent="0.25">
      <c r="A332">
        <v>33700</v>
      </c>
      <c r="B332" t="s">
        <v>20</v>
      </c>
    </row>
    <row r="333" spans="1:2" x14ac:dyDescent="0.25">
      <c r="A333">
        <v>3300</v>
      </c>
      <c r="B333" t="s">
        <v>20</v>
      </c>
    </row>
    <row r="334" spans="1:2" x14ac:dyDescent="0.25">
      <c r="A334">
        <v>20700</v>
      </c>
      <c r="B334" t="s">
        <v>20</v>
      </c>
    </row>
    <row r="335" spans="1:2" x14ac:dyDescent="0.25">
      <c r="A335">
        <v>9600</v>
      </c>
      <c r="B335" t="s">
        <v>20</v>
      </c>
    </row>
    <row r="336" spans="1:2" x14ac:dyDescent="0.25">
      <c r="A336">
        <v>66200</v>
      </c>
      <c r="B336" t="s">
        <v>20</v>
      </c>
    </row>
    <row r="337" spans="1:2" x14ac:dyDescent="0.25">
      <c r="A337">
        <v>173800</v>
      </c>
      <c r="B337" t="s">
        <v>20</v>
      </c>
    </row>
    <row r="338" spans="1:2" x14ac:dyDescent="0.25">
      <c r="A338">
        <v>70700</v>
      </c>
      <c r="B338" t="s">
        <v>14</v>
      </c>
    </row>
    <row r="339" spans="1:2" x14ac:dyDescent="0.25">
      <c r="A339">
        <v>94500</v>
      </c>
      <c r="B339" t="s">
        <v>20</v>
      </c>
    </row>
    <row r="340" spans="1:2" x14ac:dyDescent="0.25">
      <c r="A340">
        <v>69800</v>
      </c>
      <c r="B340" t="s">
        <v>20</v>
      </c>
    </row>
    <row r="341" spans="1:2" x14ac:dyDescent="0.25">
      <c r="A341">
        <v>136300</v>
      </c>
      <c r="B341" t="s">
        <v>74</v>
      </c>
    </row>
    <row r="342" spans="1:2" x14ac:dyDescent="0.25">
      <c r="A342">
        <v>37100</v>
      </c>
      <c r="B342" t="s">
        <v>14</v>
      </c>
    </row>
    <row r="343" spans="1:2" x14ac:dyDescent="0.25">
      <c r="A343">
        <v>114300</v>
      </c>
      <c r="B343" t="s">
        <v>14</v>
      </c>
    </row>
    <row r="344" spans="1:2" x14ac:dyDescent="0.25">
      <c r="A344">
        <v>47900</v>
      </c>
      <c r="B344" t="s">
        <v>14</v>
      </c>
    </row>
    <row r="345" spans="1:2" x14ac:dyDescent="0.25">
      <c r="A345">
        <v>9000</v>
      </c>
      <c r="B345" t="s">
        <v>14</v>
      </c>
    </row>
    <row r="346" spans="1:2" x14ac:dyDescent="0.25">
      <c r="A346">
        <v>197600</v>
      </c>
      <c r="B346" t="s">
        <v>14</v>
      </c>
    </row>
    <row r="347" spans="1:2" x14ac:dyDescent="0.25">
      <c r="A347">
        <v>157600</v>
      </c>
      <c r="B347" t="s">
        <v>14</v>
      </c>
    </row>
    <row r="348" spans="1:2" x14ac:dyDescent="0.25">
      <c r="A348">
        <v>8000</v>
      </c>
      <c r="B348" t="s">
        <v>14</v>
      </c>
    </row>
    <row r="349" spans="1:2" x14ac:dyDescent="0.25">
      <c r="A349">
        <v>900</v>
      </c>
      <c r="B349" t="s">
        <v>20</v>
      </c>
    </row>
    <row r="350" spans="1:2" x14ac:dyDescent="0.25">
      <c r="A350">
        <v>199000</v>
      </c>
      <c r="B350" t="s">
        <v>14</v>
      </c>
    </row>
    <row r="351" spans="1:2" x14ac:dyDescent="0.25">
      <c r="A351">
        <v>180800</v>
      </c>
      <c r="B351" t="s">
        <v>14</v>
      </c>
    </row>
    <row r="352" spans="1:2" x14ac:dyDescent="0.25">
      <c r="A352">
        <v>100</v>
      </c>
      <c r="B352" t="s">
        <v>14</v>
      </c>
    </row>
    <row r="353" spans="1:2" x14ac:dyDescent="0.25">
      <c r="A353">
        <v>74100</v>
      </c>
      <c r="B353" t="s">
        <v>20</v>
      </c>
    </row>
    <row r="354" spans="1:2" x14ac:dyDescent="0.25">
      <c r="A354">
        <v>2800</v>
      </c>
      <c r="B354" t="s">
        <v>14</v>
      </c>
    </row>
    <row r="355" spans="1:2" x14ac:dyDescent="0.25">
      <c r="A355">
        <v>33600</v>
      </c>
      <c r="B355" t="s">
        <v>20</v>
      </c>
    </row>
    <row r="356" spans="1:2" x14ac:dyDescent="0.25">
      <c r="A356">
        <v>6100</v>
      </c>
      <c r="B356" t="s">
        <v>20</v>
      </c>
    </row>
    <row r="357" spans="1:2" x14ac:dyDescent="0.25">
      <c r="A357">
        <v>3800</v>
      </c>
      <c r="B357" t="s">
        <v>47</v>
      </c>
    </row>
    <row r="358" spans="1:2" x14ac:dyDescent="0.25">
      <c r="A358">
        <v>9300</v>
      </c>
      <c r="B358" t="s">
        <v>14</v>
      </c>
    </row>
    <row r="359" spans="1:2" x14ac:dyDescent="0.25">
      <c r="A359">
        <v>2300</v>
      </c>
      <c r="B359" t="s">
        <v>20</v>
      </c>
    </row>
    <row r="360" spans="1:2" x14ac:dyDescent="0.25">
      <c r="A360">
        <v>9700</v>
      </c>
      <c r="B360" t="s">
        <v>14</v>
      </c>
    </row>
    <row r="361" spans="1:2" x14ac:dyDescent="0.25">
      <c r="A361">
        <v>4000</v>
      </c>
      <c r="B361" t="s">
        <v>20</v>
      </c>
    </row>
    <row r="362" spans="1:2" x14ac:dyDescent="0.25">
      <c r="A362">
        <v>59700</v>
      </c>
      <c r="B362" t="s">
        <v>20</v>
      </c>
    </row>
    <row r="363" spans="1:2" x14ac:dyDescent="0.25">
      <c r="A363">
        <v>5500</v>
      </c>
      <c r="B363" t="s">
        <v>20</v>
      </c>
    </row>
    <row r="364" spans="1:2" x14ac:dyDescent="0.25">
      <c r="A364">
        <v>3700</v>
      </c>
      <c r="B364" t="s">
        <v>20</v>
      </c>
    </row>
    <row r="365" spans="1:2" x14ac:dyDescent="0.25">
      <c r="A365">
        <v>5200</v>
      </c>
      <c r="B365" t="s">
        <v>20</v>
      </c>
    </row>
    <row r="366" spans="1:2" x14ac:dyDescent="0.25">
      <c r="A366">
        <v>900</v>
      </c>
      <c r="B366" t="s">
        <v>20</v>
      </c>
    </row>
    <row r="367" spans="1:2" x14ac:dyDescent="0.25">
      <c r="A367">
        <v>1600</v>
      </c>
      <c r="B367" t="s">
        <v>20</v>
      </c>
    </row>
    <row r="368" spans="1:2" x14ac:dyDescent="0.25">
      <c r="A368">
        <v>1800</v>
      </c>
      <c r="B368" t="s">
        <v>20</v>
      </c>
    </row>
    <row r="369" spans="1:2" x14ac:dyDescent="0.25">
      <c r="A369">
        <v>9900</v>
      </c>
      <c r="B369" t="s">
        <v>14</v>
      </c>
    </row>
    <row r="370" spans="1:2" x14ac:dyDescent="0.25">
      <c r="A370">
        <v>5200</v>
      </c>
      <c r="B370" t="s">
        <v>20</v>
      </c>
    </row>
    <row r="371" spans="1:2" x14ac:dyDescent="0.25">
      <c r="A371">
        <v>5400</v>
      </c>
      <c r="B371" t="s">
        <v>20</v>
      </c>
    </row>
    <row r="372" spans="1:2" x14ac:dyDescent="0.25">
      <c r="A372">
        <v>112300</v>
      </c>
      <c r="B372" t="s">
        <v>20</v>
      </c>
    </row>
    <row r="373" spans="1:2" x14ac:dyDescent="0.25">
      <c r="A373">
        <v>189200</v>
      </c>
      <c r="B373" t="s">
        <v>14</v>
      </c>
    </row>
    <row r="374" spans="1:2" x14ac:dyDescent="0.25">
      <c r="A374">
        <v>900</v>
      </c>
      <c r="B374" t="s">
        <v>20</v>
      </c>
    </row>
    <row r="375" spans="1:2" x14ac:dyDescent="0.25">
      <c r="A375">
        <v>22500</v>
      </c>
      <c r="B375" t="s">
        <v>20</v>
      </c>
    </row>
    <row r="376" spans="1:2" x14ac:dyDescent="0.25">
      <c r="A376">
        <v>167400</v>
      </c>
      <c r="B376" t="s">
        <v>14</v>
      </c>
    </row>
    <row r="377" spans="1:2" x14ac:dyDescent="0.25">
      <c r="A377">
        <v>2700</v>
      </c>
      <c r="B377" t="s">
        <v>14</v>
      </c>
    </row>
    <row r="378" spans="1:2" x14ac:dyDescent="0.25">
      <c r="A378">
        <v>3400</v>
      </c>
      <c r="B378" t="s">
        <v>20</v>
      </c>
    </row>
    <row r="379" spans="1:2" x14ac:dyDescent="0.25">
      <c r="A379">
        <v>49700</v>
      </c>
      <c r="B379" t="s">
        <v>14</v>
      </c>
    </row>
    <row r="380" spans="1:2" x14ac:dyDescent="0.25">
      <c r="A380">
        <v>178200</v>
      </c>
      <c r="B380" t="s">
        <v>14</v>
      </c>
    </row>
    <row r="381" spans="1:2" x14ac:dyDescent="0.25">
      <c r="A381">
        <v>7200</v>
      </c>
      <c r="B381" t="s">
        <v>14</v>
      </c>
    </row>
    <row r="382" spans="1:2" x14ac:dyDescent="0.25">
      <c r="A382">
        <v>2500</v>
      </c>
      <c r="B382" t="s">
        <v>20</v>
      </c>
    </row>
    <row r="383" spans="1:2" x14ac:dyDescent="0.25">
      <c r="A383">
        <v>5300</v>
      </c>
      <c r="B383" t="s">
        <v>20</v>
      </c>
    </row>
    <row r="384" spans="1:2" x14ac:dyDescent="0.25">
      <c r="A384">
        <v>9100</v>
      </c>
      <c r="B384" t="s">
        <v>14</v>
      </c>
    </row>
    <row r="385" spans="1:2" x14ac:dyDescent="0.25">
      <c r="A385">
        <v>6300</v>
      </c>
      <c r="B385" t="s">
        <v>20</v>
      </c>
    </row>
    <row r="386" spans="1:2" x14ac:dyDescent="0.25">
      <c r="A386">
        <v>114400</v>
      </c>
      <c r="B386" t="s">
        <v>20</v>
      </c>
    </row>
    <row r="387" spans="1:2" x14ac:dyDescent="0.25">
      <c r="A387">
        <v>38900</v>
      </c>
      <c r="B387" t="s">
        <v>20</v>
      </c>
    </row>
    <row r="388" spans="1:2" x14ac:dyDescent="0.25">
      <c r="A388">
        <v>135500</v>
      </c>
      <c r="B388" t="s">
        <v>14</v>
      </c>
    </row>
    <row r="389" spans="1:2" x14ac:dyDescent="0.25">
      <c r="A389">
        <v>109000</v>
      </c>
      <c r="B389" t="s">
        <v>14</v>
      </c>
    </row>
    <row r="390" spans="1:2" x14ac:dyDescent="0.25">
      <c r="A390">
        <v>114800</v>
      </c>
      <c r="B390" t="s">
        <v>74</v>
      </c>
    </row>
    <row r="391" spans="1:2" x14ac:dyDescent="0.25">
      <c r="A391">
        <v>83000</v>
      </c>
      <c r="B391" t="s">
        <v>20</v>
      </c>
    </row>
    <row r="392" spans="1:2" x14ac:dyDescent="0.25">
      <c r="A392">
        <v>2400</v>
      </c>
      <c r="B392" t="s">
        <v>20</v>
      </c>
    </row>
    <row r="393" spans="1:2" x14ac:dyDescent="0.25">
      <c r="A393">
        <v>60400</v>
      </c>
      <c r="B393" t="s">
        <v>14</v>
      </c>
    </row>
    <row r="394" spans="1:2" x14ac:dyDescent="0.25">
      <c r="A394">
        <v>102900</v>
      </c>
      <c r="B394" t="s">
        <v>14</v>
      </c>
    </row>
    <row r="395" spans="1:2" x14ac:dyDescent="0.25">
      <c r="A395">
        <v>62800</v>
      </c>
      <c r="B395" t="s">
        <v>20</v>
      </c>
    </row>
    <row r="396" spans="1:2" x14ac:dyDescent="0.25">
      <c r="A396">
        <v>800</v>
      </c>
      <c r="B396" t="s">
        <v>20</v>
      </c>
    </row>
    <row r="397" spans="1:2" x14ac:dyDescent="0.25">
      <c r="A397">
        <v>7100</v>
      </c>
      <c r="B397" t="s">
        <v>20</v>
      </c>
    </row>
    <row r="398" spans="1:2" x14ac:dyDescent="0.25">
      <c r="A398">
        <v>46100</v>
      </c>
      <c r="B398" t="s">
        <v>20</v>
      </c>
    </row>
    <row r="399" spans="1:2" x14ac:dyDescent="0.25">
      <c r="A399">
        <v>8100</v>
      </c>
      <c r="B399" t="s">
        <v>20</v>
      </c>
    </row>
    <row r="400" spans="1:2" x14ac:dyDescent="0.25">
      <c r="A400">
        <v>1700</v>
      </c>
      <c r="B400" t="s">
        <v>20</v>
      </c>
    </row>
    <row r="401" spans="1:2" x14ac:dyDescent="0.25">
      <c r="A401">
        <v>97300</v>
      </c>
      <c r="B401" t="s">
        <v>14</v>
      </c>
    </row>
    <row r="402" spans="1:2" x14ac:dyDescent="0.25">
      <c r="A402">
        <v>100</v>
      </c>
      <c r="B402" t="s">
        <v>14</v>
      </c>
    </row>
    <row r="403" spans="1:2" x14ac:dyDescent="0.25">
      <c r="A403">
        <v>900</v>
      </c>
      <c r="B403" t="s">
        <v>20</v>
      </c>
    </row>
    <row r="404" spans="1:2" x14ac:dyDescent="0.25">
      <c r="A404">
        <v>7300</v>
      </c>
      <c r="B404" t="s">
        <v>14</v>
      </c>
    </row>
    <row r="405" spans="1:2" x14ac:dyDescent="0.25">
      <c r="A405">
        <v>195800</v>
      </c>
      <c r="B405" t="s">
        <v>14</v>
      </c>
    </row>
    <row r="406" spans="1:2" x14ac:dyDescent="0.25">
      <c r="A406">
        <v>48900</v>
      </c>
      <c r="B406" t="s">
        <v>20</v>
      </c>
    </row>
    <row r="407" spans="1:2" x14ac:dyDescent="0.25">
      <c r="A407">
        <v>29600</v>
      </c>
      <c r="B407" t="s">
        <v>14</v>
      </c>
    </row>
    <row r="408" spans="1:2" x14ac:dyDescent="0.25">
      <c r="A408">
        <v>39300</v>
      </c>
      <c r="B408" t="s">
        <v>20</v>
      </c>
    </row>
    <row r="409" spans="1:2" x14ac:dyDescent="0.25">
      <c r="A409">
        <v>3400</v>
      </c>
      <c r="B409" t="s">
        <v>20</v>
      </c>
    </row>
    <row r="410" spans="1:2" x14ac:dyDescent="0.25">
      <c r="A410">
        <v>9200</v>
      </c>
      <c r="B410" t="s">
        <v>20</v>
      </c>
    </row>
    <row r="411" spans="1:2" x14ac:dyDescent="0.25">
      <c r="A411">
        <v>135600</v>
      </c>
      <c r="B411" t="s">
        <v>14</v>
      </c>
    </row>
    <row r="412" spans="1:2" x14ac:dyDescent="0.25">
      <c r="A412">
        <v>153700</v>
      </c>
      <c r="B412" t="s">
        <v>47</v>
      </c>
    </row>
    <row r="413" spans="1:2" x14ac:dyDescent="0.25">
      <c r="A413">
        <v>7800</v>
      </c>
      <c r="B413" t="s">
        <v>20</v>
      </c>
    </row>
    <row r="414" spans="1:2" x14ac:dyDescent="0.25">
      <c r="A414">
        <v>2100</v>
      </c>
      <c r="B414" t="s">
        <v>20</v>
      </c>
    </row>
    <row r="415" spans="1:2" x14ac:dyDescent="0.25">
      <c r="A415">
        <v>189500</v>
      </c>
      <c r="B415" t="s">
        <v>47</v>
      </c>
    </row>
    <row r="416" spans="1:2" x14ac:dyDescent="0.25">
      <c r="A416">
        <v>188200</v>
      </c>
      <c r="B416" t="s">
        <v>14</v>
      </c>
    </row>
    <row r="417" spans="1:2" x14ac:dyDescent="0.25">
      <c r="A417">
        <v>113500</v>
      </c>
      <c r="B417" t="s">
        <v>14</v>
      </c>
    </row>
    <row r="418" spans="1:2" x14ac:dyDescent="0.25">
      <c r="A418">
        <v>134600</v>
      </c>
      <c r="B418" t="s">
        <v>14</v>
      </c>
    </row>
    <row r="419" spans="1:2" x14ac:dyDescent="0.25">
      <c r="A419">
        <v>1700</v>
      </c>
      <c r="B419" t="s">
        <v>14</v>
      </c>
    </row>
    <row r="420" spans="1:2" x14ac:dyDescent="0.25">
      <c r="A420">
        <v>163700</v>
      </c>
      <c r="B420" t="s">
        <v>14</v>
      </c>
    </row>
    <row r="421" spans="1:2" x14ac:dyDescent="0.25">
      <c r="A421">
        <v>113800</v>
      </c>
      <c r="B421" t="s">
        <v>20</v>
      </c>
    </row>
    <row r="422" spans="1:2" x14ac:dyDescent="0.25">
      <c r="A422">
        <v>5000</v>
      </c>
      <c r="B422" t="s">
        <v>20</v>
      </c>
    </row>
    <row r="423" spans="1:2" x14ac:dyDescent="0.25">
      <c r="A423">
        <v>9400</v>
      </c>
      <c r="B423" t="s">
        <v>14</v>
      </c>
    </row>
    <row r="424" spans="1:2" x14ac:dyDescent="0.25">
      <c r="A424">
        <v>8700</v>
      </c>
      <c r="B424" t="s">
        <v>20</v>
      </c>
    </row>
    <row r="425" spans="1:2" x14ac:dyDescent="0.25">
      <c r="A425">
        <v>147800</v>
      </c>
      <c r="B425" t="s">
        <v>14</v>
      </c>
    </row>
    <row r="426" spans="1:2" x14ac:dyDescent="0.25">
      <c r="A426">
        <v>5100</v>
      </c>
      <c r="B426" t="s">
        <v>14</v>
      </c>
    </row>
    <row r="427" spans="1:2" x14ac:dyDescent="0.25">
      <c r="A427">
        <v>2700</v>
      </c>
      <c r="B427" t="s">
        <v>20</v>
      </c>
    </row>
    <row r="428" spans="1:2" x14ac:dyDescent="0.25">
      <c r="A428">
        <v>1800</v>
      </c>
      <c r="B428" t="s">
        <v>20</v>
      </c>
    </row>
    <row r="429" spans="1:2" x14ac:dyDescent="0.25">
      <c r="A429">
        <v>174500</v>
      </c>
      <c r="B429" t="s">
        <v>20</v>
      </c>
    </row>
    <row r="430" spans="1:2" x14ac:dyDescent="0.25">
      <c r="A430">
        <v>101400</v>
      </c>
      <c r="B430" t="s">
        <v>14</v>
      </c>
    </row>
    <row r="431" spans="1:2" x14ac:dyDescent="0.25">
      <c r="A431">
        <v>191000</v>
      </c>
      <c r="B431" t="s">
        <v>74</v>
      </c>
    </row>
    <row r="432" spans="1:2" x14ac:dyDescent="0.25">
      <c r="A432">
        <v>8100</v>
      </c>
      <c r="B432" t="s">
        <v>14</v>
      </c>
    </row>
    <row r="433" spans="1:2" x14ac:dyDescent="0.25">
      <c r="A433">
        <v>5100</v>
      </c>
      <c r="B433" t="s">
        <v>20</v>
      </c>
    </row>
    <row r="434" spans="1:2" x14ac:dyDescent="0.25">
      <c r="A434">
        <v>7700</v>
      </c>
      <c r="B434" t="s">
        <v>14</v>
      </c>
    </row>
    <row r="435" spans="1:2" x14ac:dyDescent="0.25">
      <c r="A435">
        <v>121400</v>
      </c>
      <c r="B435" t="s">
        <v>14</v>
      </c>
    </row>
    <row r="436" spans="1:2" x14ac:dyDescent="0.25">
      <c r="A436">
        <v>5400</v>
      </c>
      <c r="B436" t="s">
        <v>74</v>
      </c>
    </row>
    <row r="437" spans="1:2" x14ac:dyDescent="0.25">
      <c r="A437">
        <v>152400</v>
      </c>
      <c r="B437" t="s">
        <v>20</v>
      </c>
    </row>
    <row r="438" spans="1:2" x14ac:dyDescent="0.25">
      <c r="A438">
        <v>1300</v>
      </c>
      <c r="B438" t="s">
        <v>20</v>
      </c>
    </row>
    <row r="439" spans="1:2" x14ac:dyDescent="0.25">
      <c r="A439">
        <v>8100</v>
      </c>
      <c r="B439" t="s">
        <v>20</v>
      </c>
    </row>
    <row r="440" spans="1:2" x14ac:dyDescent="0.25">
      <c r="A440">
        <v>8300</v>
      </c>
      <c r="B440" t="s">
        <v>20</v>
      </c>
    </row>
    <row r="441" spans="1:2" x14ac:dyDescent="0.25">
      <c r="A441">
        <v>28400</v>
      </c>
      <c r="B441" t="s">
        <v>20</v>
      </c>
    </row>
    <row r="442" spans="1:2" x14ac:dyDescent="0.25">
      <c r="A442">
        <v>102500</v>
      </c>
      <c r="B442" t="s">
        <v>20</v>
      </c>
    </row>
    <row r="443" spans="1:2" x14ac:dyDescent="0.25">
      <c r="A443">
        <v>7000</v>
      </c>
      <c r="B443" t="s">
        <v>14</v>
      </c>
    </row>
    <row r="444" spans="1:2" x14ac:dyDescent="0.25">
      <c r="A444">
        <v>5400</v>
      </c>
      <c r="B444" t="s">
        <v>20</v>
      </c>
    </row>
    <row r="445" spans="1:2" x14ac:dyDescent="0.25">
      <c r="A445">
        <v>9300</v>
      </c>
      <c r="B445" t="s">
        <v>74</v>
      </c>
    </row>
    <row r="446" spans="1:2" x14ac:dyDescent="0.25">
      <c r="A446">
        <v>6200</v>
      </c>
      <c r="B446" t="s">
        <v>20</v>
      </c>
    </row>
    <row r="447" spans="1:2" x14ac:dyDescent="0.25">
      <c r="A447">
        <v>2100</v>
      </c>
      <c r="B447" t="s">
        <v>20</v>
      </c>
    </row>
    <row r="448" spans="1:2" x14ac:dyDescent="0.25">
      <c r="A448">
        <v>6800</v>
      </c>
      <c r="B448" t="s">
        <v>14</v>
      </c>
    </row>
    <row r="449" spans="1:2" x14ac:dyDescent="0.25">
      <c r="A449">
        <v>155200</v>
      </c>
      <c r="B449" t="s">
        <v>74</v>
      </c>
    </row>
    <row r="450" spans="1:2" x14ac:dyDescent="0.25">
      <c r="A450">
        <v>89900</v>
      </c>
      <c r="B450" t="s">
        <v>14</v>
      </c>
    </row>
    <row r="451" spans="1:2" x14ac:dyDescent="0.25">
      <c r="A451">
        <v>900</v>
      </c>
      <c r="B451" t="s">
        <v>20</v>
      </c>
    </row>
    <row r="452" spans="1:2" x14ac:dyDescent="0.25">
      <c r="A452">
        <v>100</v>
      </c>
      <c r="B452" t="s">
        <v>14</v>
      </c>
    </row>
    <row r="453" spans="1:2" x14ac:dyDescent="0.25">
      <c r="A453">
        <v>148400</v>
      </c>
      <c r="B453" t="s">
        <v>20</v>
      </c>
    </row>
    <row r="454" spans="1:2" x14ac:dyDescent="0.25">
      <c r="A454">
        <v>4800</v>
      </c>
      <c r="B454" t="s">
        <v>14</v>
      </c>
    </row>
    <row r="455" spans="1:2" x14ac:dyDescent="0.25">
      <c r="A455">
        <v>182400</v>
      </c>
      <c r="B455" t="s">
        <v>14</v>
      </c>
    </row>
    <row r="456" spans="1:2" x14ac:dyDescent="0.25">
      <c r="A456">
        <v>4000</v>
      </c>
      <c r="B456" t="s">
        <v>14</v>
      </c>
    </row>
    <row r="457" spans="1:2" x14ac:dyDescent="0.25">
      <c r="A457">
        <v>116500</v>
      </c>
      <c r="B457" t="s">
        <v>20</v>
      </c>
    </row>
    <row r="458" spans="1:2" x14ac:dyDescent="0.25">
      <c r="A458">
        <v>146400</v>
      </c>
      <c r="B458" t="s">
        <v>20</v>
      </c>
    </row>
    <row r="459" spans="1:2" x14ac:dyDescent="0.25">
      <c r="A459">
        <v>5000</v>
      </c>
      <c r="B459" t="s">
        <v>14</v>
      </c>
    </row>
    <row r="460" spans="1:2" x14ac:dyDescent="0.25">
      <c r="A460">
        <v>33800</v>
      </c>
      <c r="B460" t="s">
        <v>20</v>
      </c>
    </row>
    <row r="461" spans="1:2" x14ac:dyDescent="0.25">
      <c r="A461">
        <v>6300</v>
      </c>
      <c r="B461" t="s">
        <v>14</v>
      </c>
    </row>
    <row r="462" spans="1:2" x14ac:dyDescent="0.25">
      <c r="A462">
        <v>2400</v>
      </c>
      <c r="B462" t="s">
        <v>20</v>
      </c>
    </row>
    <row r="463" spans="1:2" x14ac:dyDescent="0.25">
      <c r="A463">
        <v>98800</v>
      </c>
      <c r="B463" t="s">
        <v>20</v>
      </c>
    </row>
    <row r="464" spans="1:2" x14ac:dyDescent="0.25">
      <c r="A464">
        <v>188800</v>
      </c>
      <c r="B464" t="s">
        <v>14</v>
      </c>
    </row>
    <row r="465" spans="1:2" x14ac:dyDescent="0.25">
      <c r="A465">
        <v>134300</v>
      </c>
      <c r="B465" t="s">
        <v>20</v>
      </c>
    </row>
    <row r="466" spans="1:2" x14ac:dyDescent="0.25">
      <c r="A466">
        <v>71200</v>
      </c>
      <c r="B466" t="s">
        <v>20</v>
      </c>
    </row>
    <row r="467" spans="1:2" x14ac:dyDescent="0.25">
      <c r="A467">
        <v>4700</v>
      </c>
      <c r="B467" t="s">
        <v>20</v>
      </c>
    </row>
    <row r="468" spans="1:2" x14ac:dyDescent="0.25">
      <c r="A468">
        <v>1200</v>
      </c>
      <c r="B468" t="s">
        <v>20</v>
      </c>
    </row>
    <row r="469" spans="1:2" x14ac:dyDescent="0.25">
      <c r="A469">
        <v>1400</v>
      </c>
      <c r="B469" t="s">
        <v>20</v>
      </c>
    </row>
    <row r="470" spans="1:2" x14ac:dyDescent="0.25">
      <c r="A470">
        <v>4000</v>
      </c>
      <c r="B470" t="s">
        <v>14</v>
      </c>
    </row>
    <row r="471" spans="1:2" x14ac:dyDescent="0.25">
      <c r="A471">
        <v>5600</v>
      </c>
      <c r="B471" t="s">
        <v>20</v>
      </c>
    </row>
    <row r="472" spans="1:2" x14ac:dyDescent="0.25">
      <c r="A472">
        <v>3600</v>
      </c>
      <c r="B472" t="s">
        <v>20</v>
      </c>
    </row>
    <row r="473" spans="1:2" x14ac:dyDescent="0.25">
      <c r="A473">
        <v>3100</v>
      </c>
      <c r="B473" t="s">
        <v>20</v>
      </c>
    </row>
    <row r="474" spans="1:2" x14ac:dyDescent="0.25">
      <c r="A474">
        <v>153800</v>
      </c>
      <c r="B474" t="s">
        <v>14</v>
      </c>
    </row>
    <row r="475" spans="1:2" x14ac:dyDescent="0.25">
      <c r="A475">
        <v>5000</v>
      </c>
      <c r="B475" t="s">
        <v>20</v>
      </c>
    </row>
    <row r="476" spans="1:2" x14ac:dyDescent="0.25">
      <c r="A476">
        <v>4000</v>
      </c>
      <c r="B476" t="s">
        <v>20</v>
      </c>
    </row>
    <row r="477" spans="1:2" x14ac:dyDescent="0.25">
      <c r="A477">
        <v>7400</v>
      </c>
      <c r="B477" t="s">
        <v>20</v>
      </c>
    </row>
    <row r="478" spans="1:2" x14ac:dyDescent="0.25">
      <c r="A478">
        <v>191500</v>
      </c>
      <c r="B478" t="s">
        <v>14</v>
      </c>
    </row>
    <row r="479" spans="1:2" x14ac:dyDescent="0.25">
      <c r="A479">
        <v>8500</v>
      </c>
      <c r="B479" t="s">
        <v>14</v>
      </c>
    </row>
    <row r="480" spans="1:2" x14ac:dyDescent="0.25">
      <c r="A480">
        <v>68800</v>
      </c>
      <c r="B480" t="s">
        <v>20</v>
      </c>
    </row>
    <row r="481" spans="1:2" x14ac:dyDescent="0.25">
      <c r="A481">
        <v>2400</v>
      </c>
      <c r="B481" t="s">
        <v>20</v>
      </c>
    </row>
    <row r="482" spans="1:2" x14ac:dyDescent="0.25">
      <c r="A482">
        <v>8600</v>
      </c>
      <c r="B482" t="s">
        <v>20</v>
      </c>
    </row>
    <row r="483" spans="1:2" x14ac:dyDescent="0.25">
      <c r="A483">
        <v>196600</v>
      </c>
      <c r="B483" t="s">
        <v>14</v>
      </c>
    </row>
    <row r="484" spans="1:2" x14ac:dyDescent="0.25">
      <c r="A484">
        <v>4200</v>
      </c>
      <c r="B484" t="s">
        <v>14</v>
      </c>
    </row>
    <row r="485" spans="1:2" x14ac:dyDescent="0.25">
      <c r="A485">
        <v>91400</v>
      </c>
      <c r="B485" t="s">
        <v>14</v>
      </c>
    </row>
    <row r="486" spans="1:2" x14ac:dyDescent="0.25">
      <c r="A486">
        <v>29600</v>
      </c>
      <c r="B486" t="s">
        <v>20</v>
      </c>
    </row>
    <row r="487" spans="1:2" x14ac:dyDescent="0.25">
      <c r="A487">
        <v>90600</v>
      </c>
      <c r="B487" t="s">
        <v>14</v>
      </c>
    </row>
    <row r="488" spans="1:2" x14ac:dyDescent="0.25">
      <c r="A488">
        <v>5200</v>
      </c>
      <c r="B488" t="s">
        <v>14</v>
      </c>
    </row>
    <row r="489" spans="1:2" x14ac:dyDescent="0.25">
      <c r="A489">
        <v>110300</v>
      </c>
      <c r="B489" t="s">
        <v>20</v>
      </c>
    </row>
    <row r="490" spans="1:2" x14ac:dyDescent="0.25">
      <c r="A490">
        <v>5300</v>
      </c>
      <c r="B490" t="s">
        <v>20</v>
      </c>
    </row>
    <row r="491" spans="1:2" x14ac:dyDescent="0.25">
      <c r="A491">
        <v>9200</v>
      </c>
      <c r="B491" t="s">
        <v>20</v>
      </c>
    </row>
    <row r="492" spans="1:2" x14ac:dyDescent="0.25">
      <c r="A492">
        <v>2400</v>
      </c>
      <c r="B492" t="s">
        <v>20</v>
      </c>
    </row>
    <row r="493" spans="1:2" x14ac:dyDescent="0.25">
      <c r="A493">
        <v>56800</v>
      </c>
      <c r="B493" t="s">
        <v>20</v>
      </c>
    </row>
    <row r="494" spans="1:2" x14ac:dyDescent="0.25">
      <c r="A494">
        <v>191000</v>
      </c>
      <c r="B494" t="s">
        <v>74</v>
      </c>
    </row>
    <row r="495" spans="1:2" x14ac:dyDescent="0.25">
      <c r="A495">
        <v>900</v>
      </c>
      <c r="B495" t="s">
        <v>20</v>
      </c>
    </row>
    <row r="496" spans="1:2" x14ac:dyDescent="0.25">
      <c r="A496">
        <v>2500</v>
      </c>
      <c r="B496" t="s">
        <v>20</v>
      </c>
    </row>
    <row r="497" spans="1:2" x14ac:dyDescent="0.25">
      <c r="A497">
        <v>3200</v>
      </c>
      <c r="B497" t="s">
        <v>20</v>
      </c>
    </row>
    <row r="498" spans="1:2" x14ac:dyDescent="0.25">
      <c r="A498">
        <v>183800</v>
      </c>
      <c r="B498" t="s">
        <v>14</v>
      </c>
    </row>
    <row r="499" spans="1:2" x14ac:dyDescent="0.25">
      <c r="A499">
        <v>9800</v>
      </c>
      <c r="B499" t="s">
        <v>14</v>
      </c>
    </row>
    <row r="500" spans="1:2" x14ac:dyDescent="0.25">
      <c r="A500">
        <v>193400</v>
      </c>
      <c r="B500" t="s">
        <v>14</v>
      </c>
    </row>
    <row r="501" spans="1:2" x14ac:dyDescent="0.25">
      <c r="A501">
        <v>163800</v>
      </c>
      <c r="B501" t="s">
        <v>14</v>
      </c>
    </row>
    <row r="502" spans="1:2" x14ac:dyDescent="0.25">
      <c r="A502">
        <v>100</v>
      </c>
      <c r="B502" t="s">
        <v>14</v>
      </c>
    </row>
    <row r="503" spans="1:2" x14ac:dyDescent="0.25">
      <c r="A503">
        <v>153600</v>
      </c>
      <c r="B503" t="s">
        <v>14</v>
      </c>
    </row>
    <row r="504" spans="1:2" x14ac:dyDescent="0.25">
      <c r="A504">
        <v>1300</v>
      </c>
      <c r="B504" t="s">
        <v>20</v>
      </c>
    </row>
    <row r="505" spans="1:2" x14ac:dyDescent="0.25">
      <c r="A505">
        <v>25500</v>
      </c>
      <c r="B505" t="s">
        <v>20</v>
      </c>
    </row>
    <row r="506" spans="1:2" x14ac:dyDescent="0.25">
      <c r="A506">
        <v>7500</v>
      </c>
      <c r="B506" t="s">
        <v>14</v>
      </c>
    </row>
    <row r="507" spans="1:2" x14ac:dyDescent="0.25">
      <c r="A507">
        <v>89900</v>
      </c>
      <c r="B507" t="s">
        <v>14</v>
      </c>
    </row>
    <row r="508" spans="1:2" x14ac:dyDescent="0.25">
      <c r="A508">
        <v>18000</v>
      </c>
      <c r="B508" t="s">
        <v>20</v>
      </c>
    </row>
    <row r="509" spans="1:2" x14ac:dyDescent="0.25">
      <c r="A509">
        <v>2100</v>
      </c>
      <c r="B509" t="s">
        <v>14</v>
      </c>
    </row>
    <row r="510" spans="1:2" x14ac:dyDescent="0.25">
      <c r="A510">
        <v>172700</v>
      </c>
      <c r="B510" t="s">
        <v>20</v>
      </c>
    </row>
    <row r="511" spans="1:2" x14ac:dyDescent="0.25">
      <c r="A511">
        <v>168500</v>
      </c>
      <c r="B511" t="s">
        <v>14</v>
      </c>
    </row>
    <row r="512" spans="1:2" x14ac:dyDescent="0.25">
      <c r="A512">
        <v>7800</v>
      </c>
      <c r="B512" t="s">
        <v>20</v>
      </c>
    </row>
    <row r="513" spans="1:2" x14ac:dyDescent="0.25">
      <c r="A513">
        <v>147800</v>
      </c>
      <c r="B513" t="s">
        <v>14</v>
      </c>
    </row>
    <row r="514" spans="1:2" x14ac:dyDescent="0.25">
      <c r="A514">
        <v>9100</v>
      </c>
      <c r="B514" t="s">
        <v>20</v>
      </c>
    </row>
    <row r="515" spans="1:2" x14ac:dyDescent="0.25">
      <c r="A515">
        <v>8300</v>
      </c>
      <c r="B515" t="s">
        <v>74</v>
      </c>
    </row>
    <row r="516" spans="1:2" x14ac:dyDescent="0.25">
      <c r="A516">
        <v>138700</v>
      </c>
      <c r="B516" t="s">
        <v>74</v>
      </c>
    </row>
    <row r="517" spans="1:2" x14ac:dyDescent="0.25">
      <c r="A517">
        <v>8600</v>
      </c>
      <c r="B517" t="s">
        <v>14</v>
      </c>
    </row>
    <row r="518" spans="1:2" x14ac:dyDescent="0.25">
      <c r="A518">
        <v>125400</v>
      </c>
      <c r="B518" t="s">
        <v>14</v>
      </c>
    </row>
    <row r="519" spans="1:2" x14ac:dyDescent="0.25">
      <c r="A519">
        <v>5900</v>
      </c>
      <c r="B519" t="s">
        <v>20</v>
      </c>
    </row>
    <row r="520" spans="1:2" x14ac:dyDescent="0.25">
      <c r="A520">
        <v>8800</v>
      </c>
      <c r="B520" t="s">
        <v>14</v>
      </c>
    </row>
    <row r="521" spans="1:2" x14ac:dyDescent="0.25">
      <c r="A521">
        <v>177700</v>
      </c>
      <c r="B521" t="s">
        <v>20</v>
      </c>
    </row>
    <row r="522" spans="1:2" x14ac:dyDescent="0.25">
      <c r="A522">
        <v>800</v>
      </c>
      <c r="B522" t="s">
        <v>20</v>
      </c>
    </row>
    <row r="523" spans="1:2" x14ac:dyDescent="0.25">
      <c r="A523">
        <v>7600</v>
      </c>
      <c r="B523" t="s">
        <v>20</v>
      </c>
    </row>
    <row r="524" spans="1:2" x14ac:dyDescent="0.25">
      <c r="A524">
        <v>50500</v>
      </c>
      <c r="B524" t="s">
        <v>14</v>
      </c>
    </row>
    <row r="525" spans="1:2" x14ac:dyDescent="0.25">
      <c r="A525">
        <v>900</v>
      </c>
      <c r="B525" t="s">
        <v>20</v>
      </c>
    </row>
    <row r="526" spans="1:2" x14ac:dyDescent="0.25">
      <c r="A526">
        <v>96700</v>
      </c>
      <c r="B526" t="s">
        <v>14</v>
      </c>
    </row>
    <row r="527" spans="1:2" x14ac:dyDescent="0.25">
      <c r="A527">
        <v>2100</v>
      </c>
      <c r="B527" t="s">
        <v>14</v>
      </c>
    </row>
    <row r="528" spans="1:2" x14ac:dyDescent="0.25">
      <c r="A528">
        <v>8300</v>
      </c>
      <c r="B528" t="s">
        <v>20</v>
      </c>
    </row>
    <row r="529" spans="1:2" x14ac:dyDescent="0.25">
      <c r="A529">
        <v>189200</v>
      </c>
      <c r="B529" t="s">
        <v>14</v>
      </c>
    </row>
    <row r="530" spans="1:2" x14ac:dyDescent="0.25">
      <c r="A530">
        <v>9000</v>
      </c>
      <c r="B530" t="s">
        <v>14</v>
      </c>
    </row>
    <row r="531" spans="1:2" x14ac:dyDescent="0.25">
      <c r="A531">
        <v>5100</v>
      </c>
      <c r="B531" t="s">
        <v>14</v>
      </c>
    </row>
    <row r="532" spans="1:2" x14ac:dyDescent="0.25">
      <c r="A532">
        <v>105000</v>
      </c>
      <c r="B532" t="s">
        <v>14</v>
      </c>
    </row>
    <row r="533" spans="1:2" x14ac:dyDescent="0.25">
      <c r="A533">
        <v>186700</v>
      </c>
      <c r="B533" t="s">
        <v>47</v>
      </c>
    </row>
    <row r="534" spans="1:2" x14ac:dyDescent="0.25">
      <c r="A534">
        <v>1600</v>
      </c>
      <c r="B534" t="s">
        <v>20</v>
      </c>
    </row>
    <row r="535" spans="1:2" x14ac:dyDescent="0.25">
      <c r="A535">
        <v>115600</v>
      </c>
      <c r="B535" t="s">
        <v>20</v>
      </c>
    </row>
    <row r="536" spans="1:2" x14ac:dyDescent="0.25">
      <c r="A536">
        <v>89100</v>
      </c>
      <c r="B536" t="s">
        <v>14</v>
      </c>
    </row>
    <row r="537" spans="1:2" x14ac:dyDescent="0.25">
      <c r="A537">
        <v>2600</v>
      </c>
      <c r="B537" t="s">
        <v>20</v>
      </c>
    </row>
    <row r="538" spans="1:2" x14ac:dyDescent="0.25">
      <c r="A538">
        <v>9800</v>
      </c>
      <c r="B538" t="s">
        <v>20</v>
      </c>
    </row>
    <row r="539" spans="1:2" x14ac:dyDescent="0.25">
      <c r="A539">
        <v>84400</v>
      </c>
      <c r="B539" t="s">
        <v>20</v>
      </c>
    </row>
    <row r="540" spans="1:2" x14ac:dyDescent="0.25">
      <c r="A540">
        <v>151300</v>
      </c>
      <c r="B540" t="s">
        <v>14</v>
      </c>
    </row>
    <row r="541" spans="1:2" x14ac:dyDescent="0.25">
      <c r="A541">
        <v>9800</v>
      </c>
      <c r="B541" t="s">
        <v>14</v>
      </c>
    </row>
    <row r="542" spans="1:2" x14ac:dyDescent="0.25">
      <c r="A542">
        <v>5300</v>
      </c>
      <c r="B542" t="s">
        <v>20</v>
      </c>
    </row>
    <row r="543" spans="1:2" x14ac:dyDescent="0.25">
      <c r="A543">
        <v>178000</v>
      </c>
      <c r="B543" t="s">
        <v>14</v>
      </c>
    </row>
    <row r="544" spans="1:2" x14ac:dyDescent="0.25">
      <c r="A544">
        <v>77000</v>
      </c>
      <c r="B544" t="s">
        <v>14</v>
      </c>
    </row>
    <row r="545" spans="1:2" x14ac:dyDescent="0.25">
      <c r="A545">
        <v>84900</v>
      </c>
      <c r="B545" t="s">
        <v>14</v>
      </c>
    </row>
    <row r="546" spans="1:2" x14ac:dyDescent="0.25">
      <c r="A546">
        <v>2800</v>
      </c>
      <c r="B546" t="s">
        <v>20</v>
      </c>
    </row>
    <row r="547" spans="1:2" x14ac:dyDescent="0.25">
      <c r="A547">
        <v>184800</v>
      </c>
      <c r="B547" t="s">
        <v>14</v>
      </c>
    </row>
    <row r="548" spans="1:2" x14ac:dyDescent="0.25">
      <c r="A548">
        <v>4200</v>
      </c>
      <c r="B548" t="s">
        <v>20</v>
      </c>
    </row>
    <row r="549" spans="1:2" x14ac:dyDescent="0.25">
      <c r="A549">
        <v>1300</v>
      </c>
      <c r="B549" t="s">
        <v>20</v>
      </c>
    </row>
    <row r="550" spans="1:2" x14ac:dyDescent="0.25">
      <c r="A550">
        <v>66100</v>
      </c>
      <c r="B550" t="s">
        <v>20</v>
      </c>
    </row>
    <row r="551" spans="1:2" x14ac:dyDescent="0.25">
      <c r="A551">
        <v>29500</v>
      </c>
      <c r="B551" t="s">
        <v>20</v>
      </c>
    </row>
    <row r="552" spans="1:2" x14ac:dyDescent="0.25">
      <c r="A552">
        <v>100</v>
      </c>
      <c r="B552" t="s">
        <v>74</v>
      </c>
    </row>
    <row r="553" spans="1:2" x14ac:dyDescent="0.25">
      <c r="A553">
        <v>180100</v>
      </c>
      <c r="B553" t="s">
        <v>14</v>
      </c>
    </row>
    <row r="554" spans="1:2" x14ac:dyDescent="0.25">
      <c r="A554">
        <v>9000</v>
      </c>
      <c r="B554" t="s">
        <v>14</v>
      </c>
    </row>
    <row r="555" spans="1:2" x14ac:dyDescent="0.25">
      <c r="A555">
        <v>170600</v>
      </c>
      <c r="B555" t="s">
        <v>14</v>
      </c>
    </row>
    <row r="556" spans="1:2" x14ac:dyDescent="0.25">
      <c r="A556">
        <v>9500</v>
      </c>
      <c r="B556" t="s">
        <v>20</v>
      </c>
    </row>
    <row r="557" spans="1:2" x14ac:dyDescent="0.25">
      <c r="A557">
        <v>6300</v>
      </c>
      <c r="B557" t="s">
        <v>20</v>
      </c>
    </row>
    <row r="558" spans="1:2" x14ac:dyDescent="0.25">
      <c r="A558">
        <v>5200</v>
      </c>
      <c r="B558" t="s">
        <v>20</v>
      </c>
    </row>
    <row r="559" spans="1:2" x14ac:dyDescent="0.25">
      <c r="A559">
        <v>6000</v>
      </c>
      <c r="B559" t="s">
        <v>20</v>
      </c>
    </row>
    <row r="560" spans="1:2" x14ac:dyDescent="0.25">
      <c r="A560">
        <v>5800</v>
      </c>
      <c r="B560" t="s">
        <v>20</v>
      </c>
    </row>
    <row r="561" spans="1:2" x14ac:dyDescent="0.25">
      <c r="A561">
        <v>105300</v>
      </c>
      <c r="B561" t="s">
        <v>20</v>
      </c>
    </row>
    <row r="562" spans="1:2" x14ac:dyDescent="0.25">
      <c r="A562">
        <v>20000</v>
      </c>
      <c r="B562" t="s">
        <v>20</v>
      </c>
    </row>
    <row r="563" spans="1:2" x14ac:dyDescent="0.25">
      <c r="A563">
        <v>3000</v>
      </c>
      <c r="B563" t="s">
        <v>20</v>
      </c>
    </row>
    <row r="564" spans="1:2" x14ac:dyDescent="0.25">
      <c r="A564">
        <v>9900</v>
      </c>
      <c r="B564" t="s">
        <v>14</v>
      </c>
    </row>
    <row r="565" spans="1:2" x14ac:dyDescent="0.25">
      <c r="A565">
        <v>3700</v>
      </c>
      <c r="B565" t="s">
        <v>20</v>
      </c>
    </row>
    <row r="566" spans="1:2" x14ac:dyDescent="0.25">
      <c r="A566">
        <v>168700</v>
      </c>
      <c r="B566" t="s">
        <v>14</v>
      </c>
    </row>
    <row r="567" spans="1:2" x14ac:dyDescent="0.25">
      <c r="A567">
        <v>94900</v>
      </c>
      <c r="B567" t="s">
        <v>20</v>
      </c>
    </row>
    <row r="568" spans="1:2" x14ac:dyDescent="0.25">
      <c r="A568">
        <v>9300</v>
      </c>
      <c r="B568" t="s">
        <v>14</v>
      </c>
    </row>
    <row r="569" spans="1:2" x14ac:dyDescent="0.25">
      <c r="A569">
        <v>6800</v>
      </c>
      <c r="B569" t="s">
        <v>20</v>
      </c>
    </row>
    <row r="570" spans="1:2" x14ac:dyDescent="0.25">
      <c r="A570">
        <v>72400</v>
      </c>
      <c r="B570" t="s">
        <v>20</v>
      </c>
    </row>
    <row r="571" spans="1:2" x14ac:dyDescent="0.25">
      <c r="A571">
        <v>20100</v>
      </c>
      <c r="B571" t="s">
        <v>20</v>
      </c>
    </row>
    <row r="572" spans="1:2" x14ac:dyDescent="0.25">
      <c r="A572">
        <v>31200</v>
      </c>
      <c r="B572" t="s">
        <v>20</v>
      </c>
    </row>
    <row r="573" spans="1:2" x14ac:dyDescent="0.25">
      <c r="A573">
        <v>3500</v>
      </c>
      <c r="B573" t="s">
        <v>14</v>
      </c>
    </row>
    <row r="574" spans="1:2" x14ac:dyDescent="0.25">
      <c r="A574">
        <v>9000</v>
      </c>
      <c r="B574" t="s">
        <v>74</v>
      </c>
    </row>
    <row r="575" spans="1:2" x14ac:dyDescent="0.25">
      <c r="A575">
        <v>6700</v>
      </c>
      <c r="B575" t="s">
        <v>20</v>
      </c>
    </row>
    <row r="576" spans="1:2" x14ac:dyDescent="0.25">
      <c r="A576">
        <v>2700</v>
      </c>
      <c r="B576" t="s">
        <v>20</v>
      </c>
    </row>
    <row r="577" spans="1:2" x14ac:dyDescent="0.25">
      <c r="A577">
        <v>83300</v>
      </c>
      <c r="B577" t="s">
        <v>14</v>
      </c>
    </row>
    <row r="578" spans="1:2" x14ac:dyDescent="0.25">
      <c r="A578">
        <v>9700</v>
      </c>
      <c r="B578" t="s">
        <v>14</v>
      </c>
    </row>
    <row r="579" spans="1:2" x14ac:dyDescent="0.25">
      <c r="A579">
        <v>8200</v>
      </c>
      <c r="B579" t="s">
        <v>74</v>
      </c>
    </row>
    <row r="580" spans="1:2" x14ac:dyDescent="0.25">
      <c r="A580">
        <v>96500</v>
      </c>
      <c r="B580" t="s">
        <v>14</v>
      </c>
    </row>
    <row r="581" spans="1:2" x14ac:dyDescent="0.25">
      <c r="A581">
        <v>6200</v>
      </c>
      <c r="B581" t="s">
        <v>20</v>
      </c>
    </row>
    <row r="582" spans="1:2" x14ac:dyDescent="0.25">
      <c r="A582">
        <v>43800</v>
      </c>
      <c r="B582" t="s">
        <v>20</v>
      </c>
    </row>
    <row r="583" spans="1:2" x14ac:dyDescent="0.25">
      <c r="A583">
        <v>6000</v>
      </c>
      <c r="B583" t="s">
        <v>14</v>
      </c>
    </row>
    <row r="584" spans="1:2" x14ac:dyDescent="0.25">
      <c r="A584">
        <v>8700</v>
      </c>
      <c r="B584" t="s">
        <v>14</v>
      </c>
    </row>
    <row r="585" spans="1:2" x14ac:dyDescent="0.25">
      <c r="A585">
        <v>18900</v>
      </c>
      <c r="B585" t="s">
        <v>20</v>
      </c>
    </row>
    <row r="586" spans="1:2" x14ac:dyDescent="0.25">
      <c r="A586">
        <v>86400</v>
      </c>
      <c r="B586" t="s">
        <v>20</v>
      </c>
    </row>
    <row r="587" spans="1:2" x14ac:dyDescent="0.25">
      <c r="A587">
        <v>8900</v>
      </c>
      <c r="B587" t="s">
        <v>20</v>
      </c>
    </row>
    <row r="588" spans="1:2" x14ac:dyDescent="0.25">
      <c r="A588">
        <v>700</v>
      </c>
      <c r="B588" t="s">
        <v>20</v>
      </c>
    </row>
    <row r="589" spans="1:2" x14ac:dyDescent="0.25">
      <c r="A589">
        <v>9400</v>
      </c>
      <c r="B589" t="s">
        <v>14</v>
      </c>
    </row>
    <row r="590" spans="1:2" x14ac:dyDescent="0.25">
      <c r="A590">
        <v>157600</v>
      </c>
      <c r="B590" t="s">
        <v>14</v>
      </c>
    </row>
    <row r="591" spans="1:2" x14ac:dyDescent="0.25">
      <c r="A591">
        <v>7900</v>
      </c>
      <c r="B591" t="s">
        <v>14</v>
      </c>
    </row>
    <row r="592" spans="1:2" x14ac:dyDescent="0.25">
      <c r="A592">
        <v>7100</v>
      </c>
      <c r="B592" t="s">
        <v>14</v>
      </c>
    </row>
    <row r="593" spans="1:2" x14ac:dyDescent="0.25">
      <c r="A593">
        <v>600</v>
      </c>
      <c r="B593" t="s">
        <v>20</v>
      </c>
    </row>
    <row r="594" spans="1:2" x14ac:dyDescent="0.25">
      <c r="A594">
        <v>156800</v>
      </c>
      <c r="B594" t="s">
        <v>14</v>
      </c>
    </row>
    <row r="595" spans="1:2" x14ac:dyDescent="0.25">
      <c r="A595">
        <v>121600</v>
      </c>
      <c r="B595" t="s">
        <v>20</v>
      </c>
    </row>
    <row r="596" spans="1:2" x14ac:dyDescent="0.25">
      <c r="A596">
        <v>157300</v>
      </c>
      <c r="B596" t="s">
        <v>14</v>
      </c>
    </row>
    <row r="597" spans="1:2" x14ac:dyDescent="0.25">
      <c r="A597">
        <v>70300</v>
      </c>
      <c r="B597" t="s">
        <v>20</v>
      </c>
    </row>
    <row r="598" spans="1:2" x14ac:dyDescent="0.25">
      <c r="A598">
        <v>7900</v>
      </c>
      <c r="B598" t="s">
        <v>14</v>
      </c>
    </row>
    <row r="599" spans="1:2" x14ac:dyDescent="0.25">
      <c r="A599">
        <v>73800</v>
      </c>
      <c r="B599" t="s">
        <v>20</v>
      </c>
    </row>
    <row r="600" spans="1:2" x14ac:dyDescent="0.25">
      <c r="A600">
        <v>108500</v>
      </c>
      <c r="B600" t="s">
        <v>20</v>
      </c>
    </row>
    <row r="601" spans="1:2" x14ac:dyDescent="0.25">
      <c r="A601">
        <v>140300</v>
      </c>
      <c r="B601" t="s">
        <v>14</v>
      </c>
    </row>
    <row r="602" spans="1:2" x14ac:dyDescent="0.25">
      <c r="A602">
        <v>100</v>
      </c>
      <c r="B602" t="s">
        <v>14</v>
      </c>
    </row>
    <row r="603" spans="1:2" x14ac:dyDescent="0.25">
      <c r="A603">
        <v>6300</v>
      </c>
      <c r="B603" t="s">
        <v>20</v>
      </c>
    </row>
    <row r="604" spans="1:2" x14ac:dyDescent="0.25">
      <c r="A604">
        <v>71100</v>
      </c>
      <c r="B604" t="s">
        <v>20</v>
      </c>
    </row>
    <row r="605" spans="1:2" x14ac:dyDescent="0.25">
      <c r="A605">
        <v>5300</v>
      </c>
      <c r="B605" t="s">
        <v>20</v>
      </c>
    </row>
    <row r="606" spans="1:2" x14ac:dyDescent="0.25">
      <c r="A606">
        <v>88700</v>
      </c>
      <c r="B606" t="s">
        <v>20</v>
      </c>
    </row>
    <row r="607" spans="1:2" x14ac:dyDescent="0.25">
      <c r="A607">
        <v>3300</v>
      </c>
      <c r="B607" t="s">
        <v>20</v>
      </c>
    </row>
    <row r="608" spans="1:2" x14ac:dyDescent="0.25">
      <c r="A608">
        <v>3400</v>
      </c>
      <c r="B608" t="s">
        <v>20</v>
      </c>
    </row>
    <row r="609" spans="1:2" x14ac:dyDescent="0.25">
      <c r="A609">
        <v>137600</v>
      </c>
      <c r="B609" t="s">
        <v>20</v>
      </c>
    </row>
    <row r="610" spans="1:2" x14ac:dyDescent="0.25">
      <c r="A610">
        <v>3900</v>
      </c>
      <c r="B610" t="s">
        <v>20</v>
      </c>
    </row>
    <row r="611" spans="1:2" x14ac:dyDescent="0.25">
      <c r="A611">
        <v>10000</v>
      </c>
      <c r="B611" t="s">
        <v>20</v>
      </c>
    </row>
    <row r="612" spans="1:2" x14ac:dyDescent="0.25">
      <c r="A612">
        <v>42800</v>
      </c>
      <c r="B612" t="s">
        <v>20</v>
      </c>
    </row>
    <row r="613" spans="1:2" x14ac:dyDescent="0.25">
      <c r="A613">
        <v>8200</v>
      </c>
      <c r="B613" t="s">
        <v>74</v>
      </c>
    </row>
    <row r="614" spans="1:2" x14ac:dyDescent="0.25">
      <c r="A614">
        <v>6200</v>
      </c>
      <c r="B614" t="s">
        <v>20</v>
      </c>
    </row>
    <row r="615" spans="1:2" x14ac:dyDescent="0.25">
      <c r="A615">
        <v>1100</v>
      </c>
      <c r="B615" t="s">
        <v>20</v>
      </c>
    </row>
    <row r="616" spans="1:2" x14ac:dyDescent="0.25">
      <c r="A616">
        <v>26500</v>
      </c>
      <c r="B616" t="s">
        <v>20</v>
      </c>
    </row>
    <row r="617" spans="1:2" x14ac:dyDescent="0.25">
      <c r="A617">
        <v>8500</v>
      </c>
      <c r="B617" t="s">
        <v>20</v>
      </c>
    </row>
    <row r="618" spans="1:2" x14ac:dyDescent="0.25">
      <c r="A618">
        <v>6400</v>
      </c>
      <c r="B618" t="s">
        <v>20</v>
      </c>
    </row>
    <row r="619" spans="1:2" x14ac:dyDescent="0.25">
      <c r="A619">
        <v>1400</v>
      </c>
      <c r="B619" t="s">
        <v>20</v>
      </c>
    </row>
    <row r="620" spans="1:2" x14ac:dyDescent="0.25">
      <c r="A620">
        <v>198600</v>
      </c>
      <c r="B620" t="s">
        <v>14</v>
      </c>
    </row>
    <row r="621" spans="1:2" x14ac:dyDescent="0.25">
      <c r="A621">
        <v>195900</v>
      </c>
      <c r="B621" t="s">
        <v>14</v>
      </c>
    </row>
    <row r="622" spans="1:2" x14ac:dyDescent="0.25">
      <c r="A622">
        <v>4300</v>
      </c>
      <c r="B622" t="s">
        <v>20</v>
      </c>
    </row>
    <row r="623" spans="1:2" x14ac:dyDescent="0.25">
      <c r="A623">
        <v>25600</v>
      </c>
      <c r="B623" t="s">
        <v>20</v>
      </c>
    </row>
    <row r="624" spans="1:2" x14ac:dyDescent="0.25">
      <c r="A624">
        <v>189000</v>
      </c>
      <c r="B624" t="s">
        <v>14</v>
      </c>
    </row>
    <row r="625" spans="1:2" x14ac:dyDescent="0.25">
      <c r="A625">
        <v>94300</v>
      </c>
      <c r="B625" t="s">
        <v>20</v>
      </c>
    </row>
    <row r="626" spans="1:2" x14ac:dyDescent="0.25">
      <c r="A626">
        <v>5100</v>
      </c>
      <c r="B626" t="s">
        <v>20</v>
      </c>
    </row>
    <row r="627" spans="1:2" x14ac:dyDescent="0.25">
      <c r="A627">
        <v>7500</v>
      </c>
      <c r="B627" t="s">
        <v>14</v>
      </c>
    </row>
    <row r="628" spans="1:2" x14ac:dyDescent="0.25">
      <c r="A628">
        <v>6400</v>
      </c>
      <c r="B628" t="s">
        <v>20</v>
      </c>
    </row>
    <row r="629" spans="1:2" x14ac:dyDescent="0.25">
      <c r="A629">
        <v>1600</v>
      </c>
      <c r="B629" t="s">
        <v>20</v>
      </c>
    </row>
    <row r="630" spans="1:2" x14ac:dyDescent="0.25">
      <c r="A630">
        <v>1900</v>
      </c>
      <c r="B630" t="s">
        <v>20</v>
      </c>
    </row>
    <row r="631" spans="1:2" x14ac:dyDescent="0.25">
      <c r="A631">
        <v>85900</v>
      </c>
      <c r="B631" t="s">
        <v>14</v>
      </c>
    </row>
    <row r="632" spans="1:2" x14ac:dyDescent="0.25">
      <c r="A632">
        <v>9500</v>
      </c>
      <c r="B632" t="s">
        <v>74</v>
      </c>
    </row>
    <row r="633" spans="1:2" x14ac:dyDescent="0.25">
      <c r="A633">
        <v>59200</v>
      </c>
      <c r="B633" t="s">
        <v>20</v>
      </c>
    </row>
    <row r="634" spans="1:2" x14ac:dyDescent="0.25">
      <c r="A634">
        <v>72100</v>
      </c>
      <c r="B634" t="s">
        <v>47</v>
      </c>
    </row>
    <row r="635" spans="1:2" x14ac:dyDescent="0.25">
      <c r="A635">
        <v>6700</v>
      </c>
      <c r="B635" t="s">
        <v>14</v>
      </c>
    </row>
    <row r="636" spans="1:2" x14ac:dyDescent="0.25">
      <c r="A636">
        <v>118200</v>
      </c>
      <c r="B636" t="s">
        <v>74</v>
      </c>
    </row>
    <row r="637" spans="1:2" x14ac:dyDescent="0.25">
      <c r="A637">
        <v>139000</v>
      </c>
      <c r="B637" t="s">
        <v>20</v>
      </c>
    </row>
    <row r="638" spans="1:2" x14ac:dyDescent="0.25">
      <c r="A638">
        <v>197700</v>
      </c>
      <c r="B638" t="s">
        <v>14</v>
      </c>
    </row>
    <row r="639" spans="1:2" x14ac:dyDescent="0.25">
      <c r="A639">
        <v>8500</v>
      </c>
      <c r="B639" t="s">
        <v>14</v>
      </c>
    </row>
    <row r="640" spans="1:2" x14ac:dyDescent="0.25">
      <c r="A640">
        <v>81600</v>
      </c>
      <c r="B640" t="s">
        <v>14</v>
      </c>
    </row>
    <row r="641" spans="1:2" x14ac:dyDescent="0.25">
      <c r="A641">
        <v>8600</v>
      </c>
      <c r="B641" t="s">
        <v>47</v>
      </c>
    </row>
    <row r="642" spans="1:2" x14ac:dyDescent="0.25">
      <c r="A642">
        <v>119800</v>
      </c>
      <c r="B642" t="s">
        <v>14</v>
      </c>
    </row>
    <row r="643" spans="1:2" x14ac:dyDescent="0.25">
      <c r="A643">
        <v>9400</v>
      </c>
      <c r="B643" t="s">
        <v>20</v>
      </c>
    </row>
    <row r="644" spans="1:2" x14ac:dyDescent="0.25">
      <c r="A644">
        <v>9200</v>
      </c>
      <c r="B644" t="s">
        <v>20</v>
      </c>
    </row>
    <row r="645" spans="1:2" x14ac:dyDescent="0.25">
      <c r="A645">
        <v>14900</v>
      </c>
      <c r="B645" t="s">
        <v>20</v>
      </c>
    </row>
    <row r="646" spans="1:2" x14ac:dyDescent="0.25">
      <c r="A646">
        <v>169400</v>
      </c>
      <c r="B646" t="s">
        <v>14</v>
      </c>
    </row>
    <row r="647" spans="1:2" x14ac:dyDescent="0.25">
      <c r="A647">
        <v>192100</v>
      </c>
      <c r="B647" t="s">
        <v>14</v>
      </c>
    </row>
    <row r="648" spans="1:2" x14ac:dyDescent="0.25">
      <c r="A648">
        <v>98700</v>
      </c>
      <c r="B648" t="s">
        <v>14</v>
      </c>
    </row>
    <row r="649" spans="1:2" x14ac:dyDescent="0.25">
      <c r="A649">
        <v>4500</v>
      </c>
      <c r="B649" t="s">
        <v>14</v>
      </c>
    </row>
    <row r="650" spans="1:2" x14ac:dyDescent="0.25">
      <c r="A650">
        <v>98600</v>
      </c>
      <c r="B650" t="s">
        <v>74</v>
      </c>
    </row>
    <row r="651" spans="1:2" x14ac:dyDescent="0.25">
      <c r="A651">
        <v>121700</v>
      </c>
      <c r="B651" t="s">
        <v>14</v>
      </c>
    </row>
    <row r="652" spans="1:2" x14ac:dyDescent="0.25">
      <c r="A652">
        <v>100</v>
      </c>
      <c r="B652" t="s">
        <v>14</v>
      </c>
    </row>
    <row r="653" spans="1:2" x14ac:dyDescent="0.25">
      <c r="A653">
        <v>196700</v>
      </c>
      <c r="B653" t="s">
        <v>14</v>
      </c>
    </row>
    <row r="654" spans="1:2" x14ac:dyDescent="0.25">
      <c r="A654">
        <v>10000</v>
      </c>
      <c r="B654" t="s">
        <v>20</v>
      </c>
    </row>
    <row r="655" spans="1:2" x14ac:dyDescent="0.25">
      <c r="A655">
        <v>600</v>
      </c>
      <c r="B655" t="s">
        <v>20</v>
      </c>
    </row>
    <row r="656" spans="1:2" x14ac:dyDescent="0.25">
      <c r="A656">
        <v>35000</v>
      </c>
      <c r="B656" t="s">
        <v>20</v>
      </c>
    </row>
    <row r="657" spans="1:2" x14ac:dyDescent="0.25">
      <c r="A657">
        <v>6900</v>
      </c>
      <c r="B657" t="s">
        <v>20</v>
      </c>
    </row>
    <row r="658" spans="1:2" x14ac:dyDescent="0.25">
      <c r="A658">
        <v>118400</v>
      </c>
      <c r="B658" t="s">
        <v>14</v>
      </c>
    </row>
    <row r="659" spans="1:2" x14ac:dyDescent="0.25">
      <c r="A659">
        <v>10000</v>
      </c>
      <c r="B659" t="s">
        <v>14</v>
      </c>
    </row>
    <row r="660" spans="1:2" x14ac:dyDescent="0.25">
      <c r="A660">
        <v>52600</v>
      </c>
      <c r="B660" t="s">
        <v>74</v>
      </c>
    </row>
    <row r="661" spans="1:2" x14ac:dyDescent="0.25">
      <c r="A661">
        <v>120700</v>
      </c>
      <c r="B661" t="s">
        <v>14</v>
      </c>
    </row>
    <row r="662" spans="1:2" x14ac:dyDescent="0.25">
      <c r="A662">
        <v>9100</v>
      </c>
      <c r="B662" t="s">
        <v>14</v>
      </c>
    </row>
    <row r="663" spans="1:2" x14ac:dyDescent="0.25">
      <c r="A663">
        <v>106800</v>
      </c>
      <c r="B663" t="s">
        <v>14</v>
      </c>
    </row>
    <row r="664" spans="1:2" x14ac:dyDescent="0.25">
      <c r="A664">
        <v>9100</v>
      </c>
      <c r="B664" t="s">
        <v>14</v>
      </c>
    </row>
    <row r="665" spans="1:2" x14ac:dyDescent="0.25">
      <c r="A665">
        <v>10000</v>
      </c>
      <c r="B665" t="s">
        <v>14</v>
      </c>
    </row>
    <row r="666" spans="1:2" x14ac:dyDescent="0.25">
      <c r="A666">
        <v>79400</v>
      </c>
      <c r="B666" t="s">
        <v>14</v>
      </c>
    </row>
    <row r="667" spans="1:2" x14ac:dyDescent="0.25">
      <c r="A667">
        <v>5100</v>
      </c>
      <c r="B667" t="s">
        <v>20</v>
      </c>
    </row>
    <row r="668" spans="1:2" x14ac:dyDescent="0.25">
      <c r="A668">
        <v>3100</v>
      </c>
      <c r="B668" t="s">
        <v>74</v>
      </c>
    </row>
    <row r="669" spans="1:2" x14ac:dyDescent="0.25">
      <c r="A669">
        <v>6900</v>
      </c>
      <c r="B669" t="s">
        <v>20</v>
      </c>
    </row>
    <row r="670" spans="1:2" x14ac:dyDescent="0.25">
      <c r="A670">
        <v>27500</v>
      </c>
      <c r="B670" t="s">
        <v>14</v>
      </c>
    </row>
    <row r="671" spans="1:2" x14ac:dyDescent="0.25">
      <c r="A671">
        <v>48800</v>
      </c>
      <c r="B671" t="s">
        <v>20</v>
      </c>
    </row>
    <row r="672" spans="1:2" x14ac:dyDescent="0.25">
      <c r="A672">
        <v>16200</v>
      </c>
      <c r="B672" t="s">
        <v>20</v>
      </c>
    </row>
    <row r="673" spans="1:2" x14ac:dyDescent="0.25">
      <c r="A673">
        <v>97600</v>
      </c>
      <c r="B673" t="s">
        <v>20</v>
      </c>
    </row>
    <row r="674" spans="1:2" x14ac:dyDescent="0.25">
      <c r="A674">
        <v>197900</v>
      </c>
      <c r="B674" t="s">
        <v>14</v>
      </c>
    </row>
    <row r="675" spans="1:2" x14ac:dyDescent="0.25">
      <c r="A675">
        <v>5600</v>
      </c>
      <c r="B675" t="s">
        <v>14</v>
      </c>
    </row>
    <row r="676" spans="1:2" x14ac:dyDescent="0.25">
      <c r="A676">
        <v>170700</v>
      </c>
      <c r="B676" t="s">
        <v>74</v>
      </c>
    </row>
    <row r="677" spans="1:2" x14ac:dyDescent="0.25">
      <c r="A677">
        <v>9700</v>
      </c>
      <c r="B677" t="s">
        <v>20</v>
      </c>
    </row>
    <row r="678" spans="1:2" x14ac:dyDescent="0.25">
      <c r="A678">
        <v>62300</v>
      </c>
      <c r="B678" t="s">
        <v>20</v>
      </c>
    </row>
    <row r="679" spans="1:2" x14ac:dyDescent="0.25">
      <c r="A679">
        <v>5300</v>
      </c>
      <c r="B679" t="s">
        <v>14</v>
      </c>
    </row>
    <row r="680" spans="1:2" x14ac:dyDescent="0.25">
      <c r="A680">
        <v>99500</v>
      </c>
      <c r="B680" t="s">
        <v>74</v>
      </c>
    </row>
    <row r="681" spans="1:2" x14ac:dyDescent="0.25">
      <c r="A681">
        <v>1400</v>
      </c>
      <c r="B681" t="s">
        <v>20</v>
      </c>
    </row>
    <row r="682" spans="1:2" x14ac:dyDescent="0.25">
      <c r="A682">
        <v>145600</v>
      </c>
      <c r="B682" t="s">
        <v>14</v>
      </c>
    </row>
    <row r="683" spans="1:2" x14ac:dyDescent="0.25">
      <c r="A683">
        <v>184100</v>
      </c>
      <c r="B683" t="s">
        <v>14</v>
      </c>
    </row>
    <row r="684" spans="1:2" x14ac:dyDescent="0.25">
      <c r="A684">
        <v>5400</v>
      </c>
      <c r="B684" t="s">
        <v>20</v>
      </c>
    </row>
    <row r="685" spans="1:2" x14ac:dyDescent="0.25">
      <c r="A685">
        <v>2300</v>
      </c>
      <c r="B685" t="s">
        <v>20</v>
      </c>
    </row>
    <row r="686" spans="1:2" x14ac:dyDescent="0.25">
      <c r="A686">
        <v>1400</v>
      </c>
      <c r="B686" t="s">
        <v>20</v>
      </c>
    </row>
    <row r="687" spans="1:2" x14ac:dyDescent="0.25">
      <c r="A687">
        <v>140000</v>
      </c>
      <c r="B687" t="s">
        <v>14</v>
      </c>
    </row>
    <row r="688" spans="1:2" x14ac:dyDescent="0.25">
      <c r="A688">
        <v>7500</v>
      </c>
      <c r="B688" t="s">
        <v>20</v>
      </c>
    </row>
    <row r="689" spans="1:2" x14ac:dyDescent="0.25">
      <c r="A689">
        <v>1500</v>
      </c>
      <c r="B689" t="s">
        <v>20</v>
      </c>
    </row>
    <row r="690" spans="1:2" x14ac:dyDescent="0.25">
      <c r="A690">
        <v>2900</v>
      </c>
      <c r="B690" t="s">
        <v>20</v>
      </c>
    </row>
    <row r="691" spans="1:2" x14ac:dyDescent="0.25">
      <c r="A691">
        <v>7300</v>
      </c>
      <c r="B691" t="s">
        <v>20</v>
      </c>
    </row>
    <row r="692" spans="1:2" x14ac:dyDescent="0.25">
      <c r="A692">
        <v>3600</v>
      </c>
      <c r="B692" t="s">
        <v>20</v>
      </c>
    </row>
    <row r="693" spans="1:2" x14ac:dyDescent="0.25">
      <c r="A693">
        <v>5000</v>
      </c>
      <c r="B693" t="s">
        <v>20</v>
      </c>
    </row>
    <row r="694" spans="1:2" x14ac:dyDescent="0.25">
      <c r="A694">
        <v>6000</v>
      </c>
      <c r="B694" t="s">
        <v>14</v>
      </c>
    </row>
    <row r="695" spans="1:2" x14ac:dyDescent="0.25">
      <c r="A695">
        <v>180400</v>
      </c>
      <c r="B695" t="s">
        <v>14</v>
      </c>
    </row>
    <row r="696" spans="1:2" x14ac:dyDescent="0.25">
      <c r="A696">
        <v>9100</v>
      </c>
      <c r="B696" t="s">
        <v>14</v>
      </c>
    </row>
    <row r="697" spans="1:2" x14ac:dyDescent="0.25">
      <c r="A697">
        <v>9200</v>
      </c>
      <c r="B697" t="s">
        <v>20</v>
      </c>
    </row>
    <row r="698" spans="1:2" x14ac:dyDescent="0.25">
      <c r="A698">
        <v>164100</v>
      </c>
      <c r="B698" t="s">
        <v>14</v>
      </c>
    </row>
    <row r="699" spans="1:2" x14ac:dyDescent="0.25">
      <c r="A699">
        <v>128900</v>
      </c>
      <c r="B699" t="s">
        <v>20</v>
      </c>
    </row>
    <row r="700" spans="1:2" x14ac:dyDescent="0.25">
      <c r="A700">
        <v>42100</v>
      </c>
      <c r="B700" t="s">
        <v>20</v>
      </c>
    </row>
    <row r="701" spans="1:2" x14ac:dyDescent="0.25">
      <c r="A701">
        <v>7400</v>
      </c>
      <c r="B701" t="s">
        <v>14</v>
      </c>
    </row>
    <row r="702" spans="1:2" x14ac:dyDescent="0.25">
      <c r="A702">
        <v>100</v>
      </c>
      <c r="B702" t="s">
        <v>14</v>
      </c>
    </row>
    <row r="703" spans="1:2" x14ac:dyDescent="0.25">
      <c r="A703">
        <v>52000</v>
      </c>
      <c r="B703" t="s">
        <v>20</v>
      </c>
    </row>
    <row r="704" spans="1:2" x14ac:dyDescent="0.25">
      <c r="A704">
        <v>8700</v>
      </c>
      <c r="B704" t="s">
        <v>14</v>
      </c>
    </row>
    <row r="705" spans="1:2" x14ac:dyDescent="0.25">
      <c r="A705">
        <v>63400</v>
      </c>
      <c r="B705" t="s">
        <v>20</v>
      </c>
    </row>
    <row r="706" spans="1:2" x14ac:dyDescent="0.25">
      <c r="A706">
        <v>8700</v>
      </c>
      <c r="B706" t="s">
        <v>20</v>
      </c>
    </row>
    <row r="707" spans="1:2" x14ac:dyDescent="0.25">
      <c r="A707">
        <v>169700</v>
      </c>
      <c r="B707" t="s">
        <v>14</v>
      </c>
    </row>
    <row r="708" spans="1:2" x14ac:dyDescent="0.25">
      <c r="A708">
        <v>108400</v>
      </c>
      <c r="B708" t="s">
        <v>20</v>
      </c>
    </row>
    <row r="709" spans="1:2" x14ac:dyDescent="0.25">
      <c r="A709">
        <v>7300</v>
      </c>
      <c r="B709" t="s">
        <v>20</v>
      </c>
    </row>
    <row r="710" spans="1:2" x14ac:dyDescent="0.25">
      <c r="A710">
        <v>1700</v>
      </c>
      <c r="B710" t="s">
        <v>20</v>
      </c>
    </row>
    <row r="711" spans="1:2" x14ac:dyDescent="0.25">
      <c r="A711">
        <v>9800</v>
      </c>
      <c r="B711" t="s">
        <v>20</v>
      </c>
    </row>
    <row r="712" spans="1:2" x14ac:dyDescent="0.25">
      <c r="A712">
        <v>4300</v>
      </c>
      <c r="B712" t="s">
        <v>20</v>
      </c>
    </row>
    <row r="713" spans="1:2" x14ac:dyDescent="0.25">
      <c r="A713">
        <v>6200</v>
      </c>
      <c r="B713" t="s">
        <v>14</v>
      </c>
    </row>
    <row r="714" spans="1:2" x14ac:dyDescent="0.25">
      <c r="A714">
        <v>800</v>
      </c>
      <c r="B714" t="s">
        <v>20</v>
      </c>
    </row>
    <row r="715" spans="1:2" x14ac:dyDescent="0.25">
      <c r="A715">
        <v>6900</v>
      </c>
      <c r="B715" t="s">
        <v>20</v>
      </c>
    </row>
    <row r="716" spans="1:2" x14ac:dyDescent="0.25">
      <c r="A716">
        <v>38500</v>
      </c>
      <c r="B716" t="s">
        <v>20</v>
      </c>
    </row>
    <row r="717" spans="1:2" x14ac:dyDescent="0.25">
      <c r="A717">
        <v>118000</v>
      </c>
      <c r="B717" t="s">
        <v>14</v>
      </c>
    </row>
    <row r="718" spans="1:2" x14ac:dyDescent="0.25">
      <c r="A718">
        <v>2000</v>
      </c>
      <c r="B718" t="s">
        <v>20</v>
      </c>
    </row>
    <row r="719" spans="1:2" x14ac:dyDescent="0.25">
      <c r="A719">
        <v>5600</v>
      </c>
      <c r="B719" t="s">
        <v>20</v>
      </c>
    </row>
    <row r="720" spans="1:2" x14ac:dyDescent="0.25">
      <c r="A720">
        <v>8300</v>
      </c>
      <c r="B720" t="s">
        <v>20</v>
      </c>
    </row>
    <row r="721" spans="1:2" x14ac:dyDescent="0.25">
      <c r="A721">
        <v>6900</v>
      </c>
      <c r="B721" t="s">
        <v>20</v>
      </c>
    </row>
    <row r="722" spans="1:2" x14ac:dyDescent="0.25">
      <c r="A722">
        <v>8700</v>
      </c>
      <c r="B722" t="s">
        <v>74</v>
      </c>
    </row>
    <row r="723" spans="1:2" x14ac:dyDescent="0.25">
      <c r="A723">
        <v>123600</v>
      </c>
      <c r="B723" t="s">
        <v>74</v>
      </c>
    </row>
    <row r="724" spans="1:2" x14ac:dyDescent="0.25">
      <c r="A724">
        <v>48500</v>
      </c>
      <c r="B724" t="s">
        <v>20</v>
      </c>
    </row>
    <row r="725" spans="1:2" x14ac:dyDescent="0.25">
      <c r="A725">
        <v>4900</v>
      </c>
      <c r="B725" t="s">
        <v>20</v>
      </c>
    </row>
    <row r="726" spans="1:2" x14ac:dyDescent="0.25">
      <c r="A726">
        <v>8400</v>
      </c>
      <c r="B726" t="s">
        <v>20</v>
      </c>
    </row>
    <row r="727" spans="1:2" x14ac:dyDescent="0.25">
      <c r="A727">
        <v>193200</v>
      </c>
      <c r="B727" t="s">
        <v>14</v>
      </c>
    </row>
    <row r="728" spans="1:2" x14ac:dyDescent="0.25">
      <c r="A728">
        <v>54300</v>
      </c>
      <c r="B728" t="s">
        <v>74</v>
      </c>
    </row>
    <row r="729" spans="1:2" x14ac:dyDescent="0.25">
      <c r="A729">
        <v>8900</v>
      </c>
      <c r="B729" t="s">
        <v>20</v>
      </c>
    </row>
    <row r="730" spans="1:2" x14ac:dyDescent="0.25">
      <c r="A730">
        <v>4200</v>
      </c>
      <c r="B730" t="s">
        <v>14</v>
      </c>
    </row>
    <row r="731" spans="1:2" x14ac:dyDescent="0.25">
      <c r="A731">
        <v>5600</v>
      </c>
      <c r="B731" t="s">
        <v>20</v>
      </c>
    </row>
    <row r="732" spans="1:2" x14ac:dyDescent="0.25">
      <c r="A732">
        <v>28800</v>
      </c>
      <c r="B732" t="s">
        <v>20</v>
      </c>
    </row>
    <row r="733" spans="1:2" x14ac:dyDescent="0.25">
      <c r="A733">
        <v>8000</v>
      </c>
      <c r="B733" t="s">
        <v>74</v>
      </c>
    </row>
    <row r="734" spans="1:2" x14ac:dyDescent="0.25">
      <c r="A734">
        <v>117000</v>
      </c>
      <c r="B734" t="s">
        <v>14</v>
      </c>
    </row>
    <row r="735" spans="1:2" x14ac:dyDescent="0.25">
      <c r="A735">
        <v>15800</v>
      </c>
      <c r="B735" t="s">
        <v>20</v>
      </c>
    </row>
    <row r="736" spans="1:2" x14ac:dyDescent="0.25">
      <c r="A736">
        <v>4200</v>
      </c>
      <c r="B736" t="s">
        <v>20</v>
      </c>
    </row>
    <row r="737" spans="1:2" x14ac:dyDescent="0.25">
      <c r="A737">
        <v>37100</v>
      </c>
      <c r="B737" t="s">
        <v>20</v>
      </c>
    </row>
    <row r="738" spans="1:2" x14ac:dyDescent="0.25">
      <c r="A738">
        <v>7700</v>
      </c>
      <c r="B738" t="s">
        <v>74</v>
      </c>
    </row>
    <row r="739" spans="1:2" x14ac:dyDescent="0.25">
      <c r="A739">
        <v>3700</v>
      </c>
      <c r="B739" t="s">
        <v>20</v>
      </c>
    </row>
    <row r="740" spans="1:2" x14ac:dyDescent="0.25">
      <c r="A740">
        <v>74700</v>
      </c>
      <c r="B740" t="s">
        <v>14</v>
      </c>
    </row>
    <row r="741" spans="1:2" x14ac:dyDescent="0.25">
      <c r="A741">
        <v>10000</v>
      </c>
      <c r="B741" t="s">
        <v>14</v>
      </c>
    </row>
    <row r="742" spans="1:2" x14ac:dyDescent="0.25">
      <c r="A742">
        <v>5300</v>
      </c>
      <c r="B742" t="s">
        <v>14</v>
      </c>
    </row>
    <row r="743" spans="1:2" x14ac:dyDescent="0.25">
      <c r="A743">
        <v>1200</v>
      </c>
      <c r="B743" t="s">
        <v>20</v>
      </c>
    </row>
    <row r="744" spans="1:2" x14ac:dyDescent="0.25">
      <c r="A744">
        <v>1200</v>
      </c>
      <c r="B744" t="s">
        <v>20</v>
      </c>
    </row>
    <row r="745" spans="1:2" x14ac:dyDescent="0.25">
      <c r="A745">
        <v>3900</v>
      </c>
      <c r="B745" t="s">
        <v>14</v>
      </c>
    </row>
    <row r="746" spans="1:2" x14ac:dyDescent="0.25">
      <c r="A746">
        <v>2000</v>
      </c>
      <c r="B746" t="s">
        <v>20</v>
      </c>
    </row>
    <row r="747" spans="1:2" x14ac:dyDescent="0.25">
      <c r="A747">
        <v>6900</v>
      </c>
      <c r="B747" t="s">
        <v>14</v>
      </c>
    </row>
    <row r="748" spans="1:2" x14ac:dyDescent="0.25">
      <c r="A748">
        <v>55800</v>
      </c>
      <c r="B748" t="s">
        <v>20</v>
      </c>
    </row>
    <row r="749" spans="1:2" x14ac:dyDescent="0.25">
      <c r="A749">
        <v>4900</v>
      </c>
      <c r="B749" t="s">
        <v>20</v>
      </c>
    </row>
    <row r="750" spans="1:2" x14ac:dyDescent="0.25">
      <c r="A750">
        <v>194900</v>
      </c>
      <c r="B750" t="s">
        <v>74</v>
      </c>
    </row>
    <row r="751" spans="1:2" x14ac:dyDescent="0.25">
      <c r="A751">
        <v>8600</v>
      </c>
      <c r="B751" t="s">
        <v>20</v>
      </c>
    </row>
    <row r="752" spans="1:2" x14ac:dyDescent="0.25">
      <c r="A752">
        <v>100</v>
      </c>
      <c r="B752" t="s">
        <v>14</v>
      </c>
    </row>
    <row r="753" spans="1:2" x14ac:dyDescent="0.25">
      <c r="A753">
        <v>3600</v>
      </c>
      <c r="B753" t="s">
        <v>20</v>
      </c>
    </row>
    <row r="754" spans="1:2" x14ac:dyDescent="0.25">
      <c r="A754">
        <v>5800</v>
      </c>
      <c r="B754" t="s">
        <v>74</v>
      </c>
    </row>
    <row r="755" spans="1:2" x14ac:dyDescent="0.25">
      <c r="A755">
        <v>4700</v>
      </c>
      <c r="B755" t="s">
        <v>20</v>
      </c>
    </row>
    <row r="756" spans="1:2" x14ac:dyDescent="0.25">
      <c r="A756">
        <v>70400</v>
      </c>
      <c r="B756" t="s">
        <v>20</v>
      </c>
    </row>
    <row r="757" spans="1:2" x14ac:dyDescent="0.25">
      <c r="A757">
        <v>4500</v>
      </c>
      <c r="B757" t="s">
        <v>20</v>
      </c>
    </row>
    <row r="758" spans="1:2" x14ac:dyDescent="0.25">
      <c r="A758">
        <v>1300</v>
      </c>
      <c r="B758" t="s">
        <v>20</v>
      </c>
    </row>
    <row r="759" spans="1:2" x14ac:dyDescent="0.25">
      <c r="A759">
        <v>1400</v>
      </c>
      <c r="B759" t="s">
        <v>20</v>
      </c>
    </row>
    <row r="760" spans="1:2" x14ac:dyDescent="0.25">
      <c r="A760">
        <v>29600</v>
      </c>
      <c r="B760" t="s">
        <v>20</v>
      </c>
    </row>
    <row r="761" spans="1:2" x14ac:dyDescent="0.25">
      <c r="A761">
        <v>167500</v>
      </c>
      <c r="B761" t="s">
        <v>14</v>
      </c>
    </row>
    <row r="762" spans="1:2" x14ac:dyDescent="0.25">
      <c r="A762">
        <v>48300</v>
      </c>
      <c r="B762" t="s">
        <v>14</v>
      </c>
    </row>
    <row r="763" spans="1:2" x14ac:dyDescent="0.25">
      <c r="A763">
        <v>2200</v>
      </c>
      <c r="B763" t="s">
        <v>20</v>
      </c>
    </row>
    <row r="764" spans="1:2" x14ac:dyDescent="0.25">
      <c r="A764">
        <v>3500</v>
      </c>
      <c r="B764" t="s">
        <v>20</v>
      </c>
    </row>
    <row r="765" spans="1:2" x14ac:dyDescent="0.25">
      <c r="A765">
        <v>5600</v>
      </c>
      <c r="B765" t="s">
        <v>20</v>
      </c>
    </row>
    <row r="766" spans="1:2" x14ac:dyDescent="0.25">
      <c r="A766">
        <v>1100</v>
      </c>
      <c r="B766" t="s">
        <v>20</v>
      </c>
    </row>
    <row r="767" spans="1:2" x14ac:dyDescent="0.25">
      <c r="A767">
        <v>3900</v>
      </c>
      <c r="B767" t="s">
        <v>20</v>
      </c>
    </row>
    <row r="768" spans="1:2" x14ac:dyDescent="0.25">
      <c r="A768">
        <v>43800</v>
      </c>
      <c r="B768" t="s">
        <v>14</v>
      </c>
    </row>
    <row r="769" spans="1:2" x14ac:dyDescent="0.25">
      <c r="A769">
        <v>97200</v>
      </c>
      <c r="B769" t="s">
        <v>14</v>
      </c>
    </row>
    <row r="770" spans="1:2" x14ac:dyDescent="0.25">
      <c r="A770">
        <v>4800</v>
      </c>
      <c r="B770" t="s">
        <v>20</v>
      </c>
    </row>
    <row r="771" spans="1:2" x14ac:dyDescent="0.25">
      <c r="A771">
        <v>125600</v>
      </c>
      <c r="B771" t="s">
        <v>14</v>
      </c>
    </row>
    <row r="772" spans="1:2" x14ac:dyDescent="0.25">
      <c r="A772">
        <v>4300</v>
      </c>
      <c r="B772" t="s">
        <v>20</v>
      </c>
    </row>
    <row r="773" spans="1:2" x14ac:dyDescent="0.25">
      <c r="A773">
        <v>5600</v>
      </c>
      <c r="B773" t="s">
        <v>74</v>
      </c>
    </row>
    <row r="774" spans="1:2" x14ac:dyDescent="0.25">
      <c r="A774">
        <v>149600</v>
      </c>
      <c r="B774" t="s">
        <v>20</v>
      </c>
    </row>
    <row r="775" spans="1:2" x14ac:dyDescent="0.25">
      <c r="A775">
        <v>53100</v>
      </c>
      <c r="B775" t="s">
        <v>20</v>
      </c>
    </row>
    <row r="776" spans="1:2" x14ac:dyDescent="0.25">
      <c r="A776">
        <v>5000</v>
      </c>
      <c r="B776" t="s">
        <v>20</v>
      </c>
    </row>
    <row r="777" spans="1:2" x14ac:dyDescent="0.25">
      <c r="A777">
        <v>9400</v>
      </c>
      <c r="B777" t="s">
        <v>14</v>
      </c>
    </row>
    <row r="778" spans="1:2" x14ac:dyDescent="0.25">
      <c r="A778">
        <v>110800</v>
      </c>
      <c r="B778" t="s">
        <v>14</v>
      </c>
    </row>
    <row r="779" spans="1:2" x14ac:dyDescent="0.25">
      <c r="A779">
        <v>93800</v>
      </c>
      <c r="B779" t="s">
        <v>14</v>
      </c>
    </row>
    <row r="780" spans="1:2" x14ac:dyDescent="0.25">
      <c r="A780">
        <v>1300</v>
      </c>
      <c r="B780" t="s">
        <v>20</v>
      </c>
    </row>
    <row r="781" spans="1:2" x14ac:dyDescent="0.25">
      <c r="A781">
        <v>108700</v>
      </c>
      <c r="B781" t="s">
        <v>14</v>
      </c>
    </row>
    <row r="782" spans="1:2" x14ac:dyDescent="0.25">
      <c r="A782">
        <v>5100</v>
      </c>
      <c r="B782" t="s">
        <v>20</v>
      </c>
    </row>
    <row r="783" spans="1:2" x14ac:dyDescent="0.25">
      <c r="A783">
        <v>8700</v>
      </c>
      <c r="B783" t="s">
        <v>74</v>
      </c>
    </row>
    <row r="784" spans="1:2" x14ac:dyDescent="0.25">
      <c r="A784">
        <v>5100</v>
      </c>
      <c r="B784" t="s">
        <v>20</v>
      </c>
    </row>
    <row r="785" spans="1:2" x14ac:dyDescent="0.25">
      <c r="A785">
        <v>7400</v>
      </c>
      <c r="B785" t="s">
        <v>20</v>
      </c>
    </row>
    <row r="786" spans="1:2" x14ac:dyDescent="0.25">
      <c r="A786">
        <v>88900</v>
      </c>
      <c r="B786" t="s">
        <v>20</v>
      </c>
    </row>
    <row r="787" spans="1:2" x14ac:dyDescent="0.25">
      <c r="A787">
        <v>6700</v>
      </c>
      <c r="B787" t="s">
        <v>20</v>
      </c>
    </row>
    <row r="788" spans="1:2" x14ac:dyDescent="0.25">
      <c r="A788">
        <v>1500</v>
      </c>
      <c r="B788" t="s">
        <v>20</v>
      </c>
    </row>
    <row r="789" spans="1:2" x14ac:dyDescent="0.25">
      <c r="A789">
        <v>61200</v>
      </c>
      <c r="B789" t="s">
        <v>14</v>
      </c>
    </row>
    <row r="790" spans="1:2" x14ac:dyDescent="0.25">
      <c r="A790">
        <v>3600</v>
      </c>
      <c r="B790" t="s">
        <v>47</v>
      </c>
    </row>
    <row r="791" spans="1:2" x14ac:dyDescent="0.25">
      <c r="A791">
        <v>9000</v>
      </c>
      <c r="B791" t="s">
        <v>14</v>
      </c>
    </row>
    <row r="792" spans="1:2" x14ac:dyDescent="0.25">
      <c r="A792">
        <v>185900</v>
      </c>
      <c r="B792" t="s">
        <v>74</v>
      </c>
    </row>
    <row r="793" spans="1:2" x14ac:dyDescent="0.25">
      <c r="A793">
        <v>2100</v>
      </c>
      <c r="B793" t="s">
        <v>14</v>
      </c>
    </row>
    <row r="794" spans="1:2" x14ac:dyDescent="0.25">
      <c r="A794">
        <v>2000</v>
      </c>
      <c r="B794" t="s">
        <v>14</v>
      </c>
    </row>
    <row r="795" spans="1:2" x14ac:dyDescent="0.25">
      <c r="A795">
        <v>1100</v>
      </c>
      <c r="B795" t="s">
        <v>20</v>
      </c>
    </row>
    <row r="796" spans="1:2" x14ac:dyDescent="0.25">
      <c r="A796">
        <v>6600</v>
      </c>
      <c r="B796" t="s">
        <v>20</v>
      </c>
    </row>
    <row r="797" spans="1:2" x14ac:dyDescent="0.25">
      <c r="A797">
        <v>7100</v>
      </c>
      <c r="B797" t="s">
        <v>14</v>
      </c>
    </row>
    <row r="798" spans="1:2" x14ac:dyDescent="0.25">
      <c r="A798">
        <v>7800</v>
      </c>
      <c r="B798" t="s">
        <v>14</v>
      </c>
    </row>
    <row r="799" spans="1:2" x14ac:dyDescent="0.25">
      <c r="A799">
        <v>7600</v>
      </c>
      <c r="B799" t="s">
        <v>20</v>
      </c>
    </row>
    <row r="800" spans="1:2" x14ac:dyDescent="0.25">
      <c r="A800">
        <v>3400</v>
      </c>
      <c r="B800" t="s">
        <v>20</v>
      </c>
    </row>
    <row r="801" spans="1:2" x14ac:dyDescent="0.25">
      <c r="A801">
        <v>84500</v>
      </c>
      <c r="B801" t="s">
        <v>14</v>
      </c>
    </row>
    <row r="802" spans="1:2" x14ac:dyDescent="0.25">
      <c r="A802">
        <v>100</v>
      </c>
      <c r="B802" t="s">
        <v>14</v>
      </c>
    </row>
    <row r="803" spans="1:2" x14ac:dyDescent="0.25">
      <c r="A803">
        <v>2300</v>
      </c>
      <c r="B803" t="s">
        <v>20</v>
      </c>
    </row>
    <row r="804" spans="1:2" x14ac:dyDescent="0.25">
      <c r="A804">
        <v>6200</v>
      </c>
      <c r="B804" t="s">
        <v>20</v>
      </c>
    </row>
    <row r="805" spans="1:2" x14ac:dyDescent="0.25">
      <c r="A805">
        <v>6100</v>
      </c>
      <c r="B805" t="s">
        <v>20</v>
      </c>
    </row>
    <row r="806" spans="1:2" x14ac:dyDescent="0.25">
      <c r="A806">
        <v>2600</v>
      </c>
      <c r="B806" t="s">
        <v>20</v>
      </c>
    </row>
    <row r="807" spans="1:2" x14ac:dyDescent="0.25">
      <c r="A807">
        <v>9700</v>
      </c>
      <c r="B807" t="s">
        <v>14</v>
      </c>
    </row>
    <row r="808" spans="1:2" x14ac:dyDescent="0.25">
      <c r="A808">
        <v>700</v>
      </c>
      <c r="B808" t="s">
        <v>20</v>
      </c>
    </row>
    <row r="809" spans="1:2" x14ac:dyDescent="0.25">
      <c r="A809">
        <v>700</v>
      </c>
      <c r="B809" t="s">
        <v>20</v>
      </c>
    </row>
    <row r="810" spans="1:2" x14ac:dyDescent="0.25">
      <c r="A810">
        <v>5200</v>
      </c>
      <c r="B810" t="s">
        <v>14</v>
      </c>
    </row>
    <row r="811" spans="1:2" x14ac:dyDescent="0.25">
      <c r="A811">
        <v>140800</v>
      </c>
      <c r="B811" t="s">
        <v>14</v>
      </c>
    </row>
    <row r="812" spans="1:2" x14ac:dyDescent="0.25">
      <c r="A812">
        <v>6400</v>
      </c>
      <c r="B812" t="s">
        <v>20</v>
      </c>
    </row>
    <row r="813" spans="1:2" x14ac:dyDescent="0.25">
      <c r="A813">
        <v>92500</v>
      </c>
      <c r="B813" t="s">
        <v>14</v>
      </c>
    </row>
    <row r="814" spans="1:2" x14ac:dyDescent="0.25">
      <c r="A814">
        <v>59700</v>
      </c>
      <c r="B814" t="s">
        <v>20</v>
      </c>
    </row>
    <row r="815" spans="1:2" x14ac:dyDescent="0.25">
      <c r="A815">
        <v>3200</v>
      </c>
      <c r="B815" t="s">
        <v>20</v>
      </c>
    </row>
    <row r="816" spans="1:2" x14ac:dyDescent="0.25">
      <c r="A816">
        <v>3200</v>
      </c>
      <c r="B816" t="s">
        <v>14</v>
      </c>
    </row>
    <row r="817" spans="1:2" x14ac:dyDescent="0.25">
      <c r="A817">
        <v>9000</v>
      </c>
      <c r="B817" t="s">
        <v>20</v>
      </c>
    </row>
    <row r="818" spans="1:2" x14ac:dyDescent="0.25">
      <c r="A818">
        <v>2300</v>
      </c>
      <c r="B818" t="s">
        <v>20</v>
      </c>
    </row>
    <row r="819" spans="1:2" x14ac:dyDescent="0.25">
      <c r="A819">
        <v>51300</v>
      </c>
      <c r="B819" t="s">
        <v>20</v>
      </c>
    </row>
    <row r="820" spans="1:2" x14ac:dyDescent="0.25">
      <c r="A820">
        <v>700</v>
      </c>
      <c r="B820" t="s">
        <v>20</v>
      </c>
    </row>
    <row r="821" spans="1:2" x14ac:dyDescent="0.25">
      <c r="A821">
        <v>8900</v>
      </c>
      <c r="B821" t="s">
        <v>14</v>
      </c>
    </row>
    <row r="822" spans="1:2" x14ac:dyDescent="0.25">
      <c r="A822">
        <v>1500</v>
      </c>
      <c r="B822" t="s">
        <v>20</v>
      </c>
    </row>
    <row r="823" spans="1:2" x14ac:dyDescent="0.25">
      <c r="A823">
        <v>4900</v>
      </c>
      <c r="B823" t="s">
        <v>20</v>
      </c>
    </row>
    <row r="824" spans="1:2" x14ac:dyDescent="0.25">
      <c r="A824">
        <v>54000</v>
      </c>
      <c r="B824" t="s">
        <v>20</v>
      </c>
    </row>
    <row r="825" spans="1:2" x14ac:dyDescent="0.25">
      <c r="A825">
        <v>4100</v>
      </c>
      <c r="B825" t="s">
        <v>20</v>
      </c>
    </row>
    <row r="826" spans="1:2" x14ac:dyDescent="0.25">
      <c r="A826">
        <v>85000</v>
      </c>
      <c r="B826" t="s">
        <v>20</v>
      </c>
    </row>
    <row r="827" spans="1:2" x14ac:dyDescent="0.25">
      <c r="A827">
        <v>3600</v>
      </c>
      <c r="B827" t="s">
        <v>20</v>
      </c>
    </row>
    <row r="828" spans="1:2" x14ac:dyDescent="0.25">
      <c r="A828">
        <v>2800</v>
      </c>
      <c r="B828" t="s">
        <v>20</v>
      </c>
    </row>
    <row r="829" spans="1:2" x14ac:dyDescent="0.25">
      <c r="A829">
        <v>2300</v>
      </c>
      <c r="B829" t="s">
        <v>20</v>
      </c>
    </row>
    <row r="830" spans="1:2" x14ac:dyDescent="0.25">
      <c r="A830">
        <v>7100</v>
      </c>
      <c r="B830" t="s">
        <v>14</v>
      </c>
    </row>
    <row r="831" spans="1:2" x14ac:dyDescent="0.25">
      <c r="A831">
        <v>9600</v>
      </c>
      <c r="B831" t="s">
        <v>14</v>
      </c>
    </row>
    <row r="832" spans="1:2" x14ac:dyDescent="0.25">
      <c r="A832">
        <v>121600</v>
      </c>
      <c r="B832" t="s">
        <v>14</v>
      </c>
    </row>
    <row r="833" spans="1:2" x14ac:dyDescent="0.25">
      <c r="A833">
        <v>97100</v>
      </c>
      <c r="B833" t="s">
        <v>20</v>
      </c>
    </row>
    <row r="834" spans="1:2" x14ac:dyDescent="0.25">
      <c r="A834">
        <v>43200</v>
      </c>
      <c r="B834" t="s">
        <v>20</v>
      </c>
    </row>
    <row r="835" spans="1:2" x14ac:dyDescent="0.25">
      <c r="A835">
        <v>6800</v>
      </c>
      <c r="B835" t="s">
        <v>20</v>
      </c>
    </row>
    <row r="836" spans="1:2" x14ac:dyDescent="0.25">
      <c r="A836">
        <v>7300</v>
      </c>
      <c r="B836" t="s">
        <v>20</v>
      </c>
    </row>
    <row r="837" spans="1:2" x14ac:dyDescent="0.25">
      <c r="A837">
        <v>86200</v>
      </c>
      <c r="B837" t="s">
        <v>14</v>
      </c>
    </row>
    <row r="838" spans="1:2" x14ac:dyDescent="0.25">
      <c r="A838">
        <v>8100</v>
      </c>
      <c r="B838" t="s">
        <v>14</v>
      </c>
    </row>
    <row r="839" spans="1:2" x14ac:dyDescent="0.25">
      <c r="A839">
        <v>17700</v>
      </c>
      <c r="B839" t="s">
        <v>20</v>
      </c>
    </row>
    <row r="840" spans="1:2" x14ac:dyDescent="0.25">
      <c r="A840">
        <v>6400</v>
      </c>
      <c r="B840" t="s">
        <v>20</v>
      </c>
    </row>
    <row r="841" spans="1:2" x14ac:dyDescent="0.25">
      <c r="A841">
        <v>7700</v>
      </c>
      <c r="B841" t="s">
        <v>20</v>
      </c>
    </row>
    <row r="842" spans="1:2" x14ac:dyDescent="0.25">
      <c r="A842">
        <v>116300</v>
      </c>
      <c r="B842" t="s">
        <v>20</v>
      </c>
    </row>
    <row r="843" spans="1:2" x14ac:dyDescent="0.25">
      <c r="A843">
        <v>9100</v>
      </c>
      <c r="B843" t="s">
        <v>20</v>
      </c>
    </row>
    <row r="844" spans="1:2" x14ac:dyDescent="0.25">
      <c r="A844">
        <v>1500</v>
      </c>
      <c r="B844" t="s">
        <v>20</v>
      </c>
    </row>
    <row r="845" spans="1:2" x14ac:dyDescent="0.25">
      <c r="A845">
        <v>8800</v>
      </c>
      <c r="B845" t="s">
        <v>14</v>
      </c>
    </row>
    <row r="846" spans="1:2" x14ac:dyDescent="0.25">
      <c r="A846">
        <v>8800</v>
      </c>
      <c r="B846" t="s">
        <v>74</v>
      </c>
    </row>
    <row r="847" spans="1:2" x14ac:dyDescent="0.25">
      <c r="A847">
        <v>69900</v>
      </c>
      <c r="B847" t="s">
        <v>20</v>
      </c>
    </row>
    <row r="848" spans="1:2" x14ac:dyDescent="0.25">
      <c r="A848">
        <v>1000</v>
      </c>
      <c r="B848" t="s">
        <v>20</v>
      </c>
    </row>
    <row r="849" spans="1:2" x14ac:dyDescent="0.25">
      <c r="A849">
        <v>4700</v>
      </c>
      <c r="B849" t="s">
        <v>20</v>
      </c>
    </row>
    <row r="850" spans="1:2" x14ac:dyDescent="0.25">
      <c r="A850">
        <v>3200</v>
      </c>
      <c r="B850" t="s">
        <v>20</v>
      </c>
    </row>
    <row r="851" spans="1:2" x14ac:dyDescent="0.25">
      <c r="A851">
        <v>6700</v>
      </c>
      <c r="B851" t="s">
        <v>20</v>
      </c>
    </row>
    <row r="852" spans="1:2" x14ac:dyDescent="0.25">
      <c r="A852">
        <v>100</v>
      </c>
      <c r="B852" t="s">
        <v>14</v>
      </c>
    </row>
    <row r="853" spans="1:2" x14ac:dyDescent="0.25">
      <c r="A853">
        <v>6000</v>
      </c>
      <c r="B853" t="s">
        <v>20</v>
      </c>
    </row>
    <row r="854" spans="1:2" x14ac:dyDescent="0.25">
      <c r="A854">
        <v>4900</v>
      </c>
      <c r="B854" t="s">
        <v>14</v>
      </c>
    </row>
    <row r="855" spans="1:2" x14ac:dyDescent="0.25">
      <c r="A855">
        <v>17100</v>
      </c>
      <c r="B855" t="s">
        <v>20</v>
      </c>
    </row>
    <row r="856" spans="1:2" x14ac:dyDescent="0.25">
      <c r="A856">
        <v>171000</v>
      </c>
      <c r="B856" t="s">
        <v>20</v>
      </c>
    </row>
    <row r="857" spans="1:2" x14ac:dyDescent="0.25">
      <c r="A857">
        <v>23400</v>
      </c>
      <c r="B857" t="s">
        <v>20</v>
      </c>
    </row>
    <row r="858" spans="1:2" x14ac:dyDescent="0.25">
      <c r="A858">
        <v>2400</v>
      </c>
      <c r="B858" t="s">
        <v>20</v>
      </c>
    </row>
    <row r="859" spans="1:2" x14ac:dyDescent="0.25">
      <c r="A859">
        <v>5300</v>
      </c>
      <c r="B859" t="s">
        <v>20</v>
      </c>
    </row>
    <row r="860" spans="1:2" x14ac:dyDescent="0.25">
      <c r="A860">
        <v>4000</v>
      </c>
      <c r="B860" t="s">
        <v>14</v>
      </c>
    </row>
    <row r="861" spans="1:2" x14ac:dyDescent="0.25">
      <c r="A861">
        <v>7300</v>
      </c>
      <c r="B861" t="s">
        <v>14</v>
      </c>
    </row>
    <row r="862" spans="1:2" x14ac:dyDescent="0.25">
      <c r="A862">
        <v>2000</v>
      </c>
      <c r="B862" t="s">
        <v>20</v>
      </c>
    </row>
    <row r="863" spans="1:2" x14ac:dyDescent="0.25">
      <c r="A863">
        <v>8800</v>
      </c>
      <c r="B863" t="s">
        <v>20</v>
      </c>
    </row>
    <row r="864" spans="1:2" x14ac:dyDescent="0.25">
      <c r="A864">
        <v>3500</v>
      </c>
      <c r="B864" t="s">
        <v>20</v>
      </c>
    </row>
    <row r="865" spans="1:2" x14ac:dyDescent="0.25">
      <c r="A865">
        <v>1400</v>
      </c>
      <c r="B865" t="s">
        <v>20</v>
      </c>
    </row>
    <row r="866" spans="1:2" x14ac:dyDescent="0.25">
      <c r="A866">
        <v>4200</v>
      </c>
      <c r="B866" t="s">
        <v>20</v>
      </c>
    </row>
    <row r="867" spans="1:2" x14ac:dyDescent="0.25">
      <c r="A867">
        <v>81000</v>
      </c>
      <c r="B867" t="s">
        <v>20</v>
      </c>
    </row>
    <row r="868" spans="1:2" x14ac:dyDescent="0.25">
      <c r="A868">
        <v>182800</v>
      </c>
      <c r="B868" t="s">
        <v>74</v>
      </c>
    </row>
    <row r="869" spans="1:2" x14ac:dyDescent="0.25">
      <c r="A869">
        <v>4800</v>
      </c>
      <c r="B869" t="s">
        <v>20</v>
      </c>
    </row>
    <row r="870" spans="1:2" x14ac:dyDescent="0.25">
      <c r="A870">
        <v>7000</v>
      </c>
      <c r="B870" t="s">
        <v>20</v>
      </c>
    </row>
    <row r="871" spans="1:2" x14ac:dyDescent="0.25">
      <c r="A871">
        <v>161900</v>
      </c>
      <c r="B871" t="s">
        <v>14</v>
      </c>
    </row>
    <row r="872" spans="1:2" x14ac:dyDescent="0.25">
      <c r="A872">
        <v>7700</v>
      </c>
      <c r="B872" t="s">
        <v>14</v>
      </c>
    </row>
    <row r="873" spans="1:2" x14ac:dyDescent="0.25">
      <c r="A873">
        <v>71500</v>
      </c>
      <c r="B873" t="s">
        <v>20</v>
      </c>
    </row>
    <row r="874" spans="1:2" x14ac:dyDescent="0.25">
      <c r="A874">
        <v>4700</v>
      </c>
      <c r="B874" t="s">
        <v>20</v>
      </c>
    </row>
    <row r="875" spans="1:2" x14ac:dyDescent="0.25">
      <c r="A875">
        <v>42100</v>
      </c>
      <c r="B875" t="s">
        <v>20</v>
      </c>
    </row>
    <row r="876" spans="1:2" x14ac:dyDescent="0.25">
      <c r="A876">
        <v>40200</v>
      </c>
      <c r="B876" t="s">
        <v>20</v>
      </c>
    </row>
    <row r="877" spans="1:2" x14ac:dyDescent="0.25">
      <c r="A877">
        <v>7900</v>
      </c>
      <c r="B877" t="s">
        <v>14</v>
      </c>
    </row>
    <row r="878" spans="1:2" x14ac:dyDescent="0.25">
      <c r="A878">
        <v>8300</v>
      </c>
      <c r="B878" t="s">
        <v>14</v>
      </c>
    </row>
    <row r="879" spans="1:2" x14ac:dyDescent="0.25">
      <c r="A879">
        <v>163600</v>
      </c>
      <c r="B879" t="s">
        <v>14</v>
      </c>
    </row>
    <row r="880" spans="1:2" x14ac:dyDescent="0.25">
      <c r="A880">
        <v>2700</v>
      </c>
      <c r="B880" t="s">
        <v>14</v>
      </c>
    </row>
    <row r="881" spans="1:2" x14ac:dyDescent="0.25">
      <c r="A881">
        <v>1000</v>
      </c>
      <c r="B881" t="s">
        <v>20</v>
      </c>
    </row>
    <row r="882" spans="1:2" x14ac:dyDescent="0.25">
      <c r="A882">
        <v>84500</v>
      </c>
      <c r="B882" t="s">
        <v>20</v>
      </c>
    </row>
    <row r="883" spans="1:2" x14ac:dyDescent="0.25">
      <c r="A883">
        <v>81300</v>
      </c>
      <c r="B883" t="s">
        <v>14</v>
      </c>
    </row>
    <row r="884" spans="1:2" x14ac:dyDescent="0.25">
      <c r="A884">
        <v>800</v>
      </c>
      <c r="B884" t="s">
        <v>20</v>
      </c>
    </row>
    <row r="885" spans="1:2" x14ac:dyDescent="0.25">
      <c r="A885">
        <v>3400</v>
      </c>
      <c r="B885" t="s">
        <v>20</v>
      </c>
    </row>
    <row r="886" spans="1:2" x14ac:dyDescent="0.25">
      <c r="A886">
        <v>170800</v>
      </c>
      <c r="B886" t="s">
        <v>14</v>
      </c>
    </row>
    <row r="887" spans="1:2" x14ac:dyDescent="0.25">
      <c r="A887">
        <v>1800</v>
      </c>
      <c r="B887" t="s">
        <v>20</v>
      </c>
    </row>
    <row r="888" spans="1:2" x14ac:dyDescent="0.25">
      <c r="A888">
        <v>150600</v>
      </c>
      <c r="B888" t="s">
        <v>14</v>
      </c>
    </row>
    <row r="889" spans="1:2" x14ac:dyDescent="0.25">
      <c r="A889">
        <v>7800</v>
      </c>
      <c r="B889" t="s">
        <v>14</v>
      </c>
    </row>
    <row r="890" spans="1:2" x14ac:dyDescent="0.25">
      <c r="A890">
        <v>5800</v>
      </c>
      <c r="B890" t="s">
        <v>20</v>
      </c>
    </row>
    <row r="891" spans="1:2" x14ac:dyDescent="0.25">
      <c r="A891">
        <v>5600</v>
      </c>
      <c r="B891" t="s">
        <v>20</v>
      </c>
    </row>
    <row r="892" spans="1:2" x14ac:dyDescent="0.25">
      <c r="A892">
        <v>134400</v>
      </c>
      <c r="B892" t="s">
        <v>20</v>
      </c>
    </row>
    <row r="893" spans="1:2" x14ac:dyDescent="0.25">
      <c r="A893">
        <v>3000</v>
      </c>
      <c r="B893" t="s">
        <v>20</v>
      </c>
    </row>
    <row r="894" spans="1:2" x14ac:dyDescent="0.25">
      <c r="A894">
        <v>6000</v>
      </c>
      <c r="B894" t="s">
        <v>20</v>
      </c>
    </row>
    <row r="895" spans="1:2" x14ac:dyDescent="0.25">
      <c r="A895">
        <v>8400</v>
      </c>
      <c r="B895" t="s">
        <v>20</v>
      </c>
    </row>
    <row r="896" spans="1:2" x14ac:dyDescent="0.25">
      <c r="A896">
        <v>1700</v>
      </c>
      <c r="B896" t="s">
        <v>20</v>
      </c>
    </row>
    <row r="897" spans="1:2" x14ac:dyDescent="0.25">
      <c r="A897">
        <v>159800</v>
      </c>
      <c r="B897" t="s">
        <v>14</v>
      </c>
    </row>
    <row r="898" spans="1:2" x14ac:dyDescent="0.25">
      <c r="A898">
        <v>19800</v>
      </c>
      <c r="B898" t="s">
        <v>20</v>
      </c>
    </row>
    <row r="899" spans="1:2" x14ac:dyDescent="0.25">
      <c r="A899">
        <v>8800</v>
      </c>
      <c r="B899" t="s">
        <v>14</v>
      </c>
    </row>
    <row r="900" spans="1:2" x14ac:dyDescent="0.25">
      <c r="A900">
        <v>179100</v>
      </c>
      <c r="B900" t="s">
        <v>14</v>
      </c>
    </row>
    <row r="901" spans="1:2" x14ac:dyDescent="0.25">
      <c r="A901">
        <v>3100</v>
      </c>
      <c r="B901" t="s">
        <v>20</v>
      </c>
    </row>
    <row r="902" spans="1:2" x14ac:dyDescent="0.25">
      <c r="A902">
        <v>100</v>
      </c>
      <c r="B902" t="s">
        <v>14</v>
      </c>
    </row>
    <row r="903" spans="1:2" x14ac:dyDescent="0.25">
      <c r="A903">
        <v>5600</v>
      </c>
      <c r="B903" t="s">
        <v>20</v>
      </c>
    </row>
    <row r="904" spans="1:2" x14ac:dyDescent="0.25">
      <c r="A904">
        <v>1400</v>
      </c>
      <c r="B904" t="s">
        <v>20</v>
      </c>
    </row>
    <row r="905" spans="1:2" x14ac:dyDescent="0.25">
      <c r="A905">
        <v>41000</v>
      </c>
      <c r="B905" t="s">
        <v>47</v>
      </c>
    </row>
    <row r="906" spans="1:2" x14ac:dyDescent="0.25">
      <c r="A906">
        <v>6500</v>
      </c>
      <c r="B906" t="s">
        <v>14</v>
      </c>
    </row>
    <row r="907" spans="1:2" x14ac:dyDescent="0.25">
      <c r="A907">
        <v>7900</v>
      </c>
      <c r="B907" t="s">
        <v>20</v>
      </c>
    </row>
    <row r="908" spans="1:2" x14ac:dyDescent="0.25">
      <c r="A908">
        <v>5500</v>
      </c>
      <c r="B908" t="s">
        <v>20</v>
      </c>
    </row>
    <row r="909" spans="1:2" x14ac:dyDescent="0.25">
      <c r="A909">
        <v>9100</v>
      </c>
      <c r="B909" t="s">
        <v>14</v>
      </c>
    </row>
    <row r="910" spans="1:2" x14ac:dyDescent="0.25">
      <c r="A910">
        <v>38200</v>
      </c>
      <c r="B910" t="s">
        <v>20</v>
      </c>
    </row>
    <row r="911" spans="1:2" x14ac:dyDescent="0.25">
      <c r="A911">
        <v>1800</v>
      </c>
      <c r="B911" t="s">
        <v>20</v>
      </c>
    </row>
    <row r="912" spans="1:2" x14ac:dyDescent="0.25">
      <c r="A912">
        <v>154500</v>
      </c>
      <c r="B912" t="s">
        <v>74</v>
      </c>
    </row>
    <row r="913" spans="1:2" x14ac:dyDescent="0.25">
      <c r="A913">
        <v>5800</v>
      </c>
      <c r="B913" t="s">
        <v>20</v>
      </c>
    </row>
    <row r="914" spans="1:2" x14ac:dyDescent="0.25">
      <c r="A914">
        <v>1800</v>
      </c>
      <c r="B914" t="s">
        <v>20</v>
      </c>
    </row>
    <row r="915" spans="1:2" x14ac:dyDescent="0.25">
      <c r="A915">
        <v>70200</v>
      </c>
      <c r="B915" t="s">
        <v>14</v>
      </c>
    </row>
    <row r="916" spans="1:2" x14ac:dyDescent="0.25">
      <c r="A916">
        <v>6400</v>
      </c>
      <c r="B916" t="s">
        <v>14</v>
      </c>
    </row>
    <row r="917" spans="1:2" x14ac:dyDescent="0.25">
      <c r="A917">
        <v>125900</v>
      </c>
      <c r="B917" t="s">
        <v>20</v>
      </c>
    </row>
    <row r="918" spans="1:2" x14ac:dyDescent="0.25">
      <c r="A918">
        <v>3700</v>
      </c>
      <c r="B918" t="s">
        <v>14</v>
      </c>
    </row>
    <row r="919" spans="1:2" x14ac:dyDescent="0.25">
      <c r="A919">
        <v>3600</v>
      </c>
      <c r="B919" t="s">
        <v>47</v>
      </c>
    </row>
    <row r="920" spans="1:2" x14ac:dyDescent="0.25">
      <c r="A920">
        <v>3800</v>
      </c>
      <c r="B920" t="s">
        <v>20</v>
      </c>
    </row>
    <row r="921" spans="1:2" x14ac:dyDescent="0.25">
      <c r="A921">
        <v>35600</v>
      </c>
      <c r="B921" t="s">
        <v>14</v>
      </c>
    </row>
    <row r="922" spans="1:2" x14ac:dyDescent="0.25">
      <c r="A922">
        <v>5300</v>
      </c>
      <c r="B922" t="s">
        <v>20</v>
      </c>
    </row>
    <row r="923" spans="1:2" x14ac:dyDescent="0.25">
      <c r="A923">
        <v>160400</v>
      </c>
      <c r="B923" t="s">
        <v>14</v>
      </c>
    </row>
    <row r="924" spans="1:2" x14ac:dyDescent="0.25">
      <c r="A924">
        <v>51400</v>
      </c>
      <c r="B924" t="s">
        <v>20</v>
      </c>
    </row>
    <row r="925" spans="1:2" x14ac:dyDescent="0.25">
      <c r="A925">
        <v>1700</v>
      </c>
      <c r="B925" t="s">
        <v>20</v>
      </c>
    </row>
    <row r="926" spans="1:2" x14ac:dyDescent="0.25">
      <c r="A926">
        <v>39400</v>
      </c>
      <c r="B926" t="s">
        <v>20</v>
      </c>
    </row>
    <row r="927" spans="1:2" x14ac:dyDescent="0.25">
      <c r="A927">
        <v>3000</v>
      </c>
      <c r="B927" t="s">
        <v>20</v>
      </c>
    </row>
    <row r="928" spans="1:2" x14ac:dyDescent="0.25">
      <c r="A928">
        <v>8700</v>
      </c>
      <c r="B928" t="s">
        <v>14</v>
      </c>
    </row>
    <row r="929" spans="1:2" x14ac:dyDescent="0.25">
      <c r="A929">
        <v>7200</v>
      </c>
      <c r="B929" t="s">
        <v>14</v>
      </c>
    </row>
    <row r="930" spans="1:2" x14ac:dyDescent="0.25">
      <c r="A930">
        <v>167400</v>
      </c>
      <c r="B930" t="s">
        <v>20</v>
      </c>
    </row>
    <row r="931" spans="1:2" x14ac:dyDescent="0.25">
      <c r="A931">
        <v>5500</v>
      </c>
      <c r="B931" t="s">
        <v>20</v>
      </c>
    </row>
    <row r="932" spans="1:2" x14ac:dyDescent="0.25">
      <c r="A932">
        <v>3500</v>
      </c>
      <c r="B932" t="s">
        <v>20</v>
      </c>
    </row>
    <row r="933" spans="1:2" x14ac:dyDescent="0.25">
      <c r="A933">
        <v>7900</v>
      </c>
      <c r="B933" t="s">
        <v>14</v>
      </c>
    </row>
    <row r="934" spans="1:2" x14ac:dyDescent="0.25">
      <c r="A934">
        <v>2300</v>
      </c>
      <c r="B934" t="s">
        <v>20</v>
      </c>
    </row>
    <row r="935" spans="1:2" x14ac:dyDescent="0.25">
      <c r="A935">
        <v>73000</v>
      </c>
      <c r="B935" t="s">
        <v>20</v>
      </c>
    </row>
    <row r="936" spans="1:2" x14ac:dyDescent="0.25">
      <c r="A936">
        <v>6200</v>
      </c>
      <c r="B936" t="s">
        <v>20</v>
      </c>
    </row>
    <row r="937" spans="1:2" x14ac:dyDescent="0.25">
      <c r="A937">
        <v>6100</v>
      </c>
      <c r="B937" t="s">
        <v>20</v>
      </c>
    </row>
    <row r="938" spans="1:2" x14ac:dyDescent="0.25">
      <c r="A938">
        <v>103200</v>
      </c>
      <c r="B938" t="s">
        <v>14</v>
      </c>
    </row>
    <row r="939" spans="1:2" x14ac:dyDescent="0.25">
      <c r="A939">
        <v>171000</v>
      </c>
      <c r="B939" t="s">
        <v>74</v>
      </c>
    </row>
    <row r="940" spans="1:2" x14ac:dyDescent="0.25">
      <c r="A940">
        <v>9200</v>
      </c>
      <c r="B940" t="s">
        <v>20</v>
      </c>
    </row>
    <row r="941" spans="1:2" x14ac:dyDescent="0.25">
      <c r="A941">
        <v>7800</v>
      </c>
      <c r="B941" t="s">
        <v>14</v>
      </c>
    </row>
    <row r="942" spans="1:2" x14ac:dyDescent="0.25">
      <c r="A942">
        <v>9900</v>
      </c>
      <c r="B942" t="s">
        <v>47</v>
      </c>
    </row>
    <row r="943" spans="1:2" x14ac:dyDescent="0.25">
      <c r="A943">
        <v>43000</v>
      </c>
      <c r="B943" t="s">
        <v>14</v>
      </c>
    </row>
    <row r="944" spans="1:2" x14ac:dyDescent="0.25">
      <c r="A944">
        <v>9600</v>
      </c>
      <c r="B944" t="s">
        <v>14</v>
      </c>
    </row>
    <row r="945" spans="1:2" x14ac:dyDescent="0.25">
      <c r="A945">
        <v>7500</v>
      </c>
      <c r="B945" t="s">
        <v>20</v>
      </c>
    </row>
    <row r="946" spans="1:2" x14ac:dyDescent="0.25">
      <c r="A946">
        <v>10000</v>
      </c>
      <c r="B946" t="s">
        <v>14</v>
      </c>
    </row>
    <row r="947" spans="1:2" x14ac:dyDescent="0.25">
      <c r="A947">
        <v>172000</v>
      </c>
      <c r="B947" t="s">
        <v>14</v>
      </c>
    </row>
    <row r="948" spans="1:2" x14ac:dyDescent="0.25">
      <c r="A948">
        <v>153700</v>
      </c>
      <c r="B948" t="s">
        <v>14</v>
      </c>
    </row>
    <row r="949" spans="1:2" x14ac:dyDescent="0.25">
      <c r="A949">
        <v>3600</v>
      </c>
      <c r="B949" t="s">
        <v>14</v>
      </c>
    </row>
    <row r="950" spans="1:2" x14ac:dyDescent="0.25">
      <c r="A950">
        <v>9400</v>
      </c>
      <c r="B950" t="s">
        <v>74</v>
      </c>
    </row>
    <row r="951" spans="1:2" x14ac:dyDescent="0.25">
      <c r="A951">
        <v>5900</v>
      </c>
      <c r="B951" t="s">
        <v>20</v>
      </c>
    </row>
    <row r="952" spans="1:2" x14ac:dyDescent="0.25">
      <c r="A952">
        <v>100</v>
      </c>
      <c r="B952" t="s">
        <v>14</v>
      </c>
    </row>
    <row r="953" spans="1:2" x14ac:dyDescent="0.25">
      <c r="A953">
        <v>14500</v>
      </c>
      <c r="B953" t="s">
        <v>20</v>
      </c>
    </row>
    <row r="954" spans="1:2" x14ac:dyDescent="0.25">
      <c r="A954">
        <v>145500</v>
      </c>
      <c r="B954" t="s">
        <v>74</v>
      </c>
    </row>
    <row r="955" spans="1:2" x14ac:dyDescent="0.25">
      <c r="A955">
        <v>3300</v>
      </c>
      <c r="B955" t="s">
        <v>14</v>
      </c>
    </row>
    <row r="956" spans="1:2" x14ac:dyDescent="0.25">
      <c r="A956">
        <v>42600</v>
      </c>
      <c r="B956" t="s">
        <v>20</v>
      </c>
    </row>
    <row r="957" spans="1:2" x14ac:dyDescent="0.25">
      <c r="A957">
        <v>700</v>
      </c>
      <c r="B957" t="s">
        <v>20</v>
      </c>
    </row>
    <row r="958" spans="1:2" x14ac:dyDescent="0.25">
      <c r="A958">
        <v>187600</v>
      </c>
      <c r="B958" t="s">
        <v>14</v>
      </c>
    </row>
    <row r="959" spans="1:2" x14ac:dyDescent="0.25">
      <c r="A959">
        <v>9800</v>
      </c>
      <c r="B959" t="s">
        <v>20</v>
      </c>
    </row>
    <row r="960" spans="1:2" x14ac:dyDescent="0.25">
      <c r="A960">
        <v>1100</v>
      </c>
      <c r="B960" t="s">
        <v>20</v>
      </c>
    </row>
    <row r="961" spans="1:2" x14ac:dyDescent="0.25">
      <c r="A961">
        <v>145000</v>
      </c>
      <c r="B961" t="s">
        <v>14</v>
      </c>
    </row>
    <row r="962" spans="1:2" x14ac:dyDescent="0.25">
      <c r="A962">
        <v>5500</v>
      </c>
      <c r="B962" t="s">
        <v>14</v>
      </c>
    </row>
    <row r="963" spans="1:2" x14ac:dyDescent="0.25">
      <c r="A963">
        <v>5700</v>
      </c>
      <c r="B963" t="s">
        <v>20</v>
      </c>
    </row>
    <row r="964" spans="1:2" x14ac:dyDescent="0.25">
      <c r="A964">
        <v>3600</v>
      </c>
      <c r="B964" t="s">
        <v>20</v>
      </c>
    </row>
    <row r="965" spans="1:2" x14ac:dyDescent="0.25">
      <c r="A965">
        <v>5900</v>
      </c>
      <c r="B965" t="s">
        <v>14</v>
      </c>
    </row>
    <row r="966" spans="1:2" x14ac:dyDescent="0.25">
      <c r="A966">
        <v>3700</v>
      </c>
      <c r="B966" t="s">
        <v>20</v>
      </c>
    </row>
    <row r="967" spans="1:2" x14ac:dyDescent="0.25">
      <c r="A967">
        <v>2200</v>
      </c>
      <c r="B967" t="s">
        <v>20</v>
      </c>
    </row>
    <row r="968" spans="1:2" x14ac:dyDescent="0.25">
      <c r="A968">
        <v>1700</v>
      </c>
      <c r="B968" t="s">
        <v>20</v>
      </c>
    </row>
    <row r="969" spans="1:2" x14ac:dyDescent="0.25">
      <c r="A969">
        <v>88400</v>
      </c>
      <c r="B969" t="s">
        <v>20</v>
      </c>
    </row>
    <row r="970" spans="1:2" x14ac:dyDescent="0.25">
      <c r="A970">
        <v>2400</v>
      </c>
      <c r="B970" t="s">
        <v>20</v>
      </c>
    </row>
    <row r="971" spans="1:2" x14ac:dyDescent="0.25">
      <c r="A971">
        <v>7900</v>
      </c>
      <c r="B971" t="s">
        <v>20</v>
      </c>
    </row>
    <row r="972" spans="1:2" x14ac:dyDescent="0.25">
      <c r="A972">
        <v>94900</v>
      </c>
      <c r="B972" t="s">
        <v>14</v>
      </c>
    </row>
    <row r="973" spans="1:2" x14ac:dyDescent="0.25">
      <c r="A973">
        <v>5100</v>
      </c>
      <c r="B973" t="s">
        <v>14</v>
      </c>
    </row>
    <row r="974" spans="1:2" x14ac:dyDescent="0.25">
      <c r="A974">
        <v>42700</v>
      </c>
      <c r="B974" t="s">
        <v>20</v>
      </c>
    </row>
    <row r="975" spans="1:2" x14ac:dyDescent="0.25">
      <c r="A975">
        <v>121100</v>
      </c>
      <c r="B975" t="s">
        <v>14</v>
      </c>
    </row>
    <row r="976" spans="1:2" x14ac:dyDescent="0.25">
      <c r="A976">
        <v>800</v>
      </c>
      <c r="B976" t="s">
        <v>20</v>
      </c>
    </row>
    <row r="977" spans="1:2" x14ac:dyDescent="0.25">
      <c r="A977">
        <v>5400</v>
      </c>
      <c r="B977" t="s">
        <v>20</v>
      </c>
    </row>
    <row r="978" spans="1:2" x14ac:dyDescent="0.25">
      <c r="A978">
        <v>4000</v>
      </c>
      <c r="B978" t="s">
        <v>20</v>
      </c>
    </row>
    <row r="979" spans="1:2" x14ac:dyDescent="0.25">
      <c r="A979">
        <v>7000</v>
      </c>
      <c r="B979" t="s">
        <v>14</v>
      </c>
    </row>
    <row r="980" spans="1:2" x14ac:dyDescent="0.25">
      <c r="A980">
        <v>1000</v>
      </c>
      <c r="B980" t="s">
        <v>20</v>
      </c>
    </row>
    <row r="981" spans="1:2" x14ac:dyDescent="0.25">
      <c r="A981">
        <v>60200</v>
      </c>
      <c r="B981" t="s">
        <v>20</v>
      </c>
    </row>
    <row r="982" spans="1:2" x14ac:dyDescent="0.25">
      <c r="A982">
        <v>195200</v>
      </c>
      <c r="B982" t="s">
        <v>14</v>
      </c>
    </row>
    <row r="983" spans="1:2" x14ac:dyDescent="0.25">
      <c r="A983">
        <v>6700</v>
      </c>
      <c r="B983" t="s">
        <v>20</v>
      </c>
    </row>
    <row r="984" spans="1:2" x14ac:dyDescent="0.25">
      <c r="A984">
        <v>7200</v>
      </c>
      <c r="B984" t="s">
        <v>14</v>
      </c>
    </row>
    <row r="985" spans="1:2" x14ac:dyDescent="0.25">
      <c r="A985">
        <v>129100</v>
      </c>
      <c r="B985" t="s">
        <v>20</v>
      </c>
    </row>
    <row r="986" spans="1:2" x14ac:dyDescent="0.25">
      <c r="A986">
        <v>6500</v>
      </c>
      <c r="B986" t="s">
        <v>20</v>
      </c>
    </row>
    <row r="987" spans="1:2" x14ac:dyDescent="0.25">
      <c r="A987">
        <v>170600</v>
      </c>
      <c r="B987" t="s">
        <v>14</v>
      </c>
    </row>
    <row r="988" spans="1:2" x14ac:dyDescent="0.25">
      <c r="A988">
        <v>7800</v>
      </c>
      <c r="B988" t="s">
        <v>14</v>
      </c>
    </row>
    <row r="989" spans="1:2" x14ac:dyDescent="0.25">
      <c r="A989">
        <v>6200</v>
      </c>
      <c r="B989" t="s">
        <v>20</v>
      </c>
    </row>
    <row r="990" spans="1:2" x14ac:dyDescent="0.25">
      <c r="A990">
        <v>9400</v>
      </c>
      <c r="B990" t="s">
        <v>14</v>
      </c>
    </row>
    <row r="991" spans="1:2" x14ac:dyDescent="0.25">
      <c r="A991">
        <v>2400</v>
      </c>
      <c r="B991" t="s">
        <v>20</v>
      </c>
    </row>
    <row r="992" spans="1:2" x14ac:dyDescent="0.25">
      <c r="A992">
        <v>7800</v>
      </c>
      <c r="B992" t="s">
        <v>14</v>
      </c>
    </row>
    <row r="993" spans="1:2" x14ac:dyDescent="0.25">
      <c r="A993">
        <v>9800</v>
      </c>
      <c r="B993" t="s">
        <v>20</v>
      </c>
    </row>
    <row r="994" spans="1:2" x14ac:dyDescent="0.25">
      <c r="A994">
        <v>3100</v>
      </c>
      <c r="B994" t="s">
        <v>20</v>
      </c>
    </row>
    <row r="995" spans="1:2" x14ac:dyDescent="0.25">
      <c r="A995">
        <v>9800</v>
      </c>
      <c r="B995" t="s">
        <v>74</v>
      </c>
    </row>
    <row r="996" spans="1:2" x14ac:dyDescent="0.25">
      <c r="A996">
        <v>141100</v>
      </c>
      <c r="B996" t="s">
        <v>14</v>
      </c>
    </row>
    <row r="997" spans="1:2" x14ac:dyDescent="0.25">
      <c r="A997">
        <v>97300</v>
      </c>
      <c r="B997" t="s">
        <v>20</v>
      </c>
    </row>
    <row r="998" spans="1:2" x14ac:dyDescent="0.25">
      <c r="A998">
        <v>6600</v>
      </c>
      <c r="B998" t="s">
        <v>14</v>
      </c>
    </row>
    <row r="999" spans="1:2" x14ac:dyDescent="0.25">
      <c r="A999">
        <v>7600</v>
      </c>
      <c r="B999" t="s">
        <v>74</v>
      </c>
    </row>
    <row r="1000" spans="1:2" x14ac:dyDescent="0.25">
      <c r="A1000">
        <v>66600</v>
      </c>
      <c r="B1000" t="s">
        <v>14</v>
      </c>
    </row>
    <row r="1001" spans="1:2" x14ac:dyDescent="0.25">
      <c r="A1001">
        <v>111100</v>
      </c>
      <c r="B1001" t="s">
        <v>74</v>
      </c>
    </row>
  </sheetData>
  <conditionalFormatting sqref="B1:B1048576">
    <cfRule type="containsText" dxfId="11" priority="1" operator="containsText" text="canceled">
      <formula>NOT(ISERROR(SEARCH("canceled",B1)))</formula>
    </cfRule>
    <cfRule type="containsText" dxfId="10" priority="2" operator="containsText" text="successful">
      <formula>NOT(ISERROR(SEARCH("successful",B1)))</formula>
    </cfRule>
    <cfRule type="containsText" dxfId="9" priority="3" operator="containsText" text="live">
      <formula>NOT(ISERROR(SEARCH("live",B1)))</formula>
    </cfRule>
    <cfRule type="containsText" dxfId="8" priority="4" operator="containsText" text="Failed">
      <formula>NOT(ISERROR(SEARCH("Failed",B1)))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34D5-3593-4CB3-9350-AAED5FEEAC58}">
  <dimension ref="A1:L566"/>
  <sheetViews>
    <sheetView tabSelected="1" workbookViewId="0">
      <selection activeCell="M13" sqref="M13"/>
    </sheetView>
  </sheetViews>
  <sheetFormatPr defaultRowHeight="15.75" x14ac:dyDescent="0.25"/>
  <cols>
    <col min="4" max="4" width="36.375" customWidth="1"/>
    <col min="5" max="5" width="18.125" customWidth="1"/>
    <col min="8" max="8" width="12.375" customWidth="1"/>
    <col min="10" max="10" width="37.5" customWidth="1"/>
  </cols>
  <sheetData>
    <row r="1" spans="1:12" x14ac:dyDescent="0.25">
      <c r="A1" t="s">
        <v>4</v>
      </c>
      <c r="B1" t="s">
        <v>5</v>
      </c>
      <c r="G1" t="s">
        <v>4</v>
      </c>
      <c r="H1" t="s">
        <v>5</v>
      </c>
    </row>
    <row r="2" spans="1:12" x14ac:dyDescent="0.25">
      <c r="A2" t="s">
        <v>20</v>
      </c>
      <c r="B2">
        <v>158</v>
      </c>
      <c r="G2" t="s">
        <v>14</v>
      </c>
      <c r="H2">
        <v>0</v>
      </c>
    </row>
    <row r="3" spans="1:12" x14ac:dyDescent="0.25">
      <c r="A3" t="s">
        <v>20</v>
      </c>
      <c r="B3">
        <v>1425</v>
      </c>
      <c r="G3" t="s">
        <v>14</v>
      </c>
      <c r="H3">
        <v>24</v>
      </c>
    </row>
    <row r="4" spans="1:12" x14ac:dyDescent="0.25">
      <c r="A4" t="s">
        <v>20</v>
      </c>
      <c r="B4">
        <v>174</v>
      </c>
      <c r="G4" t="s">
        <v>14</v>
      </c>
      <c r="H4">
        <v>53</v>
      </c>
    </row>
    <row r="5" spans="1:12" x14ac:dyDescent="0.25">
      <c r="A5" t="s">
        <v>20</v>
      </c>
      <c r="B5">
        <v>227</v>
      </c>
      <c r="G5" t="s">
        <v>14</v>
      </c>
      <c r="H5">
        <v>18</v>
      </c>
    </row>
    <row r="6" spans="1:12" x14ac:dyDescent="0.25">
      <c r="A6" t="s">
        <v>20</v>
      </c>
      <c r="B6">
        <v>220</v>
      </c>
      <c r="D6" s="11" t="s">
        <v>2107</v>
      </c>
      <c r="E6" s="11"/>
      <c r="G6" t="s">
        <v>14</v>
      </c>
      <c r="H6">
        <v>44</v>
      </c>
      <c r="J6" s="11" t="s">
        <v>2109</v>
      </c>
      <c r="K6" s="11"/>
      <c r="L6" s="11"/>
    </row>
    <row r="7" spans="1:12" x14ac:dyDescent="0.25">
      <c r="A7" t="s">
        <v>20</v>
      </c>
      <c r="B7">
        <v>98</v>
      </c>
      <c r="D7" t="s">
        <v>2108</v>
      </c>
      <c r="E7" s="13">
        <f>AVERAGE(B2:B566)</f>
        <v>851.14690265486729</v>
      </c>
      <c r="G7" t="s">
        <v>14</v>
      </c>
      <c r="H7">
        <v>27</v>
      </c>
      <c r="J7" t="s">
        <v>2108</v>
      </c>
      <c r="K7" s="13">
        <f>AVERAGE(H2:H365)</f>
        <v>585.61538461538464</v>
      </c>
    </row>
    <row r="8" spans="1:12" x14ac:dyDescent="0.25">
      <c r="A8" t="s">
        <v>20</v>
      </c>
      <c r="B8">
        <v>100</v>
      </c>
      <c r="D8" t="s">
        <v>2110</v>
      </c>
      <c r="E8" s="7">
        <f>MEDIAN(B2:B566)</f>
        <v>201</v>
      </c>
      <c r="G8" t="s">
        <v>14</v>
      </c>
      <c r="H8">
        <v>55</v>
      </c>
      <c r="J8" t="s">
        <v>2110</v>
      </c>
      <c r="K8">
        <f>MEDIAN(H2:H365)</f>
        <v>114.5</v>
      </c>
    </row>
    <row r="9" spans="1:12" x14ac:dyDescent="0.25">
      <c r="A9" t="s">
        <v>20</v>
      </c>
      <c r="B9">
        <v>1249</v>
      </c>
      <c r="D9" t="s">
        <v>2111</v>
      </c>
      <c r="E9" s="7">
        <f>MIN(B2:B566)</f>
        <v>16</v>
      </c>
      <c r="G9" t="s">
        <v>14</v>
      </c>
      <c r="H9">
        <v>200</v>
      </c>
      <c r="J9" t="s">
        <v>2111</v>
      </c>
      <c r="K9">
        <f>MIN(H2:H365)</f>
        <v>0</v>
      </c>
    </row>
    <row r="10" spans="1:12" x14ac:dyDescent="0.25">
      <c r="A10" t="s">
        <v>20</v>
      </c>
      <c r="B10">
        <v>1396</v>
      </c>
      <c r="D10" t="s">
        <v>2115</v>
      </c>
      <c r="E10">
        <f>MAX(B2:B566)</f>
        <v>7295</v>
      </c>
      <c r="G10" t="s">
        <v>14</v>
      </c>
      <c r="H10">
        <v>452</v>
      </c>
      <c r="J10" t="s">
        <v>2112</v>
      </c>
      <c r="K10">
        <f>MAX(H2:H365)</f>
        <v>6080</v>
      </c>
    </row>
    <row r="11" spans="1:12" x14ac:dyDescent="0.25">
      <c r="A11" t="s">
        <v>20</v>
      </c>
      <c r="B11">
        <v>890</v>
      </c>
      <c r="D11" t="s">
        <v>2116</v>
      </c>
      <c r="E11" s="13">
        <f>VAR(B2:B566)</f>
        <v>1606216.5936295739</v>
      </c>
      <c r="G11" t="s">
        <v>14</v>
      </c>
      <c r="H11">
        <v>674</v>
      </c>
      <c r="J11" t="s">
        <v>2113</v>
      </c>
      <c r="K11">
        <f>VAR(H2:H365)</f>
        <v>924113.45496927318</v>
      </c>
    </row>
    <row r="12" spans="1:12" x14ac:dyDescent="0.25">
      <c r="A12" t="s">
        <v>20</v>
      </c>
      <c r="B12">
        <v>142</v>
      </c>
      <c r="D12" t="s">
        <v>2117</v>
      </c>
      <c r="E12" s="13">
        <f>STDEV(B2:B566)</f>
        <v>1267.366006183523</v>
      </c>
      <c r="G12" t="s">
        <v>14</v>
      </c>
      <c r="H12">
        <v>558</v>
      </c>
      <c r="J12" t="s">
        <v>2114</v>
      </c>
      <c r="K12" s="13">
        <f>STDEV(H2:H365)</f>
        <v>961.30819978260524</v>
      </c>
    </row>
    <row r="13" spans="1:12" x14ac:dyDescent="0.25">
      <c r="A13" t="s">
        <v>20</v>
      </c>
      <c r="B13">
        <v>2673</v>
      </c>
      <c r="G13" t="s">
        <v>14</v>
      </c>
      <c r="H13">
        <v>15</v>
      </c>
    </row>
    <row r="14" spans="1:12" x14ac:dyDescent="0.25">
      <c r="A14" t="s">
        <v>20</v>
      </c>
      <c r="B14">
        <v>163</v>
      </c>
      <c r="G14" t="s">
        <v>14</v>
      </c>
      <c r="H14">
        <v>2307</v>
      </c>
    </row>
    <row r="15" spans="1:12" x14ac:dyDescent="0.25">
      <c r="A15" t="s">
        <v>20</v>
      </c>
      <c r="B15">
        <v>2220</v>
      </c>
      <c r="G15" t="s">
        <v>14</v>
      </c>
      <c r="H15">
        <v>88</v>
      </c>
    </row>
    <row r="16" spans="1:12" x14ac:dyDescent="0.25">
      <c r="A16" t="s">
        <v>20</v>
      </c>
      <c r="B16">
        <v>1606</v>
      </c>
      <c r="G16" t="s">
        <v>14</v>
      </c>
      <c r="H16">
        <v>48</v>
      </c>
    </row>
    <row r="17" spans="1:8" x14ac:dyDescent="0.25">
      <c r="A17" t="s">
        <v>20</v>
      </c>
      <c r="B17">
        <v>129</v>
      </c>
      <c r="G17" t="s">
        <v>14</v>
      </c>
      <c r="H17">
        <v>1</v>
      </c>
    </row>
    <row r="18" spans="1:8" x14ac:dyDescent="0.25">
      <c r="A18" t="s">
        <v>20</v>
      </c>
      <c r="B18">
        <v>226</v>
      </c>
      <c r="G18" t="s">
        <v>14</v>
      </c>
      <c r="H18">
        <v>1467</v>
      </c>
    </row>
    <row r="19" spans="1:8" x14ac:dyDescent="0.25">
      <c r="A19" t="s">
        <v>20</v>
      </c>
      <c r="B19">
        <v>5419</v>
      </c>
      <c r="G19" t="s">
        <v>14</v>
      </c>
      <c r="H19">
        <v>75</v>
      </c>
    </row>
    <row r="20" spans="1:8" x14ac:dyDescent="0.25">
      <c r="A20" t="s">
        <v>20</v>
      </c>
      <c r="B20">
        <v>165</v>
      </c>
      <c r="G20" t="s">
        <v>14</v>
      </c>
      <c r="H20">
        <v>120</v>
      </c>
    </row>
    <row r="21" spans="1:8" x14ac:dyDescent="0.25">
      <c r="A21" t="s">
        <v>20</v>
      </c>
      <c r="B21">
        <v>1965</v>
      </c>
      <c r="G21" t="s">
        <v>14</v>
      </c>
      <c r="H21">
        <v>2253</v>
      </c>
    </row>
    <row r="22" spans="1:8" x14ac:dyDescent="0.25">
      <c r="A22" t="s">
        <v>20</v>
      </c>
      <c r="B22">
        <v>16</v>
      </c>
      <c r="G22" t="s">
        <v>14</v>
      </c>
      <c r="H22">
        <v>5</v>
      </c>
    </row>
    <row r="23" spans="1:8" x14ac:dyDescent="0.25">
      <c r="A23" t="s">
        <v>20</v>
      </c>
      <c r="B23">
        <v>107</v>
      </c>
      <c r="G23" t="s">
        <v>14</v>
      </c>
      <c r="H23">
        <v>38</v>
      </c>
    </row>
    <row r="24" spans="1:8" x14ac:dyDescent="0.25">
      <c r="A24" t="s">
        <v>20</v>
      </c>
      <c r="B24">
        <v>134</v>
      </c>
      <c r="G24" t="s">
        <v>14</v>
      </c>
      <c r="H24">
        <v>12</v>
      </c>
    </row>
    <row r="25" spans="1:8" x14ac:dyDescent="0.25">
      <c r="A25" t="s">
        <v>20</v>
      </c>
      <c r="B25">
        <v>198</v>
      </c>
      <c r="G25" t="s">
        <v>14</v>
      </c>
      <c r="H25">
        <v>1684</v>
      </c>
    </row>
    <row r="26" spans="1:8" x14ac:dyDescent="0.25">
      <c r="A26" t="s">
        <v>20</v>
      </c>
      <c r="B26">
        <v>111</v>
      </c>
      <c r="G26" t="s">
        <v>14</v>
      </c>
      <c r="H26">
        <v>56</v>
      </c>
    </row>
    <row r="27" spans="1:8" x14ac:dyDescent="0.25">
      <c r="A27" t="s">
        <v>20</v>
      </c>
      <c r="B27">
        <v>222</v>
      </c>
      <c r="G27" t="s">
        <v>14</v>
      </c>
      <c r="H27">
        <v>838</v>
      </c>
    </row>
    <row r="28" spans="1:8" x14ac:dyDescent="0.25">
      <c r="A28" t="s">
        <v>20</v>
      </c>
      <c r="B28">
        <v>6212</v>
      </c>
      <c r="G28" t="s">
        <v>14</v>
      </c>
      <c r="H28">
        <v>1000</v>
      </c>
    </row>
    <row r="29" spans="1:8" x14ac:dyDescent="0.25">
      <c r="A29" t="s">
        <v>20</v>
      </c>
      <c r="B29">
        <v>98</v>
      </c>
      <c r="G29" t="s">
        <v>14</v>
      </c>
      <c r="H29">
        <v>1482</v>
      </c>
    </row>
    <row r="30" spans="1:8" x14ac:dyDescent="0.25">
      <c r="A30" t="s">
        <v>20</v>
      </c>
      <c r="B30">
        <v>92</v>
      </c>
      <c r="G30" t="s">
        <v>14</v>
      </c>
      <c r="H30">
        <v>106</v>
      </c>
    </row>
    <row r="31" spans="1:8" x14ac:dyDescent="0.25">
      <c r="A31" t="s">
        <v>20</v>
      </c>
      <c r="B31">
        <v>149</v>
      </c>
      <c r="G31" t="s">
        <v>14</v>
      </c>
      <c r="H31">
        <v>679</v>
      </c>
    </row>
    <row r="32" spans="1:8" x14ac:dyDescent="0.25">
      <c r="A32" t="s">
        <v>20</v>
      </c>
      <c r="B32">
        <v>2431</v>
      </c>
      <c r="G32" t="s">
        <v>14</v>
      </c>
      <c r="H32">
        <v>1220</v>
      </c>
    </row>
    <row r="33" spans="1:8" x14ac:dyDescent="0.25">
      <c r="A33" t="s">
        <v>20</v>
      </c>
      <c r="B33">
        <v>303</v>
      </c>
      <c r="G33" t="s">
        <v>14</v>
      </c>
      <c r="H33">
        <v>1</v>
      </c>
    </row>
    <row r="34" spans="1:8" x14ac:dyDescent="0.25">
      <c r="A34" t="s">
        <v>20</v>
      </c>
      <c r="B34">
        <v>209</v>
      </c>
      <c r="G34" t="s">
        <v>14</v>
      </c>
      <c r="H34">
        <v>37</v>
      </c>
    </row>
    <row r="35" spans="1:8" x14ac:dyDescent="0.25">
      <c r="A35" t="s">
        <v>20</v>
      </c>
      <c r="B35">
        <v>131</v>
      </c>
      <c r="G35" t="s">
        <v>14</v>
      </c>
      <c r="H35">
        <v>60</v>
      </c>
    </row>
    <row r="36" spans="1:8" x14ac:dyDescent="0.25">
      <c r="A36" t="s">
        <v>20</v>
      </c>
      <c r="B36">
        <v>164</v>
      </c>
      <c r="G36" t="s">
        <v>14</v>
      </c>
      <c r="H36">
        <v>296</v>
      </c>
    </row>
    <row r="37" spans="1:8" x14ac:dyDescent="0.25">
      <c r="A37" t="s">
        <v>20</v>
      </c>
      <c r="B37">
        <v>201</v>
      </c>
      <c r="G37" t="s">
        <v>14</v>
      </c>
      <c r="H37">
        <v>3304</v>
      </c>
    </row>
    <row r="38" spans="1:8" x14ac:dyDescent="0.25">
      <c r="A38" t="s">
        <v>20</v>
      </c>
      <c r="B38">
        <v>211</v>
      </c>
      <c r="G38" t="s">
        <v>14</v>
      </c>
      <c r="H38">
        <v>73</v>
      </c>
    </row>
    <row r="39" spans="1:8" x14ac:dyDescent="0.25">
      <c r="A39" t="s">
        <v>20</v>
      </c>
      <c r="B39">
        <v>128</v>
      </c>
      <c r="G39" t="s">
        <v>14</v>
      </c>
      <c r="H39">
        <v>3387</v>
      </c>
    </row>
    <row r="40" spans="1:8" x14ac:dyDescent="0.25">
      <c r="A40" t="s">
        <v>20</v>
      </c>
      <c r="B40">
        <v>1600</v>
      </c>
      <c r="G40" t="s">
        <v>14</v>
      </c>
      <c r="H40">
        <v>662</v>
      </c>
    </row>
    <row r="41" spans="1:8" x14ac:dyDescent="0.25">
      <c r="A41" t="s">
        <v>20</v>
      </c>
      <c r="B41">
        <v>249</v>
      </c>
      <c r="G41" t="s">
        <v>14</v>
      </c>
      <c r="H41">
        <v>774</v>
      </c>
    </row>
    <row r="42" spans="1:8" x14ac:dyDescent="0.25">
      <c r="A42" t="s">
        <v>20</v>
      </c>
      <c r="B42">
        <v>236</v>
      </c>
      <c r="G42" t="s">
        <v>14</v>
      </c>
      <c r="H42">
        <v>672</v>
      </c>
    </row>
    <row r="43" spans="1:8" x14ac:dyDescent="0.25">
      <c r="A43" t="s">
        <v>20</v>
      </c>
      <c r="B43">
        <v>4065</v>
      </c>
      <c r="G43" t="s">
        <v>14</v>
      </c>
      <c r="H43">
        <v>940</v>
      </c>
    </row>
    <row r="44" spans="1:8" x14ac:dyDescent="0.25">
      <c r="A44" t="s">
        <v>20</v>
      </c>
      <c r="B44">
        <v>246</v>
      </c>
      <c r="G44" t="s">
        <v>14</v>
      </c>
      <c r="H44">
        <v>117</v>
      </c>
    </row>
    <row r="45" spans="1:8" x14ac:dyDescent="0.25">
      <c r="A45" t="s">
        <v>20</v>
      </c>
      <c r="B45">
        <v>2475</v>
      </c>
      <c r="G45" t="s">
        <v>14</v>
      </c>
      <c r="H45">
        <v>115</v>
      </c>
    </row>
    <row r="46" spans="1:8" x14ac:dyDescent="0.25">
      <c r="A46" t="s">
        <v>20</v>
      </c>
      <c r="B46">
        <v>76</v>
      </c>
      <c r="G46" t="s">
        <v>14</v>
      </c>
      <c r="H46">
        <v>326</v>
      </c>
    </row>
    <row r="47" spans="1:8" x14ac:dyDescent="0.25">
      <c r="A47" t="s">
        <v>20</v>
      </c>
      <c r="B47">
        <v>54</v>
      </c>
      <c r="G47" t="s">
        <v>14</v>
      </c>
      <c r="H47">
        <v>1</v>
      </c>
    </row>
    <row r="48" spans="1:8" x14ac:dyDescent="0.25">
      <c r="A48" t="s">
        <v>20</v>
      </c>
      <c r="B48">
        <v>88</v>
      </c>
      <c r="G48" t="s">
        <v>14</v>
      </c>
      <c r="H48">
        <v>1467</v>
      </c>
    </row>
    <row r="49" spans="1:8" x14ac:dyDescent="0.25">
      <c r="A49" t="s">
        <v>20</v>
      </c>
      <c r="B49">
        <v>85</v>
      </c>
      <c r="G49" t="s">
        <v>14</v>
      </c>
      <c r="H49">
        <v>5681</v>
      </c>
    </row>
    <row r="50" spans="1:8" x14ac:dyDescent="0.25">
      <c r="A50" t="s">
        <v>20</v>
      </c>
      <c r="B50">
        <v>170</v>
      </c>
      <c r="G50" t="s">
        <v>14</v>
      </c>
      <c r="H50">
        <v>1059</v>
      </c>
    </row>
    <row r="51" spans="1:8" x14ac:dyDescent="0.25">
      <c r="A51" t="s">
        <v>20</v>
      </c>
      <c r="B51">
        <v>330</v>
      </c>
      <c r="G51" t="s">
        <v>14</v>
      </c>
      <c r="H51">
        <v>1194</v>
      </c>
    </row>
    <row r="52" spans="1:8" x14ac:dyDescent="0.25">
      <c r="A52" t="s">
        <v>20</v>
      </c>
      <c r="B52">
        <v>127</v>
      </c>
      <c r="G52" t="s">
        <v>14</v>
      </c>
      <c r="H52">
        <v>30</v>
      </c>
    </row>
    <row r="53" spans="1:8" x14ac:dyDescent="0.25">
      <c r="A53" t="s">
        <v>20</v>
      </c>
      <c r="B53">
        <v>411</v>
      </c>
      <c r="G53" t="s">
        <v>14</v>
      </c>
      <c r="H53">
        <v>75</v>
      </c>
    </row>
    <row r="54" spans="1:8" x14ac:dyDescent="0.25">
      <c r="A54" t="s">
        <v>20</v>
      </c>
      <c r="B54">
        <v>180</v>
      </c>
      <c r="G54" t="s">
        <v>14</v>
      </c>
      <c r="H54">
        <v>955</v>
      </c>
    </row>
    <row r="55" spans="1:8" x14ac:dyDescent="0.25">
      <c r="A55" t="s">
        <v>20</v>
      </c>
      <c r="B55">
        <v>374</v>
      </c>
      <c r="G55" t="s">
        <v>14</v>
      </c>
      <c r="H55">
        <v>67</v>
      </c>
    </row>
    <row r="56" spans="1:8" x14ac:dyDescent="0.25">
      <c r="A56" t="s">
        <v>20</v>
      </c>
      <c r="B56">
        <v>71</v>
      </c>
      <c r="G56" t="s">
        <v>14</v>
      </c>
      <c r="H56">
        <v>5</v>
      </c>
    </row>
    <row r="57" spans="1:8" x14ac:dyDescent="0.25">
      <c r="A57" t="s">
        <v>20</v>
      </c>
      <c r="B57">
        <v>203</v>
      </c>
      <c r="G57" t="s">
        <v>14</v>
      </c>
      <c r="H57">
        <v>26</v>
      </c>
    </row>
    <row r="58" spans="1:8" x14ac:dyDescent="0.25">
      <c r="A58" t="s">
        <v>20</v>
      </c>
      <c r="B58">
        <v>113</v>
      </c>
      <c r="G58" t="s">
        <v>14</v>
      </c>
      <c r="H58">
        <v>1130</v>
      </c>
    </row>
    <row r="59" spans="1:8" x14ac:dyDescent="0.25">
      <c r="A59" t="s">
        <v>20</v>
      </c>
      <c r="B59">
        <v>96</v>
      </c>
      <c r="G59" t="s">
        <v>14</v>
      </c>
      <c r="H59">
        <v>782</v>
      </c>
    </row>
    <row r="60" spans="1:8" x14ac:dyDescent="0.25">
      <c r="A60" t="s">
        <v>20</v>
      </c>
      <c r="B60">
        <v>498</v>
      </c>
      <c r="G60" t="s">
        <v>14</v>
      </c>
      <c r="H60">
        <v>210</v>
      </c>
    </row>
    <row r="61" spans="1:8" x14ac:dyDescent="0.25">
      <c r="A61" t="s">
        <v>20</v>
      </c>
      <c r="B61">
        <v>180</v>
      </c>
      <c r="G61" t="s">
        <v>14</v>
      </c>
      <c r="H61">
        <v>136</v>
      </c>
    </row>
    <row r="62" spans="1:8" x14ac:dyDescent="0.25">
      <c r="A62" t="s">
        <v>20</v>
      </c>
      <c r="B62">
        <v>27</v>
      </c>
      <c r="G62" t="s">
        <v>14</v>
      </c>
      <c r="H62">
        <v>86</v>
      </c>
    </row>
    <row r="63" spans="1:8" x14ac:dyDescent="0.25">
      <c r="A63" t="s">
        <v>20</v>
      </c>
      <c r="B63">
        <v>2331</v>
      </c>
      <c r="G63" t="s">
        <v>14</v>
      </c>
      <c r="H63">
        <v>19</v>
      </c>
    </row>
    <row r="64" spans="1:8" x14ac:dyDescent="0.25">
      <c r="A64" t="s">
        <v>20</v>
      </c>
      <c r="B64">
        <v>113</v>
      </c>
      <c r="G64" t="s">
        <v>14</v>
      </c>
      <c r="H64">
        <v>886</v>
      </c>
    </row>
    <row r="65" spans="1:8" x14ac:dyDescent="0.25">
      <c r="A65" t="s">
        <v>20</v>
      </c>
      <c r="B65">
        <v>164</v>
      </c>
      <c r="G65" t="s">
        <v>14</v>
      </c>
      <c r="H65">
        <v>35</v>
      </c>
    </row>
    <row r="66" spans="1:8" x14ac:dyDescent="0.25">
      <c r="A66" t="s">
        <v>20</v>
      </c>
      <c r="B66">
        <v>164</v>
      </c>
      <c r="G66" t="s">
        <v>14</v>
      </c>
      <c r="H66">
        <v>24</v>
      </c>
    </row>
    <row r="67" spans="1:8" x14ac:dyDescent="0.25">
      <c r="A67" t="s">
        <v>20</v>
      </c>
      <c r="B67">
        <v>336</v>
      </c>
      <c r="G67" t="s">
        <v>14</v>
      </c>
      <c r="H67">
        <v>86</v>
      </c>
    </row>
    <row r="68" spans="1:8" x14ac:dyDescent="0.25">
      <c r="A68" t="s">
        <v>20</v>
      </c>
      <c r="B68">
        <v>1917</v>
      </c>
      <c r="G68" t="s">
        <v>14</v>
      </c>
      <c r="H68">
        <v>243</v>
      </c>
    </row>
    <row r="69" spans="1:8" x14ac:dyDescent="0.25">
      <c r="A69" t="s">
        <v>20</v>
      </c>
      <c r="B69">
        <v>95</v>
      </c>
      <c r="G69" t="s">
        <v>14</v>
      </c>
      <c r="H69">
        <v>65</v>
      </c>
    </row>
    <row r="70" spans="1:8" x14ac:dyDescent="0.25">
      <c r="A70" t="s">
        <v>20</v>
      </c>
      <c r="B70">
        <v>147</v>
      </c>
      <c r="G70" t="s">
        <v>14</v>
      </c>
      <c r="H70">
        <v>100</v>
      </c>
    </row>
    <row r="71" spans="1:8" x14ac:dyDescent="0.25">
      <c r="A71" t="s">
        <v>20</v>
      </c>
      <c r="B71">
        <v>86</v>
      </c>
      <c r="G71" t="s">
        <v>14</v>
      </c>
      <c r="H71">
        <v>168</v>
      </c>
    </row>
    <row r="72" spans="1:8" x14ac:dyDescent="0.25">
      <c r="A72" t="s">
        <v>20</v>
      </c>
      <c r="B72">
        <v>83</v>
      </c>
      <c r="G72" t="s">
        <v>14</v>
      </c>
      <c r="H72">
        <v>13</v>
      </c>
    </row>
    <row r="73" spans="1:8" x14ac:dyDescent="0.25">
      <c r="A73" t="s">
        <v>20</v>
      </c>
      <c r="B73">
        <v>676</v>
      </c>
      <c r="G73" t="s">
        <v>14</v>
      </c>
      <c r="H73">
        <v>1</v>
      </c>
    </row>
    <row r="74" spans="1:8" x14ac:dyDescent="0.25">
      <c r="A74" t="s">
        <v>20</v>
      </c>
      <c r="B74">
        <v>361</v>
      </c>
      <c r="G74" t="s">
        <v>14</v>
      </c>
      <c r="H74">
        <v>40</v>
      </c>
    </row>
    <row r="75" spans="1:8" x14ac:dyDescent="0.25">
      <c r="A75" t="s">
        <v>20</v>
      </c>
      <c r="B75">
        <v>131</v>
      </c>
      <c r="G75" t="s">
        <v>14</v>
      </c>
      <c r="H75">
        <v>226</v>
      </c>
    </row>
    <row r="76" spans="1:8" x14ac:dyDescent="0.25">
      <c r="A76" t="s">
        <v>20</v>
      </c>
      <c r="B76">
        <v>126</v>
      </c>
      <c r="G76" t="s">
        <v>14</v>
      </c>
      <c r="H76">
        <v>1625</v>
      </c>
    </row>
    <row r="77" spans="1:8" x14ac:dyDescent="0.25">
      <c r="A77" t="s">
        <v>20</v>
      </c>
      <c r="B77">
        <v>275</v>
      </c>
      <c r="G77" t="s">
        <v>14</v>
      </c>
      <c r="H77">
        <v>143</v>
      </c>
    </row>
    <row r="78" spans="1:8" x14ac:dyDescent="0.25">
      <c r="A78" t="s">
        <v>20</v>
      </c>
      <c r="B78">
        <v>67</v>
      </c>
      <c r="G78" t="s">
        <v>14</v>
      </c>
      <c r="H78">
        <v>934</v>
      </c>
    </row>
    <row r="79" spans="1:8" x14ac:dyDescent="0.25">
      <c r="A79" t="s">
        <v>20</v>
      </c>
      <c r="B79">
        <v>154</v>
      </c>
      <c r="G79" t="s">
        <v>14</v>
      </c>
      <c r="H79">
        <v>17</v>
      </c>
    </row>
    <row r="80" spans="1:8" x14ac:dyDescent="0.25">
      <c r="A80" t="s">
        <v>20</v>
      </c>
      <c r="B80">
        <v>1782</v>
      </c>
      <c r="G80" t="s">
        <v>14</v>
      </c>
      <c r="H80">
        <v>2179</v>
      </c>
    </row>
    <row r="81" spans="1:8" x14ac:dyDescent="0.25">
      <c r="A81" t="s">
        <v>20</v>
      </c>
      <c r="B81">
        <v>903</v>
      </c>
      <c r="G81" t="s">
        <v>14</v>
      </c>
      <c r="H81">
        <v>931</v>
      </c>
    </row>
    <row r="82" spans="1:8" x14ac:dyDescent="0.25">
      <c r="A82" t="s">
        <v>20</v>
      </c>
      <c r="B82">
        <v>94</v>
      </c>
      <c r="G82" t="s">
        <v>14</v>
      </c>
      <c r="H82">
        <v>92</v>
      </c>
    </row>
    <row r="83" spans="1:8" x14ac:dyDescent="0.25">
      <c r="A83" t="s">
        <v>20</v>
      </c>
      <c r="B83">
        <v>180</v>
      </c>
      <c r="G83" t="s">
        <v>14</v>
      </c>
      <c r="H83">
        <v>57</v>
      </c>
    </row>
    <row r="84" spans="1:8" x14ac:dyDescent="0.25">
      <c r="A84" t="s">
        <v>20</v>
      </c>
      <c r="B84">
        <v>533</v>
      </c>
      <c r="G84" t="s">
        <v>14</v>
      </c>
      <c r="H84">
        <v>41</v>
      </c>
    </row>
    <row r="85" spans="1:8" x14ac:dyDescent="0.25">
      <c r="A85" t="s">
        <v>20</v>
      </c>
      <c r="B85">
        <v>2443</v>
      </c>
      <c r="G85" t="s">
        <v>14</v>
      </c>
      <c r="H85">
        <v>1</v>
      </c>
    </row>
    <row r="86" spans="1:8" x14ac:dyDescent="0.25">
      <c r="A86" t="s">
        <v>20</v>
      </c>
      <c r="B86">
        <v>89</v>
      </c>
      <c r="G86" t="s">
        <v>14</v>
      </c>
      <c r="H86">
        <v>101</v>
      </c>
    </row>
    <row r="87" spans="1:8" x14ac:dyDescent="0.25">
      <c r="A87" t="s">
        <v>20</v>
      </c>
      <c r="B87">
        <v>159</v>
      </c>
      <c r="G87" t="s">
        <v>14</v>
      </c>
      <c r="H87">
        <v>1335</v>
      </c>
    </row>
    <row r="88" spans="1:8" x14ac:dyDescent="0.25">
      <c r="A88" t="s">
        <v>20</v>
      </c>
      <c r="B88">
        <v>50</v>
      </c>
      <c r="G88" t="s">
        <v>14</v>
      </c>
      <c r="H88">
        <v>15</v>
      </c>
    </row>
    <row r="89" spans="1:8" x14ac:dyDescent="0.25">
      <c r="A89" t="s">
        <v>20</v>
      </c>
      <c r="B89">
        <v>186</v>
      </c>
      <c r="G89" t="s">
        <v>14</v>
      </c>
      <c r="H89">
        <v>454</v>
      </c>
    </row>
    <row r="90" spans="1:8" x14ac:dyDescent="0.25">
      <c r="A90" t="s">
        <v>20</v>
      </c>
      <c r="B90">
        <v>1071</v>
      </c>
      <c r="G90" t="s">
        <v>14</v>
      </c>
      <c r="H90">
        <v>3182</v>
      </c>
    </row>
    <row r="91" spans="1:8" x14ac:dyDescent="0.25">
      <c r="A91" t="s">
        <v>20</v>
      </c>
      <c r="B91">
        <v>117</v>
      </c>
      <c r="G91" t="s">
        <v>14</v>
      </c>
      <c r="H91">
        <v>15</v>
      </c>
    </row>
    <row r="92" spans="1:8" x14ac:dyDescent="0.25">
      <c r="A92" t="s">
        <v>20</v>
      </c>
      <c r="B92">
        <v>70</v>
      </c>
      <c r="G92" t="s">
        <v>14</v>
      </c>
      <c r="H92">
        <v>133</v>
      </c>
    </row>
    <row r="93" spans="1:8" x14ac:dyDescent="0.25">
      <c r="A93" t="s">
        <v>20</v>
      </c>
      <c r="B93">
        <v>135</v>
      </c>
      <c r="G93" t="s">
        <v>14</v>
      </c>
      <c r="H93">
        <v>2062</v>
      </c>
    </row>
    <row r="94" spans="1:8" x14ac:dyDescent="0.25">
      <c r="A94" t="s">
        <v>20</v>
      </c>
      <c r="B94">
        <v>768</v>
      </c>
      <c r="G94" t="s">
        <v>14</v>
      </c>
      <c r="H94">
        <v>29</v>
      </c>
    </row>
    <row r="95" spans="1:8" x14ac:dyDescent="0.25">
      <c r="A95" t="s">
        <v>20</v>
      </c>
      <c r="B95">
        <v>199</v>
      </c>
      <c r="G95" t="s">
        <v>14</v>
      </c>
      <c r="H95">
        <v>132</v>
      </c>
    </row>
    <row r="96" spans="1:8" x14ac:dyDescent="0.25">
      <c r="A96" t="s">
        <v>20</v>
      </c>
      <c r="B96">
        <v>107</v>
      </c>
      <c r="G96" t="s">
        <v>14</v>
      </c>
      <c r="H96">
        <v>137</v>
      </c>
    </row>
    <row r="97" spans="1:8" x14ac:dyDescent="0.25">
      <c r="A97" t="s">
        <v>20</v>
      </c>
      <c r="B97">
        <v>195</v>
      </c>
      <c r="G97" t="s">
        <v>14</v>
      </c>
      <c r="H97">
        <v>908</v>
      </c>
    </row>
    <row r="98" spans="1:8" x14ac:dyDescent="0.25">
      <c r="A98" t="s">
        <v>20</v>
      </c>
      <c r="B98">
        <v>3376</v>
      </c>
      <c r="G98" t="s">
        <v>14</v>
      </c>
      <c r="H98">
        <v>10</v>
      </c>
    </row>
    <row r="99" spans="1:8" x14ac:dyDescent="0.25">
      <c r="A99" t="s">
        <v>20</v>
      </c>
      <c r="B99">
        <v>41</v>
      </c>
      <c r="G99" t="s">
        <v>14</v>
      </c>
      <c r="H99">
        <v>1910</v>
      </c>
    </row>
    <row r="100" spans="1:8" x14ac:dyDescent="0.25">
      <c r="A100" t="s">
        <v>20</v>
      </c>
      <c r="B100">
        <v>1821</v>
      </c>
      <c r="G100" t="s">
        <v>14</v>
      </c>
      <c r="H100">
        <v>38</v>
      </c>
    </row>
    <row r="101" spans="1:8" x14ac:dyDescent="0.25">
      <c r="A101" t="s">
        <v>20</v>
      </c>
      <c r="B101">
        <v>164</v>
      </c>
      <c r="G101" t="s">
        <v>14</v>
      </c>
      <c r="H101">
        <v>104</v>
      </c>
    </row>
    <row r="102" spans="1:8" x14ac:dyDescent="0.25">
      <c r="A102" t="s">
        <v>20</v>
      </c>
      <c r="B102">
        <v>157</v>
      </c>
      <c r="G102" t="s">
        <v>14</v>
      </c>
      <c r="H102">
        <v>49</v>
      </c>
    </row>
    <row r="103" spans="1:8" x14ac:dyDescent="0.25">
      <c r="A103" t="s">
        <v>20</v>
      </c>
      <c r="B103">
        <v>246</v>
      </c>
      <c r="G103" t="s">
        <v>14</v>
      </c>
      <c r="H103">
        <v>1</v>
      </c>
    </row>
    <row r="104" spans="1:8" x14ac:dyDescent="0.25">
      <c r="A104" t="s">
        <v>20</v>
      </c>
      <c r="B104">
        <v>1396</v>
      </c>
      <c r="G104" t="s">
        <v>14</v>
      </c>
      <c r="H104">
        <v>245</v>
      </c>
    </row>
    <row r="105" spans="1:8" x14ac:dyDescent="0.25">
      <c r="A105" t="s">
        <v>20</v>
      </c>
      <c r="B105">
        <v>2506</v>
      </c>
      <c r="G105" t="s">
        <v>14</v>
      </c>
      <c r="H105">
        <v>32</v>
      </c>
    </row>
    <row r="106" spans="1:8" x14ac:dyDescent="0.25">
      <c r="A106" t="s">
        <v>20</v>
      </c>
      <c r="B106">
        <v>244</v>
      </c>
      <c r="G106" t="s">
        <v>14</v>
      </c>
      <c r="H106">
        <v>7</v>
      </c>
    </row>
    <row r="107" spans="1:8" x14ac:dyDescent="0.25">
      <c r="A107" t="s">
        <v>20</v>
      </c>
      <c r="B107">
        <v>146</v>
      </c>
      <c r="G107" t="s">
        <v>14</v>
      </c>
      <c r="H107">
        <v>803</v>
      </c>
    </row>
    <row r="108" spans="1:8" x14ac:dyDescent="0.25">
      <c r="A108" t="s">
        <v>20</v>
      </c>
      <c r="B108">
        <v>1267</v>
      </c>
      <c r="G108" t="s">
        <v>14</v>
      </c>
      <c r="H108">
        <v>16</v>
      </c>
    </row>
    <row r="109" spans="1:8" x14ac:dyDescent="0.25">
      <c r="A109" t="s">
        <v>20</v>
      </c>
      <c r="B109">
        <v>1561</v>
      </c>
      <c r="G109" t="s">
        <v>14</v>
      </c>
      <c r="H109">
        <v>31</v>
      </c>
    </row>
    <row r="110" spans="1:8" x14ac:dyDescent="0.25">
      <c r="A110" t="s">
        <v>20</v>
      </c>
      <c r="B110">
        <v>48</v>
      </c>
      <c r="G110" t="s">
        <v>14</v>
      </c>
      <c r="H110">
        <v>108</v>
      </c>
    </row>
    <row r="111" spans="1:8" x14ac:dyDescent="0.25">
      <c r="A111" t="s">
        <v>20</v>
      </c>
      <c r="B111">
        <v>2739</v>
      </c>
      <c r="G111" t="s">
        <v>14</v>
      </c>
      <c r="H111">
        <v>30</v>
      </c>
    </row>
    <row r="112" spans="1:8" x14ac:dyDescent="0.25">
      <c r="A112" t="s">
        <v>20</v>
      </c>
      <c r="B112">
        <v>3537</v>
      </c>
      <c r="G112" t="s">
        <v>14</v>
      </c>
      <c r="H112">
        <v>17</v>
      </c>
    </row>
    <row r="113" spans="1:8" x14ac:dyDescent="0.25">
      <c r="A113" t="s">
        <v>20</v>
      </c>
      <c r="B113">
        <v>2107</v>
      </c>
      <c r="G113" t="s">
        <v>14</v>
      </c>
      <c r="H113">
        <v>80</v>
      </c>
    </row>
    <row r="114" spans="1:8" x14ac:dyDescent="0.25">
      <c r="A114" t="s">
        <v>20</v>
      </c>
      <c r="B114">
        <v>3318</v>
      </c>
      <c r="G114" t="s">
        <v>14</v>
      </c>
      <c r="H114">
        <v>2468</v>
      </c>
    </row>
    <row r="115" spans="1:8" x14ac:dyDescent="0.25">
      <c r="A115" t="s">
        <v>20</v>
      </c>
      <c r="B115">
        <v>340</v>
      </c>
      <c r="G115" t="s">
        <v>14</v>
      </c>
      <c r="H115">
        <v>26</v>
      </c>
    </row>
    <row r="116" spans="1:8" x14ac:dyDescent="0.25">
      <c r="A116" t="s">
        <v>20</v>
      </c>
      <c r="B116">
        <v>1442</v>
      </c>
      <c r="G116" t="s">
        <v>14</v>
      </c>
      <c r="H116">
        <v>73</v>
      </c>
    </row>
    <row r="117" spans="1:8" x14ac:dyDescent="0.25">
      <c r="A117" t="s">
        <v>20</v>
      </c>
      <c r="B117">
        <v>126</v>
      </c>
      <c r="G117" t="s">
        <v>14</v>
      </c>
      <c r="H117">
        <v>128</v>
      </c>
    </row>
    <row r="118" spans="1:8" x14ac:dyDescent="0.25">
      <c r="A118" t="s">
        <v>20</v>
      </c>
      <c r="B118">
        <v>524</v>
      </c>
      <c r="G118" t="s">
        <v>14</v>
      </c>
      <c r="H118">
        <v>33</v>
      </c>
    </row>
    <row r="119" spans="1:8" x14ac:dyDescent="0.25">
      <c r="A119" t="s">
        <v>20</v>
      </c>
      <c r="B119">
        <v>1989</v>
      </c>
      <c r="G119" t="s">
        <v>14</v>
      </c>
      <c r="H119">
        <v>1072</v>
      </c>
    </row>
    <row r="120" spans="1:8" x14ac:dyDescent="0.25">
      <c r="A120" t="s">
        <v>20</v>
      </c>
      <c r="B120">
        <v>157</v>
      </c>
      <c r="G120" t="s">
        <v>14</v>
      </c>
      <c r="H120">
        <v>393</v>
      </c>
    </row>
    <row r="121" spans="1:8" x14ac:dyDescent="0.25">
      <c r="A121" t="s">
        <v>20</v>
      </c>
      <c r="B121">
        <v>4498</v>
      </c>
      <c r="G121" t="s">
        <v>14</v>
      </c>
      <c r="H121">
        <v>1257</v>
      </c>
    </row>
    <row r="122" spans="1:8" x14ac:dyDescent="0.25">
      <c r="A122" t="s">
        <v>20</v>
      </c>
      <c r="B122">
        <v>80</v>
      </c>
      <c r="G122" t="s">
        <v>14</v>
      </c>
      <c r="H122">
        <v>328</v>
      </c>
    </row>
    <row r="123" spans="1:8" x14ac:dyDescent="0.25">
      <c r="A123" t="s">
        <v>20</v>
      </c>
      <c r="B123">
        <v>43</v>
      </c>
      <c r="G123" t="s">
        <v>14</v>
      </c>
      <c r="H123">
        <v>147</v>
      </c>
    </row>
    <row r="124" spans="1:8" x14ac:dyDescent="0.25">
      <c r="A124" t="s">
        <v>20</v>
      </c>
      <c r="B124">
        <v>2053</v>
      </c>
      <c r="G124" t="s">
        <v>14</v>
      </c>
      <c r="H124">
        <v>830</v>
      </c>
    </row>
    <row r="125" spans="1:8" x14ac:dyDescent="0.25">
      <c r="A125" t="s">
        <v>20</v>
      </c>
      <c r="B125">
        <v>168</v>
      </c>
      <c r="G125" t="s">
        <v>14</v>
      </c>
      <c r="H125">
        <v>331</v>
      </c>
    </row>
    <row r="126" spans="1:8" x14ac:dyDescent="0.25">
      <c r="A126" t="s">
        <v>20</v>
      </c>
      <c r="B126">
        <v>4289</v>
      </c>
      <c r="G126" t="s">
        <v>14</v>
      </c>
      <c r="H126">
        <v>25</v>
      </c>
    </row>
    <row r="127" spans="1:8" x14ac:dyDescent="0.25">
      <c r="A127" t="s">
        <v>20</v>
      </c>
      <c r="B127">
        <v>165</v>
      </c>
      <c r="G127" t="s">
        <v>14</v>
      </c>
      <c r="H127">
        <v>3483</v>
      </c>
    </row>
    <row r="128" spans="1:8" x14ac:dyDescent="0.25">
      <c r="A128" t="s">
        <v>20</v>
      </c>
      <c r="B128">
        <v>1815</v>
      </c>
      <c r="G128" t="s">
        <v>14</v>
      </c>
      <c r="H128">
        <v>923</v>
      </c>
    </row>
    <row r="129" spans="1:8" x14ac:dyDescent="0.25">
      <c r="A129" t="s">
        <v>20</v>
      </c>
      <c r="B129">
        <v>397</v>
      </c>
      <c r="G129" t="s">
        <v>14</v>
      </c>
      <c r="H129">
        <v>1</v>
      </c>
    </row>
    <row r="130" spans="1:8" x14ac:dyDescent="0.25">
      <c r="A130" t="s">
        <v>20</v>
      </c>
      <c r="B130">
        <v>1539</v>
      </c>
      <c r="G130" t="s">
        <v>14</v>
      </c>
      <c r="H130">
        <v>33</v>
      </c>
    </row>
    <row r="131" spans="1:8" x14ac:dyDescent="0.25">
      <c r="A131" t="s">
        <v>20</v>
      </c>
      <c r="B131">
        <v>138</v>
      </c>
      <c r="G131" t="s">
        <v>14</v>
      </c>
      <c r="H131">
        <v>40</v>
      </c>
    </row>
    <row r="132" spans="1:8" x14ac:dyDescent="0.25">
      <c r="A132" t="s">
        <v>20</v>
      </c>
      <c r="B132">
        <v>3594</v>
      </c>
      <c r="G132" t="s">
        <v>14</v>
      </c>
      <c r="H132">
        <v>23</v>
      </c>
    </row>
    <row r="133" spans="1:8" x14ac:dyDescent="0.25">
      <c r="A133" t="s">
        <v>20</v>
      </c>
      <c r="B133">
        <v>5880</v>
      </c>
      <c r="G133" t="s">
        <v>14</v>
      </c>
      <c r="H133">
        <v>75</v>
      </c>
    </row>
    <row r="134" spans="1:8" x14ac:dyDescent="0.25">
      <c r="A134" t="s">
        <v>20</v>
      </c>
      <c r="B134">
        <v>112</v>
      </c>
      <c r="G134" t="s">
        <v>14</v>
      </c>
      <c r="H134">
        <v>2176</v>
      </c>
    </row>
    <row r="135" spans="1:8" x14ac:dyDescent="0.25">
      <c r="A135" t="s">
        <v>20</v>
      </c>
      <c r="B135">
        <v>943</v>
      </c>
      <c r="G135" t="s">
        <v>14</v>
      </c>
      <c r="H135">
        <v>441</v>
      </c>
    </row>
    <row r="136" spans="1:8" x14ac:dyDescent="0.25">
      <c r="A136" t="s">
        <v>20</v>
      </c>
      <c r="B136">
        <v>2468</v>
      </c>
      <c r="G136" t="s">
        <v>14</v>
      </c>
      <c r="H136">
        <v>25</v>
      </c>
    </row>
    <row r="137" spans="1:8" x14ac:dyDescent="0.25">
      <c r="A137" t="s">
        <v>20</v>
      </c>
      <c r="B137">
        <v>2551</v>
      </c>
      <c r="G137" t="s">
        <v>14</v>
      </c>
      <c r="H137">
        <v>127</v>
      </c>
    </row>
    <row r="138" spans="1:8" x14ac:dyDescent="0.25">
      <c r="A138" t="s">
        <v>20</v>
      </c>
      <c r="B138">
        <v>101</v>
      </c>
      <c r="G138" t="s">
        <v>14</v>
      </c>
      <c r="H138">
        <v>355</v>
      </c>
    </row>
    <row r="139" spans="1:8" x14ac:dyDescent="0.25">
      <c r="A139" t="s">
        <v>20</v>
      </c>
      <c r="B139">
        <v>92</v>
      </c>
      <c r="G139" t="s">
        <v>14</v>
      </c>
      <c r="H139">
        <v>44</v>
      </c>
    </row>
    <row r="140" spans="1:8" x14ac:dyDescent="0.25">
      <c r="A140" t="s">
        <v>20</v>
      </c>
      <c r="B140">
        <v>62</v>
      </c>
      <c r="G140" t="s">
        <v>14</v>
      </c>
      <c r="H140">
        <v>67</v>
      </c>
    </row>
    <row r="141" spans="1:8" x14ac:dyDescent="0.25">
      <c r="A141" t="s">
        <v>20</v>
      </c>
      <c r="B141">
        <v>149</v>
      </c>
      <c r="G141" t="s">
        <v>14</v>
      </c>
      <c r="H141">
        <v>1068</v>
      </c>
    </row>
    <row r="142" spans="1:8" x14ac:dyDescent="0.25">
      <c r="A142" t="s">
        <v>20</v>
      </c>
      <c r="B142">
        <v>329</v>
      </c>
      <c r="G142" t="s">
        <v>14</v>
      </c>
      <c r="H142">
        <v>424</v>
      </c>
    </row>
    <row r="143" spans="1:8" x14ac:dyDescent="0.25">
      <c r="A143" t="s">
        <v>20</v>
      </c>
      <c r="B143">
        <v>97</v>
      </c>
      <c r="G143" t="s">
        <v>14</v>
      </c>
      <c r="H143">
        <v>151</v>
      </c>
    </row>
    <row r="144" spans="1:8" x14ac:dyDescent="0.25">
      <c r="A144" t="s">
        <v>20</v>
      </c>
      <c r="B144">
        <v>1784</v>
      </c>
      <c r="G144" t="s">
        <v>14</v>
      </c>
      <c r="H144">
        <v>1608</v>
      </c>
    </row>
    <row r="145" spans="1:8" x14ac:dyDescent="0.25">
      <c r="A145" t="s">
        <v>20</v>
      </c>
      <c r="B145">
        <v>1684</v>
      </c>
      <c r="G145" t="s">
        <v>14</v>
      </c>
      <c r="H145">
        <v>941</v>
      </c>
    </row>
    <row r="146" spans="1:8" x14ac:dyDescent="0.25">
      <c r="A146" t="s">
        <v>20</v>
      </c>
      <c r="B146">
        <v>250</v>
      </c>
      <c r="G146" t="s">
        <v>14</v>
      </c>
      <c r="H146">
        <v>1</v>
      </c>
    </row>
    <row r="147" spans="1:8" x14ac:dyDescent="0.25">
      <c r="A147" t="s">
        <v>20</v>
      </c>
      <c r="B147">
        <v>238</v>
      </c>
      <c r="G147" t="s">
        <v>14</v>
      </c>
      <c r="H147">
        <v>40</v>
      </c>
    </row>
    <row r="148" spans="1:8" x14ac:dyDescent="0.25">
      <c r="A148" t="s">
        <v>20</v>
      </c>
      <c r="B148">
        <v>53</v>
      </c>
      <c r="G148" t="s">
        <v>14</v>
      </c>
      <c r="H148">
        <v>3015</v>
      </c>
    </row>
    <row r="149" spans="1:8" x14ac:dyDescent="0.25">
      <c r="A149" t="s">
        <v>20</v>
      </c>
      <c r="B149">
        <v>214</v>
      </c>
      <c r="G149" t="s">
        <v>14</v>
      </c>
      <c r="H149">
        <v>435</v>
      </c>
    </row>
    <row r="150" spans="1:8" x14ac:dyDescent="0.25">
      <c r="A150" t="s">
        <v>20</v>
      </c>
      <c r="B150">
        <v>222</v>
      </c>
      <c r="G150" t="s">
        <v>14</v>
      </c>
      <c r="H150">
        <v>714</v>
      </c>
    </row>
    <row r="151" spans="1:8" x14ac:dyDescent="0.25">
      <c r="A151" t="s">
        <v>20</v>
      </c>
      <c r="B151">
        <v>1884</v>
      </c>
      <c r="G151" t="s">
        <v>14</v>
      </c>
      <c r="H151">
        <v>5497</v>
      </c>
    </row>
    <row r="152" spans="1:8" x14ac:dyDescent="0.25">
      <c r="A152" t="s">
        <v>20</v>
      </c>
      <c r="B152">
        <v>218</v>
      </c>
      <c r="G152" t="s">
        <v>14</v>
      </c>
      <c r="H152">
        <v>418</v>
      </c>
    </row>
    <row r="153" spans="1:8" x14ac:dyDescent="0.25">
      <c r="A153" t="s">
        <v>20</v>
      </c>
      <c r="B153">
        <v>6465</v>
      </c>
      <c r="G153" t="s">
        <v>14</v>
      </c>
      <c r="H153">
        <v>1439</v>
      </c>
    </row>
    <row r="154" spans="1:8" x14ac:dyDescent="0.25">
      <c r="A154" t="s">
        <v>20</v>
      </c>
      <c r="B154">
        <v>59</v>
      </c>
      <c r="G154" t="s">
        <v>14</v>
      </c>
      <c r="H154">
        <v>15</v>
      </c>
    </row>
    <row r="155" spans="1:8" x14ac:dyDescent="0.25">
      <c r="A155" t="s">
        <v>20</v>
      </c>
      <c r="B155">
        <v>88</v>
      </c>
      <c r="G155" t="s">
        <v>14</v>
      </c>
      <c r="H155">
        <v>1999</v>
      </c>
    </row>
    <row r="156" spans="1:8" x14ac:dyDescent="0.25">
      <c r="A156" t="s">
        <v>20</v>
      </c>
      <c r="B156">
        <v>1697</v>
      </c>
      <c r="G156" t="s">
        <v>14</v>
      </c>
      <c r="H156">
        <v>118</v>
      </c>
    </row>
    <row r="157" spans="1:8" x14ac:dyDescent="0.25">
      <c r="A157" t="s">
        <v>20</v>
      </c>
      <c r="B157">
        <v>92</v>
      </c>
      <c r="G157" t="s">
        <v>14</v>
      </c>
      <c r="H157">
        <v>162</v>
      </c>
    </row>
    <row r="158" spans="1:8" x14ac:dyDescent="0.25">
      <c r="A158" t="s">
        <v>20</v>
      </c>
      <c r="B158">
        <v>186</v>
      </c>
      <c r="G158" t="s">
        <v>14</v>
      </c>
      <c r="H158">
        <v>83</v>
      </c>
    </row>
    <row r="159" spans="1:8" x14ac:dyDescent="0.25">
      <c r="A159" t="s">
        <v>20</v>
      </c>
      <c r="B159">
        <v>138</v>
      </c>
      <c r="G159" t="s">
        <v>14</v>
      </c>
      <c r="H159">
        <v>747</v>
      </c>
    </row>
    <row r="160" spans="1:8" x14ac:dyDescent="0.25">
      <c r="A160" t="s">
        <v>20</v>
      </c>
      <c r="B160">
        <v>261</v>
      </c>
      <c r="G160" t="s">
        <v>14</v>
      </c>
      <c r="H160">
        <v>84</v>
      </c>
    </row>
    <row r="161" spans="1:8" x14ac:dyDescent="0.25">
      <c r="A161" t="s">
        <v>20</v>
      </c>
      <c r="B161">
        <v>107</v>
      </c>
      <c r="G161" t="s">
        <v>14</v>
      </c>
      <c r="H161">
        <v>91</v>
      </c>
    </row>
    <row r="162" spans="1:8" x14ac:dyDescent="0.25">
      <c r="A162" t="s">
        <v>20</v>
      </c>
      <c r="B162">
        <v>199</v>
      </c>
      <c r="G162" t="s">
        <v>14</v>
      </c>
      <c r="H162">
        <v>792</v>
      </c>
    </row>
    <row r="163" spans="1:8" x14ac:dyDescent="0.25">
      <c r="A163" t="s">
        <v>20</v>
      </c>
      <c r="B163">
        <v>5512</v>
      </c>
      <c r="G163" t="s">
        <v>14</v>
      </c>
      <c r="H163">
        <v>32</v>
      </c>
    </row>
    <row r="164" spans="1:8" x14ac:dyDescent="0.25">
      <c r="A164" t="s">
        <v>20</v>
      </c>
      <c r="B164">
        <v>86</v>
      </c>
      <c r="G164" t="s">
        <v>14</v>
      </c>
      <c r="H164">
        <v>186</v>
      </c>
    </row>
    <row r="165" spans="1:8" x14ac:dyDescent="0.25">
      <c r="A165" t="s">
        <v>20</v>
      </c>
      <c r="B165">
        <v>2768</v>
      </c>
      <c r="G165" t="s">
        <v>14</v>
      </c>
      <c r="H165">
        <v>605</v>
      </c>
    </row>
    <row r="166" spans="1:8" x14ac:dyDescent="0.25">
      <c r="A166" t="s">
        <v>20</v>
      </c>
      <c r="B166">
        <v>48</v>
      </c>
      <c r="G166" t="s">
        <v>14</v>
      </c>
      <c r="H166">
        <v>1</v>
      </c>
    </row>
    <row r="167" spans="1:8" x14ac:dyDescent="0.25">
      <c r="A167" t="s">
        <v>20</v>
      </c>
      <c r="B167">
        <v>87</v>
      </c>
      <c r="G167" t="s">
        <v>14</v>
      </c>
      <c r="H167">
        <v>31</v>
      </c>
    </row>
    <row r="168" spans="1:8" x14ac:dyDescent="0.25">
      <c r="A168" t="s">
        <v>20</v>
      </c>
      <c r="B168">
        <v>1894</v>
      </c>
      <c r="G168" t="s">
        <v>14</v>
      </c>
      <c r="H168">
        <v>1181</v>
      </c>
    </row>
    <row r="169" spans="1:8" x14ac:dyDescent="0.25">
      <c r="A169" t="s">
        <v>20</v>
      </c>
      <c r="B169">
        <v>282</v>
      </c>
      <c r="G169" t="s">
        <v>14</v>
      </c>
      <c r="H169">
        <v>39</v>
      </c>
    </row>
    <row r="170" spans="1:8" x14ac:dyDescent="0.25">
      <c r="A170" t="s">
        <v>20</v>
      </c>
      <c r="B170">
        <v>116</v>
      </c>
      <c r="G170" t="s">
        <v>14</v>
      </c>
      <c r="H170">
        <v>46</v>
      </c>
    </row>
    <row r="171" spans="1:8" x14ac:dyDescent="0.25">
      <c r="A171" t="s">
        <v>20</v>
      </c>
      <c r="B171">
        <v>83</v>
      </c>
      <c r="G171" t="s">
        <v>14</v>
      </c>
      <c r="H171">
        <v>105</v>
      </c>
    </row>
    <row r="172" spans="1:8" x14ac:dyDescent="0.25">
      <c r="A172" t="s">
        <v>20</v>
      </c>
      <c r="B172">
        <v>91</v>
      </c>
      <c r="G172" t="s">
        <v>14</v>
      </c>
      <c r="H172">
        <v>535</v>
      </c>
    </row>
    <row r="173" spans="1:8" x14ac:dyDescent="0.25">
      <c r="A173" t="s">
        <v>20</v>
      </c>
      <c r="B173">
        <v>546</v>
      </c>
      <c r="G173" t="s">
        <v>14</v>
      </c>
      <c r="H173">
        <v>16</v>
      </c>
    </row>
    <row r="174" spans="1:8" x14ac:dyDescent="0.25">
      <c r="A174" t="s">
        <v>20</v>
      </c>
      <c r="B174">
        <v>393</v>
      </c>
      <c r="G174" t="s">
        <v>14</v>
      </c>
      <c r="H174">
        <v>575</v>
      </c>
    </row>
    <row r="175" spans="1:8" x14ac:dyDescent="0.25">
      <c r="A175" t="s">
        <v>20</v>
      </c>
      <c r="B175">
        <v>133</v>
      </c>
      <c r="G175" t="s">
        <v>14</v>
      </c>
      <c r="H175">
        <v>1120</v>
      </c>
    </row>
    <row r="176" spans="1:8" x14ac:dyDescent="0.25">
      <c r="A176" t="s">
        <v>20</v>
      </c>
      <c r="B176">
        <v>254</v>
      </c>
      <c r="G176" t="s">
        <v>14</v>
      </c>
      <c r="H176">
        <v>113</v>
      </c>
    </row>
    <row r="177" spans="1:8" x14ac:dyDescent="0.25">
      <c r="A177" t="s">
        <v>20</v>
      </c>
      <c r="B177">
        <v>176</v>
      </c>
      <c r="G177" t="s">
        <v>14</v>
      </c>
      <c r="H177">
        <v>1538</v>
      </c>
    </row>
    <row r="178" spans="1:8" x14ac:dyDescent="0.25">
      <c r="A178" t="s">
        <v>20</v>
      </c>
      <c r="B178">
        <v>337</v>
      </c>
      <c r="G178" t="s">
        <v>14</v>
      </c>
      <c r="H178">
        <v>9</v>
      </c>
    </row>
    <row r="179" spans="1:8" x14ac:dyDescent="0.25">
      <c r="A179" t="s">
        <v>20</v>
      </c>
      <c r="B179">
        <v>107</v>
      </c>
      <c r="G179" t="s">
        <v>14</v>
      </c>
      <c r="H179">
        <v>554</v>
      </c>
    </row>
    <row r="180" spans="1:8" x14ac:dyDescent="0.25">
      <c r="A180" t="s">
        <v>20</v>
      </c>
      <c r="B180">
        <v>183</v>
      </c>
      <c r="G180" t="s">
        <v>14</v>
      </c>
      <c r="H180">
        <v>648</v>
      </c>
    </row>
    <row r="181" spans="1:8" x14ac:dyDescent="0.25">
      <c r="A181" t="s">
        <v>20</v>
      </c>
      <c r="B181">
        <v>72</v>
      </c>
      <c r="G181" t="s">
        <v>14</v>
      </c>
      <c r="H181">
        <v>21</v>
      </c>
    </row>
    <row r="182" spans="1:8" x14ac:dyDescent="0.25">
      <c r="A182" t="s">
        <v>20</v>
      </c>
      <c r="B182">
        <v>295</v>
      </c>
      <c r="G182" t="s">
        <v>14</v>
      </c>
      <c r="H182">
        <v>54</v>
      </c>
    </row>
    <row r="183" spans="1:8" x14ac:dyDescent="0.25">
      <c r="A183" t="s">
        <v>20</v>
      </c>
      <c r="B183">
        <v>142</v>
      </c>
      <c r="G183" t="s">
        <v>14</v>
      </c>
      <c r="H183">
        <v>120</v>
      </c>
    </row>
    <row r="184" spans="1:8" x14ac:dyDescent="0.25">
      <c r="A184" t="s">
        <v>20</v>
      </c>
      <c r="B184">
        <v>85</v>
      </c>
      <c r="G184" t="s">
        <v>14</v>
      </c>
      <c r="H184">
        <v>579</v>
      </c>
    </row>
    <row r="185" spans="1:8" x14ac:dyDescent="0.25">
      <c r="A185" t="s">
        <v>20</v>
      </c>
      <c r="B185">
        <v>659</v>
      </c>
      <c r="G185" t="s">
        <v>14</v>
      </c>
      <c r="H185">
        <v>2072</v>
      </c>
    </row>
    <row r="186" spans="1:8" x14ac:dyDescent="0.25">
      <c r="A186" t="s">
        <v>20</v>
      </c>
      <c r="B186">
        <v>121</v>
      </c>
      <c r="G186" t="s">
        <v>14</v>
      </c>
      <c r="H186">
        <v>0</v>
      </c>
    </row>
    <row r="187" spans="1:8" x14ac:dyDescent="0.25">
      <c r="A187" t="s">
        <v>20</v>
      </c>
      <c r="B187">
        <v>3742</v>
      </c>
      <c r="G187" t="s">
        <v>14</v>
      </c>
      <c r="H187">
        <v>1796</v>
      </c>
    </row>
    <row r="188" spans="1:8" x14ac:dyDescent="0.25">
      <c r="A188" t="s">
        <v>20</v>
      </c>
      <c r="B188">
        <v>223</v>
      </c>
      <c r="G188" t="s">
        <v>14</v>
      </c>
      <c r="H188">
        <v>62</v>
      </c>
    </row>
    <row r="189" spans="1:8" x14ac:dyDescent="0.25">
      <c r="A189" t="s">
        <v>20</v>
      </c>
      <c r="B189">
        <v>133</v>
      </c>
      <c r="G189" t="s">
        <v>14</v>
      </c>
      <c r="H189">
        <v>347</v>
      </c>
    </row>
    <row r="190" spans="1:8" x14ac:dyDescent="0.25">
      <c r="A190" t="s">
        <v>20</v>
      </c>
      <c r="B190">
        <v>5168</v>
      </c>
      <c r="G190" t="s">
        <v>14</v>
      </c>
      <c r="H190">
        <v>19</v>
      </c>
    </row>
    <row r="191" spans="1:8" x14ac:dyDescent="0.25">
      <c r="A191" t="s">
        <v>20</v>
      </c>
      <c r="B191">
        <v>307</v>
      </c>
      <c r="G191" t="s">
        <v>14</v>
      </c>
      <c r="H191">
        <v>1258</v>
      </c>
    </row>
    <row r="192" spans="1:8" x14ac:dyDescent="0.25">
      <c r="A192" t="s">
        <v>20</v>
      </c>
      <c r="B192">
        <v>2441</v>
      </c>
      <c r="G192" t="s">
        <v>14</v>
      </c>
      <c r="H192">
        <v>362</v>
      </c>
    </row>
    <row r="193" spans="1:8" x14ac:dyDescent="0.25">
      <c r="A193" t="s">
        <v>20</v>
      </c>
      <c r="B193">
        <v>1385</v>
      </c>
      <c r="G193" t="s">
        <v>14</v>
      </c>
      <c r="H193">
        <v>133</v>
      </c>
    </row>
    <row r="194" spans="1:8" x14ac:dyDescent="0.25">
      <c r="A194" t="s">
        <v>20</v>
      </c>
      <c r="B194">
        <v>190</v>
      </c>
      <c r="G194" t="s">
        <v>14</v>
      </c>
      <c r="H194">
        <v>846</v>
      </c>
    </row>
    <row r="195" spans="1:8" x14ac:dyDescent="0.25">
      <c r="A195" t="s">
        <v>20</v>
      </c>
      <c r="B195">
        <v>470</v>
      </c>
      <c r="G195" t="s">
        <v>14</v>
      </c>
      <c r="H195">
        <v>10</v>
      </c>
    </row>
    <row r="196" spans="1:8" x14ac:dyDescent="0.25">
      <c r="A196" t="s">
        <v>20</v>
      </c>
      <c r="B196">
        <v>253</v>
      </c>
      <c r="G196" t="s">
        <v>14</v>
      </c>
      <c r="H196">
        <v>191</v>
      </c>
    </row>
    <row r="197" spans="1:8" x14ac:dyDescent="0.25">
      <c r="A197" t="s">
        <v>20</v>
      </c>
      <c r="B197">
        <v>1113</v>
      </c>
      <c r="G197" t="s">
        <v>14</v>
      </c>
      <c r="H197">
        <v>1979</v>
      </c>
    </row>
    <row r="198" spans="1:8" x14ac:dyDescent="0.25">
      <c r="A198" t="s">
        <v>20</v>
      </c>
      <c r="B198">
        <v>2283</v>
      </c>
      <c r="G198" t="s">
        <v>14</v>
      </c>
      <c r="H198">
        <v>63</v>
      </c>
    </row>
    <row r="199" spans="1:8" x14ac:dyDescent="0.25">
      <c r="A199" t="s">
        <v>20</v>
      </c>
      <c r="B199">
        <v>1095</v>
      </c>
      <c r="G199" t="s">
        <v>14</v>
      </c>
      <c r="H199">
        <v>6080</v>
      </c>
    </row>
    <row r="200" spans="1:8" x14ac:dyDescent="0.25">
      <c r="A200" t="s">
        <v>20</v>
      </c>
      <c r="B200">
        <v>1690</v>
      </c>
      <c r="G200" t="s">
        <v>14</v>
      </c>
      <c r="H200">
        <v>80</v>
      </c>
    </row>
    <row r="201" spans="1:8" x14ac:dyDescent="0.25">
      <c r="A201" t="s">
        <v>20</v>
      </c>
      <c r="B201">
        <v>191</v>
      </c>
      <c r="G201" t="s">
        <v>14</v>
      </c>
      <c r="H201">
        <v>9</v>
      </c>
    </row>
    <row r="202" spans="1:8" x14ac:dyDescent="0.25">
      <c r="A202" t="s">
        <v>20</v>
      </c>
      <c r="B202">
        <v>2013</v>
      </c>
      <c r="G202" t="s">
        <v>14</v>
      </c>
      <c r="H202">
        <v>1784</v>
      </c>
    </row>
    <row r="203" spans="1:8" x14ac:dyDescent="0.25">
      <c r="A203" t="s">
        <v>20</v>
      </c>
      <c r="B203">
        <v>1703</v>
      </c>
      <c r="G203" t="s">
        <v>14</v>
      </c>
      <c r="H203">
        <v>243</v>
      </c>
    </row>
    <row r="204" spans="1:8" x14ac:dyDescent="0.25">
      <c r="A204" t="s">
        <v>20</v>
      </c>
      <c r="B204">
        <v>80</v>
      </c>
      <c r="G204" t="s">
        <v>14</v>
      </c>
      <c r="H204">
        <v>1296</v>
      </c>
    </row>
    <row r="205" spans="1:8" x14ac:dyDescent="0.25">
      <c r="A205" t="s">
        <v>20</v>
      </c>
      <c r="B205">
        <v>41</v>
      </c>
      <c r="G205" t="s">
        <v>14</v>
      </c>
      <c r="H205">
        <v>77</v>
      </c>
    </row>
    <row r="206" spans="1:8" x14ac:dyDescent="0.25">
      <c r="A206" t="s">
        <v>20</v>
      </c>
      <c r="B206">
        <v>187</v>
      </c>
      <c r="G206" t="s">
        <v>14</v>
      </c>
      <c r="H206">
        <v>395</v>
      </c>
    </row>
    <row r="207" spans="1:8" x14ac:dyDescent="0.25">
      <c r="A207" t="s">
        <v>20</v>
      </c>
      <c r="B207">
        <v>2875</v>
      </c>
      <c r="G207" t="s">
        <v>14</v>
      </c>
      <c r="H207">
        <v>49</v>
      </c>
    </row>
    <row r="208" spans="1:8" x14ac:dyDescent="0.25">
      <c r="A208" t="s">
        <v>20</v>
      </c>
      <c r="B208">
        <v>88</v>
      </c>
      <c r="G208" t="s">
        <v>14</v>
      </c>
      <c r="H208">
        <v>180</v>
      </c>
    </row>
    <row r="209" spans="1:8" x14ac:dyDescent="0.25">
      <c r="A209" t="s">
        <v>20</v>
      </c>
      <c r="B209">
        <v>191</v>
      </c>
      <c r="G209" t="s">
        <v>14</v>
      </c>
      <c r="H209">
        <v>2690</v>
      </c>
    </row>
    <row r="210" spans="1:8" x14ac:dyDescent="0.25">
      <c r="A210" t="s">
        <v>20</v>
      </c>
      <c r="B210">
        <v>139</v>
      </c>
      <c r="G210" t="s">
        <v>14</v>
      </c>
      <c r="H210">
        <v>2779</v>
      </c>
    </row>
    <row r="211" spans="1:8" x14ac:dyDescent="0.25">
      <c r="A211" t="s">
        <v>20</v>
      </c>
      <c r="B211">
        <v>186</v>
      </c>
      <c r="G211" t="s">
        <v>14</v>
      </c>
      <c r="H211">
        <v>92</v>
      </c>
    </row>
    <row r="212" spans="1:8" x14ac:dyDescent="0.25">
      <c r="A212" t="s">
        <v>20</v>
      </c>
      <c r="B212">
        <v>112</v>
      </c>
      <c r="G212" t="s">
        <v>14</v>
      </c>
      <c r="H212">
        <v>1028</v>
      </c>
    </row>
    <row r="213" spans="1:8" x14ac:dyDescent="0.25">
      <c r="A213" t="s">
        <v>20</v>
      </c>
      <c r="B213">
        <v>101</v>
      </c>
      <c r="G213" t="s">
        <v>14</v>
      </c>
      <c r="H213">
        <v>26</v>
      </c>
    </row>
    <row r="214" spans="1:8" x14ac:dyDescent="0.25">
      <c r="A214" t="s">
        <v>20</v>
      </c>
      <c r="B214">
        <v>206</v>
      </c>
      <c r="G214" t="s">
        <v>14</v>
      </c>
      <c r="H214">
        <v>1790</v>
      </c>
    </row>
    <row r="215" spans="1:8" x14ac:dyDescent="0.25">
      <c r="A215" t="s">
        <v>20</v>
      </c>
      <c r="B215">
        <v>154</v>
      </c>
      <c r="G215" t="s">
        <v>14</v>
      </c>
      <c r="H215">
        <v>37</v>
      </c>
    </row>
    <row r="216" spans="1:8" x14ac:dyDescent="0.25">
      <c r="A216" t="s">
        <v>20</v>
      </c>
      <c r="B216">
        <v>5966</v>
      </c>
      <c r="G216" t="s">
        <v>14</v>
      </c>
      <c r="H216">
        <v>35</v>
      </c>
    </row>
    <row r="217" spans="1:8" x14ac:dyDescent="0.25">
      <c r="A217" t="s">
        <v>20</v>
      </c>
      <c r="B217">
        <v>169</v>
      </c>
      <c r="G217" t="s">
        <v>14</v>
      </c>
      <c r="H217">
        <v>558</v>
      </c>
    </row>
    <row r="218" spans="1:8" x14ac:dyDescent="0.25">
      <c r="A218" t="s">
        <v>20</v>
      </c>
      <c r="B218">
        <v>2106</v>
      </c>
      <c r="G218" t="s">
        <v>14</v>
      </c>
      <c r="H218">
        <v>64</v>
      </c>
    </row>
    <row r="219" spans="1:8" x14ac:dyDescent="0.25">
      <c r="A219" t="s">
        <v>20</v>
      </c>
      <c r="B219">
        <v>131</v>
      </c>
      <c r="G219" t="s">
        <v>14</v>
      </c>
      <c r="H219">
        <v>245</v>
      </c>
    </row>
    <row r="220" spans="1:8" x14ac:dyDescent="0.25">
      <c r="A220" t="s">
        <v>20</v>
      </c>
      <c r="B220">
        <v>84</v>
      </c>
      <c r="G220" t="s">
        <v>14</v>
      </c>
      <c r="H220">
        <v>71</v>
      </c>
    </row>
    <row r="221" spans="1:8" x14ac:dyDescent="0.25">
      <c r="A221" t="s">
        <v>20</v>
      </c>
      <c r="B221">
        <v>155</v>
      </c>
      <c r="G221" t="s">
        <v>14</v>
      </c>
      <c r="H221">
        <v>42</v>
      </c>
    </row>
    <row r="222" spans="1:8" x14ac:dyDescent="0.25">
      <c r="A222" t="s">
        <v>20</v>
      </c>
      <c r="B222">
        <v>189</v>
      </c>
      <c r="G222" t="s">
        <v>14</v>
      </c>
      <c r="H222">
        <v>156</v>
      </c>
    </row>
    <row r="223" spans="1:8" x14ac:dyDescent="0.25">
      <c r="A223" t="s">
        <v>20</v>
      </c>
      <c r="B223">
        <v>4799</v>
      </c>
      <c r="G223" t="s">
        <v>14</v>
      </c>
      <c r="H223">
        <v>1368</v>
      </c>
    </row>
    <row r="224" spans="1:8" x14ac:dyDescent="0.25">
      <c r="A224" t="s">
        <v>20</v>
      </c>
      <c r="B224">
        <v>1137</v>
      </c>
      <c r="G224" t="s">
        <v>14</v>
      </c>
      <c r="H224">
        <v>102</v>
      </c>
    </row>
    <row r="225" spans="1:8" x14ac:dyDescent="0.25">
      <c r="A225" t="s">
        <v>20</v>
      </c>
      <c r="B225">
        <v>1152</v>
      </c>
      <c r="G225" t="s">
        <v>14</v>
      </c>
      <c r="H225">
        <v>86</v>
      </c>
    </row>
    <row r="226" spans="1:8" x14ac:dyDescent="0.25">
      <c r="A226" t="s">
        <v>20</v>
      </c>
      <c r="B226">
        <v>50</v>
      </c>
      <c r="G226" t="s">
        <v>14</v>
      </c>
      <c r="H226">
        <v>253</v>
      </c>
    </row>
    <row r="227" spans="1:8" x14ac:dyDescent="0.25">
      <c r="A227" t="s">
        <v>20</v>
      </c>
      <c r="B227">
        <v>3059</v>
      </c>
      <c r="G227" t="s">
        <v>14</v>
      </c>
      <c r="H227">
        <v>157</v>
      </c>
    </row>
    <row r="228" spans="1:8" x14ac:dyDescent="0.25">
      <c r="A228" t="s">
        <v>20</v>
      </c>
      <c r="B228">
        <v>34</v>
      </c>
      <c r="G228" t="s">
        <v>14</v>
      </c>
      <c r="H228">
        <v>183</v>
      </c>
    </row>
    <row r="229" spans="1:8" x14ac:dyDescent="0.25">
      <c r="A229" t="s">
        <v>20</v>
      </c>
      <c r="B229">
        <v>220</v>
      </c>
      <c r="G229" t="s">
        <v>14</v>
      </c>
      <c r="H229">
        <v>82</v>
      </c>
    </row>
    <row r="230" spans="1:8" x14ac:dyDescent="0.25">
      <c r="A230" t="s">
        <v>20</v>
      </c>
      <c r="B230">
        <v>1604</v>
      </c>
      <c r="G230" t="s">
        <v>14</v>
      </c>
      <c r="H230">
        <v>1</v>
      </c>
    </row>
    <row r="231" spans="1:8" x14ac:dyDescent="0.25">
      <c r="A231" t="s">
        <v>20</v>
      </c>
      <c r="B231">
        <v>454</v>
      </c>
      <c r="G231" t="s">
        <v>14</v>
      </c>
      <c r="H231">
        <v>1198</v>
      </c>
    </row>
    <row r="232" spans="1:8" x14ac:dyDescent="0.25">
      <c r="A232" t="s">
        <v>20</v>
      </c>
      <c r="B232">
        <v>123</v>
      </c>
      <c r="G232" t="s">
        <v>14</v>
      </c>
      <c r="H232">
        <v>648</v>
      </c>
    </row>
    <row r="233" spans="1:8" x14ac:dyDescent="0.25">
      <c r="A233" t="s">
        <v>20</v>
      </c>
      <c r="B233">
        <v>299</v>
      </c>
      <c r="G233" t="s">
        <v>14</v>
      </c>
      <c r="H233">
        <v>64</v>
      </c>
    </row>
    <row r="234" spans="1:8" x14ac:dyDescent="0.25">
      <c r="A234" t="s">
        <v>20</v>
      </c>
      <c r="B234">
        <v>2237</v>
      </c>
      <c r="G234" t="s">
        <v>14</v>
      </c>
      <c r="H234">
        <v>62</v>
      </c>
    </row>
    <row r="235" spans="1:8" x14ac:dyDescent="0.25">
      <c r="A235" t="s">
        <v>20</v>
      </c>
      <c r="B235">
        <v>645</v>
      </c>
      <c r="G235" t="s">
        <v>14</v>
      </c>
      <c r="H235">
        <v>750</v>
      </c>
    </row>
    <row r="236" spans="1:8" x14ac:dyDescent="0.25">
      <c r="A236" t="s">
        <v>20</v>
      </c>
      <c r="B236">
        <v>484</v>
      </c>
      <c r="G236" t="s">
        <v>14</v>
      </c>
      <c r="H236">
        <v>105</v>
      </c>
    </row>
    <row r="237" spans="1:8" x14ac:dyDescent="0.25">
      <c r="A237" t="s">
        <v>20</v>
      </c>
      <c r="B237">
        <v>154</v>
      </c>
      <c r="G237" t="s">
        <v>14</v>
      </c>
      <c r="H237">
        <v>2604</v>
      </c>
    </row>
    <row r="238" spans="1:8" x14ac:dyDescent="0.25">
      <c r="A238" t="s">
        <v>20</v>
      </c>
      <c r="B238">
        <v>82</v>
      </c>
      <c r="G238" t="s">
        <v>14</v>
      </c>
      <c r="H238">
        <v>65</v>
      </c>
    </row>
    <row r="239" spans="1:8" x14ac:dyDescent="0.25">
      <c r="A239" t="s">
        <v>20</v>
      </c>
      <c r="B239">
        <v>134</v>
      </c>
      <c r="G239" t="s">
        <v>14</v>
      </c>
      <c r="H239">
        <v>94</v>
      </c>
    </row>
    <row r="240" spans="1:8" x14ac:dyDescent="0.25">
      <c r="A240" t="s">
        <v>20</v>
      </c>
      <c r="B240">
        <v>5203</v>
      </c>
      <c r="G240" t="s">
        <v>14</v>
      </c>
      <c r="H240">
        <v>257</v>
      </c>
    </row>
    <row r="241" spans="1:8" x14ac:dyDescent="0.25">
      <c r="A241" t="s">
        <v>20</v>
      </c>
      <c r="B241">
        <v>94</v>
      </c>
      <c r="G241" t="s">
        <v>14</v>
      </c>
      <c r="H241">
        <v>2928</v>
      </c>
    </row>
    <row r="242" spans="1:8" x14ac:dyDescent="0.25">
      <c r="A242" t="s">
        <v>20</v>
      </c>
      <c r="B242">
        <v>205</v>
      </c>
      <c r="G242" t="s">
        <v>14</v>
      </c>
      <c r="H242">
        <v>4697</v>
      </c>
    </row>
    <row r="243" spans="1:8" x14ac:dyDescent="0.25">
      <c r="A243" t="s">
        <v>20</v>
      </c>
      <c r="B243">
        <v>92</v>
      </c>
      <c r="G243" t="s">
        <v>14</v>
      </c>
      <c r="H243">
        <v>2915</v>
      </c>
    </row>
    <row r="244" spans="1:8" x14ac:dyDescent="0.25">
      <c r="A244" t="s">
        <v>20</v>
      </c>
      <c r="B244">
        <v>219</v>
      </c>
      <c r="G244" t="s">
        <v>14</v>
      </c>
      <c r="H244">
        <v>18</v>
      </c>
    </row>
    <row r="245" spans="1:8" x14ac:dyDescent="0.25">
      <c r="A245" t="s">
        <v>20</v>
      </c>
      <c r="B245">
        <v>2526</v>
      </c>
      <c r="G245" t="s">
        <v>14</v>
      </c>
      <c r="H245">
        <v>602</v>
      </c>
    </row>
    <row r="246" spans="1:8" x14ac:dyDescent="0.25">
      <c r="A246" t="s">
        <v>20</v>
      </c>
      <c r="B246">
        <v>94</v>
      </c>
      <c r="G246" t="s">
        <v>14</v>
      </c>
      <c r="H246">
        <v>1</v>
      </c>
    </row>
    <row r="247" spans="1:8" x14ac:dyDescent="0.25">
      <c r="A247" t="s">
        <v>20</v>
      </c>
      <c r="B247">
        <v>1713</v>
      </c>
      <c r="G247" t="s">
        <v>14</v>
      </c>
      <c r="H247">
        <v>3868</v>
      </c>
    </row>
    <row r="248" spans="1:8" x14ac:dyDescent="0.25">
      <c r="A248" t="s">
        <v>20</v>
      </c>
      <c r="B248">
        <v>249</v>
      </c>
      <c r="G248" t="s">
        <v>14</v>
      </c>
      <c r="H248">
        <v>504</v>
      </c>
    </row>
    <row r="249" spans="1:8" x14ac:dyDescent="0.25">
      <c r="A249" t="s">
        <v>20</v>
      </c>
      <c r="B249">
        <v>192</v>
      </c>
      <c r="G249" t="s">
        <v>14</v>
      </c>
      <c r="H249">
        <v>14</v>
      </c>
    </row>
    <row r="250" spans="1:8" x14ac:dyDescent="0.25">
      <c r="A250" t="s">
        <v>20</v>
      </c>
      <c r="B250">
        <v>247</v>
      </c>
      <c r="G250" t="s">
        <v>14</v>
      </c>
      <c r="H250">
        <v>750</v>
      </c>
    </row>
    <row r="251" spans="1:8" x14ac:dyDescent="0.25">
      <c r="A251" t="s">
        <v>20</v>
      </c>
      <c r="B251">
        <v>2293</v>
      </c>
      <c r="G251" t="s">
        <v>14</v>
      </c>
      <c r="H251">
        <v>77</v>
      </c>
    </row>
    <row r="252" spans="1:8" x14ac:dyDescent="0.25">
      <c r="A252" t="s">
        <v>20</v>
      </c>
      <c r="B252">
        <v>3131</v>
      </c>
      <c r="G252" t="s">
        <v>14</v>
      </c>
      <c r="H252">
        <v>752</v>
      </c>
    </row>
    <row r="253" spans="1:8" x14ac:dyDescent="0.25">
      <c r="A253" t="s">
        <v>20</v>
      </c>
      <c r="B253">
        <v>143</v>
      </c>
      <c r="G253" t="s">
        <v>14</v>
      </c>
      <c r="H253">
        <v>131</v>
      </c>
    </row>
    <row r="254" spans="1:8" x14ac:dyDescent="0.25">
      <c r="A254" t="s">
        <v>20</v>
      </c>
      <c r="B254">
        <v>296</v>
      </c>
      <c r="G254" t="s">
        <v>14</v>
      </c>
      <c r="H254">
        <v>87</v>
      </c>
    </row>
    <row r="255" spans="1:8" x14ac:dyDescent="0.25">
      <c r="A255" t="s">
        <v>20</v>
      </c>
      <c r="B255">
        <v>170</v>
      </c>
      <c r="G255" t="s">
        <v>14</v>
      </c>
      <c r="H255">
        <v>1063</v>
      </c>
    </row>
    <row r="256" spans="1:8" x14ac:dyDescent="0.25">
      <c r="A256" t="s">
        <v>20</v>
      </c>
      <c r="B256">
        <v>86</v>
      </c>
      <c r="G256" t="s">
        <v>14</v>
      </c>
      <c r="H256">
        <v>76</v>
      </c>
    </row>
    <row r="257" spans="1:8" x14ac:dyDescent="0.25">
      <c r="A257" t="s">
        <v>20</v>
      </c>
      <c r="B257">
        <v>6286</v>
      </c>
      <c r="G257" t="s">
        <v>14</v>
      </c>
      <c r="H257">
        <v>4428</v>
      </c>
    </row>
    <row r="258" spans="1:8" x14ac:dyDescent="0.25">
      <c r="A258" t="s">
        <v>20</v>
      </c>
      <c r="B258">
        <v>3727</v>
      </c>
      <c r="G258" t="s">
        <v>14</v>
      </c>
      <c r="H258">
        <v>58</v>
      </c>
    </row>
    <row r="259" spans="1:8" x14ac:dyDescent="0.25">
      <c r="A259" t="s">
        <v>20</v>
      </c>
      <c r="B259">
        <v>1605</v>
      </c>
      <c r="G259" t="s">
        <v>14</v>
      </c>
      <c r="H259">
        <v>111</v>
      </c>
    </row>
    <row r="260" spans="1:8" x14ac:dyDescent="0.25">
      <c r="A260" t="s">
        <v>20</v>
      </c>
      <c r="B260">
        <v>2120</v>
      </c>
      <c r="G260" t="s">
        <v>14</v>
      </c>
      <c r="H260">
        <v>2955</v>
      </c>
    </row>
    <row r="261" spans="1:8" x14ac:dyDescent="0.25">
      <c r="A261" t="s">
        <v>20</v>
      </c>
      <c r="B261">
        <v>50</v>
      </c>
      <c r="G261" t="s">
        <v>14</v>
      </c>
      <c r="H261">
        <v>1657</v>
      </c>
    </row>
    <row r="262" spans="1:8" x14ac:dyDescent="0.25">
      <c r="A262" t="s">
        <v>20</v>
      </c>
      <c r="B262">
        <v>2080</v>
      </c>
      <c r="G262" t="s">
        <v>14</v>
      </c>
      <c r="H262">
        <v>926</v>
      </c>
    </row>
    <row r="263" spans="1:8" x14ac:dyDescent="0.25">
      <c r="A263" t="s">
        <v>20</v>
      </c>
      <c r="B263">
        <v>2105</v>
      </c>
      <c r="G263" t="s">
        <v>14</v>
      </c>
      <c r="H263">
        <v>77</v>
      </c>
    </row>
    <row r="264" spans="1:8" x14ac:dyDescent="0.25">
      <c r="A264" t="s">
        <v>20</v>
      </c>
      <c r="B264">
        <v>2436</v>
      </c>
      <c r="G264" t="s">
        <v>14</v>
      </c>
      <c r="H264">
        <v>1748</v>
      </c>
    </row>
    <row r="265" spans="1:8" x14ac:dyDescent="0.25">
      <c r="A265" t="s">
        <v>20</v>
      </c>
      <c r="B265">
        <v>80</v>
      </c>
      <c r="G265" t="s">
        <v>14</v>
      </c>
      <c r="H265">
        <v>79</v>
      </c>
    </row>
    <row r="266" spans="1:8" x14ac:dyDescent="0.25">
      <c r="A266" t="s">
        <v>20</v>
      </c>
      <c r="B266">
        <v>42</v>
      </c>
      <c r="G266" t="s">
        <v>14</v>
      </c>
      <c r="H266">
        <v>889</v>
      </c>
    </row>
    <row r="267" spans="1:8" x14ac:dyDescent="0.25">
      <c r="A267" t="s">
        <v>20</v>
      </c>
      <c r="B267">
        <v>139</v>
      </c>
      <c r="G267" t="s">
        <v>14</v>
      </c>
      <c r="H267">
        <v>56</v>
      </c>
    </row>
    <row r="268" spans="1:8" x14ac:dyDescent="0.25">
      <c r="A268" t="s">
        <v>20</v>
      </c>
      <c r="B268">
        <v>159</v>
      </c>
      <c r="G268" t="s">
        <v>14</v>
      </c>
      <c r="H268">
        <v>1</v>
      </c>
    </row>
    <row r="269" spans="1:8" x14ac:dyDescent="0.25">
      <c r="A269" t="s">
        <v>20</v>
      </c>
      <c r="B269">
        <v>381</v>
      </c>
      <c r="G269" t="s">
        <v>14</v>
      </c>
      <c r="H269">
        <v>83</v>
      </c>
    </row>
    <row r="270" spans="1:8" x14ac:dyDescent="0.25">
      <c r="A270" t="s">
        <v>20</v>
      </c>
      <c r="B270">
        <v>194</v>
      </c>
      <c r="G270" t="s">
        <v>14</v>
      </c>
      <c r="H270">
        <v>2025</v>
      </c>
    </row>
    <row r="271" spans="1:8" x14ac:dyDescent="0.25">
      <c r="A271" t="s">
        <v>20</v>
      </c>
      <c r="B271">
        <v>106</v>
      </c>
      <c r="G271" t="s">
        <v>14</v>
      </c>
      <c r="H271">
        <v>14</v>
      </c>
    </row>
    <row r="272" spans="1:8" x14ac:dyDescent="0.25">
      <c r="A272" t="s">
        <v>20</v>
      </c>
      <c r="B272">
        <v>142</v>
      </c>
      <c r="G272" t="s">
        <v>14</v>
      </c>
      <c r="H272">
        <v>656</v>
      </c>
    </row>
    <row r="273" spans="1:8" x14ac:dyDescent="0.25">
      <c r="A273" t="s">
        <v>20</v>
      </c>
      <c r="B273">
        <v>211</v>
      </c>
      <c r="G273" t="s">
        <v>14</v>
      </c>
      <c r="H273">
        <v>1596</v>
      </c>
    </row>
    <row r="274" spans="1:8" x14ac:dyDescent="0.25">
      <c r="A274" t="s">
        <v>20</v>
      </c>
      <c r="B274">
        <v>2756</v>
      </c>
      <c r="G274" t="s">
        <v>14</v>
      </c>
      <c r="H274">
        <v>10</v>
      </c>
    </row>
    <row r="275" spans="1:8" x14ac:dyDescent="0.25">
      <c r="A275" t="s">
        <v>20</v>
      </c>
      <c r="B275">
        <v>173</v>
      </c>
      <c r="G275" t="s">
        <v>14</v>
      </c>
      <c r="H275">
        <v>1121</v>
      </c>
    </row>
    <row r="276" spans="1:8" x14ac:dyDescent="0.25">
      <c r="A276" t="s">
        <v>20</v>
      </c>
      <c r="B276">
        <v>87</v>
      </c>
      <c r="G276" t="s">
        <v>14</v>
      </c>
      <c r="H276">
        <v>15</v>
      </c>
    </row>
    <row r="277" spans="1:8" x14ac:dyDescent="0.25">
      <c r="A277" t="s">
        <v>20</v>
      </c>
      <c r="B277">
        <v>1572</v>
      </c>
      <c r="G277" t="s">
        <v>14</v>
      </c>
      <c r="H277">
        <v>191</v>
      </c>
    </row>
    <row r="278" spans="1:8" x14ac:dyDescent="0.25">
      <c r="A278" t="s">
        <v>20</v>
      </c>
      <c r="B278">
        <v>2346</v>
      </c>
      <c r="G278" t="s">
        <v>14</v>
      </c>
      <c r="H278">
        <v>16</v>
      </c>
    </row>
    <row r="279" spans="1:8" x14ac:dyDescent="0.25">
      <c r="A279" t="s">
        <v>20</v>
      </c>
      <c r="B279">
        <v>115</v>
      </c>
      <c r="G279" t="s">
        <v>14</v>
      </c>
      <c r="H279">
        <v>17</v>
      </c>
    </row>
    <row r="280" spans="1:8" x14ac:dyDescent="0.25">
      <c r="A280" t="s">
        <v>20</v>
      </c>
      <c r="B280">
        <v>85</v>
      </c>
      <c r="G280" t="s">
        <v>14</v>
      </c>
      <c r="H280">
        <v>34</v>
      </c>
    </row>
    <row r="281" spans="1:8" x14ac:dyDescent="0.25">
      <c r="A281" t="s">
        <v>20</v>
      </c>
      <c r="B281">
        <v>144</v>
      </c>
      <c r="G281" t="s">
        <v>14</v>
      </c>
      <c r="H281">
        <v>1</v>
      </c>
    </row>
    <row r="282" spans="1:8" x14ac:dyDescent="0.25">
      <c r="A282" t="s">
        <v>20</v>
      </c>
      <c r="B282">
        <v>2443</v>
      </c>
      <c r="G282" t="s">
        <v>14</v>
      </c>
      <c r="H282">
        <v>1274</v>
      </c>
    </row>
    <row r="283" spans="1:8" x14ac:dyDescent="0.25">
      <c r="A283" t="s">
        <v>20</v>
      </c>
      <c r="B283">
        <v>64</v>
      </c>
      <c r="G283" t="s">
        <v>14</v>
      </c>
      <c r="H283">
        <v>210</v>
      </c>
    </row>
    <row r="284" spans="1:8" x14ac:dyDescent="0.25">
      <c r="A284" t="s">
        <v>20</v>
      </c>
      <c r="B284">
        <v>268</v>
      </c>
      <c r="G284" t="s">
        <v>14</v>
      </c>
      <c r="H284">
        <v>248</v>
      </c>
    </row>
    <row r="285" spans="1:8" x14ac:dyDescent="0.25">
      <c r="A285" t="s">
        <v>20</v>
      </c>
      <c r="B285">
        <v>195</v>
      </c>
      <c r="G285" t="s">
        <v>14</v>
      </c>
      <c r="H285">
        <v>513</v>
      </c>
    </row>
    <row r="286" spans="1:8" x14ac:dyDescent="0.25">
      <c r="A286" t="s">
        <v>20</v>
      </c>
      <c r="B286">
        <v>186</v>
      </c>
      <c r="G286" t="s">
        <v>14</v>
      </c>
      <c r="H286">
        <v>3410</v>
      </c>
    </row>
    <row r="287" spans="1:8" x14ac:dyDescent="0.25">
      <c r="A287" t="s">
        <v>20</v>
      </c>
      <c r="B287">
        <v>460</v>
      </c>
      <c r="G287" t="s">
        <v>14</v>
      </c>
      <c r="H287">
        <v>10</v>
      </c>
    </row>
    <row r="288" spans="1:8" x14ac:dyDescent="0.25">
      <c r="A288" t="s">
        <v>20</v>
      </c>
      <c r="B288">
        <v>2528</v>
      </c>
      <c r="G288" t="s">
        <v>14</v>
      </c>
      <c r="H288">
        <v>2201</v>
      </c>
    </row>
    <row r="289" spans="1:8" x14ac:dyDescent="0.25">
      <c r="A289" t="s">
        <v>20</v>
      </c>
      <c r="B289">
        <v>3657</v>
      </c>
      <c r="G289" t="s">
        <v>14</v>
      </c>
      <c r="H289">
        <v>676</v>
      </c>
    </row>
    <row r="290" spans="1:8" x14ac:dyDescent="0.25">
      <c r="A290" t="s">
        <v>20</v>
      </c>
      <c r="B290">
        <v>131</v>
      </c>
      <c r="G290" t="s">
        <v>14</v>
      </c>
      <c r="H290">
        <v>831</v>
      </c>
    </row>
    <row r="291" spans="1:8" x14ac:dyDescent="0.25">
      <c r="A291" t="s">
        <v>20</v>
      </c>
      <c r="B291">
        <v>239</v>
      </c>
      <c r="G291" t="s">
        <v>14</v>
      </c>
      <c r="H291">
        <v>859</v>
      </c>
    </row>
    <row r="292" spans="1:8" x14ac:dyDescent="0.25">
      <c r="A292" t="s">
        <v>20</v>
      </c>
      <c r="B292">
        <v>78</v>
      </c>
      <c r="G292" t="s">
        <v>14</v>
      </c>
      <c r="H292">
        <v>45</v>
      </c>
    </row>
    <row r="293" spans="1:8" x14ac:dyDescent="0.25">
      <c r="A293" t="s">
        <v>20</v>
      </c>
      <c r="B293">
        <v>1773</v>
      </c>
      <c r="G293" t="s">
        <v>14</v>
      </c>
      <c r="H293">
        <v>6</v>
      </c>
    </row>
    <row r="294" spans="1:8" x14ac:dyDescent="0.25">
      <c r="A294" t="s">
        <v>20</v>
      </c>
      <c r="B294">
        <v>32</v>
      </c>
      <c r="G294" t="s">
        <v>14</v>
      </c>
      <c r="H294">
        <v>7</v>
      </c>
    </row>
    <row r="295" spans="1:8" x14ac:dyDescent="0.25">
      <c r="A295" t="s">
        <v>20</v>
      </c>
      <c r="B295">
        <v>369</v>
      </c>
      <c r="G295" t="s">
        <v>14</v>
      </c>
      <c r="H295">
        <v>31</v>
      </c>
    </row>
    <row r="296" spans="1:8" x14ac:dyDescent="0.25">
      <c r="A296" t="s">
        <v>20</v>
      </c>
      <c r="B296">
        <v>89</v>
      </c>
      <c r="G296" t="s">
        <v>14</v>
      </c>
      <c r="H296">
        <v>78</v>
      </c>
    </row>
    <row r="297" spans="1:8" x14ac:dyDescent="0.25">
      <c r="A297" t="s">
        <v>20</v>
      </c>
      <c r="B297">
        <v>147</v>
      </c>
      <c r="G297" t="s">
        <v>14</v>
      </c>
      <c r="H297">
        <v>1225</v>
      </c>
    </row>
    <row r="298" spans="1:8" x14ac:dyDescent="0.25">
      <c r="A298" t="s">
        <v>20</v>
      </c>
      <c r="B298">
        <v>126</v>
      </c>
      <c r="G298" t="s">
        <v>14</v>
      </c>
      <c r="H298">
        <v>1</v>
      </c>
    </row>
    <row r="299" spans="1:8" x14ac:dyDescent="0.25">
      <c r="A299" t="s">
        <v>20</v>
      </c>
      <c r="B299">
        <v>2218</v>
      </c>
      <c r="G299" t="s">
        <v>14</v>
      </c>
      <c r="H299">
        <v>67</v>
      </c>
    </row>
    <row r="300" spans="1:8" x14ac:dyDescent="0.25">
      <c r="A300" t="s">
        <v>20</v>
      </c>
      <c r="B300">
        <v>202</v>
      </c>
      <c r="G300" t="s">
        <v>14</v>
      </c>
      <c r="H300">
        <v>19</v>
      </c>
    </row>
    <row r="301" spans="1:8" x14ac:dyDescent="0.25">
      <c r="A301" t="s">
        <v>20</v>
      </c>
      <c r="B301">
        <v>140</v>
      </c>
      <c r="G301" t="s">
        <v>14</v>
      </c>
      <c r="H301">
        <v>2108</v>
      </c>
    </row>
    <row r="302" spans="1:8" x14ac:dyDescent="0.25">
      <c r="A302" t="s">
        <v>20</v>
      </c>
      <c r="B302">
        <v>1052</v>
      </c>
      <c r="G302" t="s">
        <v>14</v>
      </c>
      <c r="H302">
        <v>679</v>
      </c>
    </row>
    <row r="303" spans="1:8" x14ac:dyDescent="0.25">
      <c r="A303" t="s">
        <v>20</v>
      </c>
      <c r="B303">
        <v>247</v>
      </c>
      <c r="G303" t="s">
        <v>14</v>
      </c>
      <c r="H303">
        <v>36</v>
      </c>
    </row>
    <row r="304" spans="1:8" x14ac:dyDescent="0.25">
      <c r="A304" t="s">
        <v>20</v>
      </c>
      <c r="B304">
        <v>84</v>
      </c>
      <c r="G304" t="s">
        <v>14</v>
      </c>
      <c r="H304">
        <v>47</v>
      </c>
    </row>
    <row r="305" spans="1:8" x14ac:dyDescent="0.25">
      <c r="A305" t="s">
        <v>20</v>
      </c>
      <c r="B305">
        <v>88</v>
      </c>
      <c r="G305" t="s">
        <v>14</v>
      </c>
      <c r="H305">
        <v>70</v>
      </c>
    </row>
    <row r="306" spans="1:8" x14ac:dyDescent="0.25">
      <c r="A306" t="s">
        <v>20</v>
      </c>
      <c r="B306">
        <v>156</v>
      </c>
      <c r="G306" t="s">
        <v>14</v>
      </c>
      <c r="H306">
        <v>154</v>
      </c>
    </row>
    <row r="307" spans="1:8" x14ac:dyDescent="0.25">
      <c r="A307" t="s">
        <v>20</v>
      </c>
      <c r="B307">
        <v>2985</v>
      </c>
      <c r="G307" t="s">
        <v>14</v>
      </c>
      <c r="H307">
        <v>22</v>
      </c>
    </row>
    <row r="308" spans="1:8" x14ac:dyDescent="0.25">
      <c r="A308" t="s">
        <v>20</v>
      </c>
      <c r="B308">
        <v>762</v>
      </c>
      <c r="G308" t="s">
        <v>14</v>
      </c>
      <c r="H308">
        <v>1758</v>
      </c>
    </row>
    <row r="309" spans="1:8" x14ac:dyDescent="0.25">
      <c r="A309" t="s">
        <v>20</v>
      </c>
      <c r="B309">
        <v>554</v>
      </c>
      <c r="G309" t="s">
        <v>14</v>
      </c>
      <c r="H309">
        <v>94</v>
      </c>
    </row>
    <row r="310" spans="1:8" x14ac:dyDescent="0.25">
      <c r="A310" t="s">
        <v>20</v>
      </c>
      <c r="B310">
        <v>135</v>
      </c>
      <c r="G310" t="s">
        <v>14</v>
      </c>
      <c r="H310">
        <v>33</v>
      </c>
    </row>
    <row r="311" spans="1:8" x14ac:dyDescent="0.25">
      <c r="A311" t="s">
        <v>20</v>
      </c>
      <c r="B311">
        <v>122</v>
      </c>
      <c r="G311" t="s">
        <v>14</v>
      </c>
      <c r="H311">
        <v>1</v>
      </c>
    </row>
    <row r="312" spans="1:8" x14ac:dyDescent="0.25">
      <c r="A312" t="s">
        <v>20</v>
      </c>
      <c r="B312">
        <v>221</v>
      </c>
      <c r="G312" t="s">
        <v>14</v>
      </c>
      <c r="H312">
        <v>31</v>
      </c>
    </row>
    <row r="313" spans="1:8" x14ac:dyDescent="0.25">
      <c r="A313" t="s">
        <v>20</v>
      </c>
      <c r="B313">
        <v>126</v>
      </c>
      <c r="G313" t="s">
        <v>14</v>
      </c>
      <c r="H313">
        <v>35</v>
      </c>
    </row>
    <row r="314" spans="1:8" x14ac:dyDescent="0.25">
      <c r="A314" t="s">
        <v>20</v>
      </c>
      <c r="B314">
        <v>1022</v>
      </c>
      <c r="G314" t="s">
        <v>14</v>
      </c>
      <c r="H314">
        <v>63</v>
      </c>
    </row>
    <row r="315" spans="1:8" x14ac:dyDescent="0.25">
      <c r="A315" t="s">
        <v>20</v>
      </c>
      <c r="B315">
        <v>3177</v>
      </c>
      <c r="G315" t="s">
        <v>14</v>
      </c>
      <c r="H315">
        <v>526</v>
      </c>
    </row>
    <row r="316" spans="1:8" x14ac:dyDescent="0.25">
      <c r="A316" t="s">
        <v>20</v>
      </c>
      <c r="B316">
        <v>198</v>
      </c>
      <c r="G316" t="s">
        <v>14</v>
      </c>
      <c r="H316">
        <v>121</v>
      </c>
    </row>
    <row r="317" spans="1:8" x14ac:dyDescent="0.25">
      <c r="A317" t="s">
        <v>20</v>
      </c>
      <c r="B317">
        <v>85</v>
      </c>
      <c r="G317" t="s">
        <v>14</v>
      </c>
      <c r="H317">
        <v>67</v>
      </c>
    </row>
    <row r="318" spans="1:8" x14ac:dyDescent="0.25">
      <c r="A318" t="s">
        <v>20</v>
      </c>
      <c r="B318">
        <v>3596</v>
      </c>
      <c r="G318" t="s">
        <v>14</v>
      </c>
      <c r="H318">
        <v>57</v>
      </c>
    </row>
    <row r="319" spans="1:8" x14ac:dyDescent="0.25">
      <c r="A319" t="s">
        <v>20</v>
      </c>
      <c r="B319">
        <v>244</v>
      </c>
      <c r="G319" t="s">
        <v>14</v>
      </c>
      <c r="H319">
        <v>1229</v>
      </c>
    </row>
    <row r="320" spans="1:8" x14ac:dyDescent="0.25">
      <c r="A320" t="s">
        <v>20</v>
      </c>
      <c r="B320">
        <v>5180</v>
      </c>
      <c r="G320" t="s">
        <v>14</v>
      </c>
      <c r="H320">
        <v>12</v>
      </c>
    </row>
    <row r="321" spans="1:8" x14ac:dyDescent="0.25">
      <c r="A321" t="s">
        <v>20</v>
      </c>
      <c r="B321">
        <v>589</v>
      </c>
      <c r="G321" t="s">
        <v>14</v>
      </c>
      <c r="H321">
        <v>452</v>
      </c>
    </row>
    <row r="322" spans="1:8" x14ac:dyDescent="0.25">
      <c r="A322" t="s">
        <v>20</v>
      </c>
      <c r="B322">
        <v>2725</v>
      </c>
      <c r="G322" t="s">
        <v>14</v>
      </c>
      <c r="H322">
        <v>1886</v>
      </c>
    </row>
    <row r="323" spans="1:8" x14ac:dyDescent="0.25">
      <c r="A323" t="s">
        <v>20</v>
      </c>
      <c r="B323">
        <v>300</v>
      </c>
      <c r="G323" t="s">
        <v>14</v>
      </c>
      <c r="H323">
        <v>1825</v>
      </c>
    </row>
    <row r="324" spans="1:8" x14ac:dyDescent="0.25">
      <c r="A324" t="s">
        <v>20</v>
      </c>
      <c r="B324">
        <v>144</v>
      </c>
      <c r="G324" t="s">
        <v>14</v>
      </c>
      <c r="H324">
        <v>31</v>
      </c>
    </row>
    <row r="325" spans="1:8" x14ac:dyDescent="0.25">
      <c r="A325" t="s">
        <v>20</v>
      </c>
      <c r="B325">
        <v>87</v>
      </c>
      <c r="G325" t="s">
        <v>14</v>
      </c>
      <c r="H325">
        <v>107</v>
      </c>
    </row>
    <row r="326" spans="1:8" x14ac:dyDescent="0.25">
      <c r="A326" t="s">
        <v>20</v>
      </c>
      <c r="B326">
        <v>3116</v>
      </c>
      <c r="G326" t="s">
        <v>14</v>
      </c>
      <c r="H326">
        <v>27</v>
      </c>
    </row>
    <row r="327" spans="1:8" x14ac:dyDescent="0.25">
      <c r="A327" t="s">
        <v>20</v>
      </c>
      <c r="B327">
        <v>909</v>
      </c>
      <c r="G327" t="s">
        <v>14</v>
      </c>
      <c r="H327">
        <v>1221</v>
      </c>
    </row>
    <row r="328" spans="1:8" x14ac:dyDescent="0.25">
      <c r="A328" t="s">
        <v>20</v>
      </c>
      <c r="B328">
        <v>1613</v>
      </c>
      <c r="G328" t="s">
        <v>14</v>
      </c>
      <c r="H328">
        <v>1</v>
      </c>
    </row>
    <row r="329" spans="1:8" x14ac:dyDescent="0.25">
      <c r="A329" t="s">
        <v>20</v>
      </c>
      <c r="B329">
        <v>136</v>
      </c>
      <c r="G329" t="s">
        <v>14</v>
      </c>
      <c r="H329">
        <v>16</v>
      </c>
    </row>
    <row r="330" spans="1:8" x14ac:dyDescent="0.25">
      <c r="A330" t="s">
        <v>20</v>
      </c>
      <c r="B330">
        <v>130</v>
      </c>
      <c r="G330" t="s">
        <v>14</v>
      </c>
      <c r="H330">
        <v>41</v>
      </c>
    </row>
    <row r="331" spans="1:8" x14ac:dyDescent="0.25">
      <c r="A331" t="s">
        <v>20</v>
      </c>
      <c r="B331">
        <v>102</v>
      </c>
      <c r="G331" t="s">
        <v>14</v>
      </c>
      <c r="H331">
        <v>523</v>
      </c>
    </row>
    <row r="332" spans="1:8" x14ac:dyDescent="0.25">
      <c r="A332" t="s">
        <v>20</v>
      </c>
      <c r="B332">
        <v>4006</v>
      </c>
      <c r="G332" t="s">
        <v>14</v>
      </c>
      <c r="H332">
        <v>141</v>
      </c>
    </row>
    <row r="333" spans="1:8" x14ac:dyDescent="0.25">
      <c r="A333" t="s">
        <v>20</v>
      </c>
      <c r="B333">
        <v>1629</v>
      </c>
      <c r="G333" t="s">
        <v>14</v>
      </c>
      <c r="H333">
        <v>52</v>
      </c>
    </row>
    <row r="334" spans="1:8" x14ac:dyDescent="0.25">
      <c r="A334" t="s">
        <v>20</v>
      </c>
      <c r="B334">
        <v>2188</v>
      </c>
      <c r="G334" t="s">
        <v>14</v>
      </c>
      <c r="H334">
        <v>225</v>
      </c>
    </row>
    <row r="335" spans="1:8" x14ac:dyDescent="0.25">
      <c r="A335" t="s">
        <v>20</v>
      </c>
      <c r="B335">
        <v>2409</v>
      </c>
      <c r="G335" t="s">
        <v>14</v>
      </c>
      <c r="H335">
        <v>38</v>
      </c>
    </row>
    <row r="336" spans="1:8" x14ac:dyDescent="0.25">
      <c r="A336" t="s">
        <v>20</v>
      </c>
      <c r="B336">
        <v>194</v>
      </c>
      <c r="G336" t="s">
        <v>14</v>
      </c>
      <c r="H336">
        <v>15</v>
      </c>
    </row>
    <row r="337" spans="1:8" x14ac:dyDescent="0.25">
      <c r="A337" t="s">
        <v>20</v>
      </c>
      <c r="B337">
        <v>1140</v>
      </c>
      <c r="G337" t="s">
        <v>14</v>
      </c>
      <c r="H337">
        <v>37</v>
      </c>
    </row>
    <row r="338" spans="1:8" x14ac:dyDescent="0.25">
      <c r="A338" t="s">
        <v>20</v>
      </c>
      <c r="B338">
        <v>102</v>
      </c>
      <c r="G338" t="s">
        <v>14</v>
      </c>
      <c r="H338">
        <v>112</v>
      </c>
    </row>
    <row r="339" spans="1:8" x14ac:dyDescent="0.25">
      <c r="A339" t="s">
        <v>20</v>
      </c>
      <c r="B339">
        <v>2857</v>
      </c>
      <c r="G339" t="s">
        <v>14</v>
      </c>
      <c r="H339">
        <v>21</v>
      </c>
    </row>
    <row r="340" spans="1:8" x14ac:dyDescent="0.25">
      <c r="A340" t="s">
        <v>20</v>
      </c>
      <c r="B340">
        <v>107</v>
      </c>
      <c r="G340" t="s">
        <v>14</v>
      </c>
      <c r="H340">
        <v>67</v>
      </c>
    </row>
    <row r="341" spans="1:8" x14ac:dyDescent="0.25">
      <c r="A341" t="s">
        <v>20</v>
      </c>
      <c r="B341">
        <v>160</v>
      </c>
      <c r="G341" t="s">
        <v>14</v>
      </c>
      <c r="H341">
        <v>78</v>
      </c>
    </row>
    <row r="342" spans="1:8" x14ac:dyDescent="0.25">
      <c r="A342" t="s">
        <v>20</v>
      </c>
      <c r="B342">
        <v>2230</v>
      </c>
      <c r="G342" t="s">
        <v>14</v>
      </c>
      <c r="H342">
        <v>67</v>
      </c>
    </row>
    <row r="343" spans="1:8" x14ac:dyDescent="0.25">
      <c r="A343" t="s">
        <v>20</v>
      </c>
      <c r="B343">
        <v>316</v>
      </c>
      <c r="G343" t="s">
        <v>14</v>
      </c>
      <c r="H343">
        <v>263</v>
      </c>
    </row>
    <row r="344" spans="1:8" x14ac:dyDescent="0.25">
      <c r="A344" t="s">
        <v>20</v>
      </c>
      <c r="B344">
        <v>117</v>
      </c>
      <c r="G344" t="s">
        <v>14</v>
      </c>
      <c r="H344">
        <v>1691</v>
      </c>
    </row>
    <row r="345" spans="1:8" x14ac:dyDescent="0.25">
      <c r="A345" t="s">
        <v>20</v>
      </c>
      <c r="B345">
        <v>6406</v>
      </c>
      <c r="G345" t="s">
        <v>14</v>
      </c>
      <c r="H345">
        <v>181</v>
      </c>
    </row>
    <row r="346" spans="1:8" x14ac:dyDescent="0.25">
      <c r="A346" t="s">
        <v>20</v>
      </c>
      <c r="B346">
        <v>192</v>
      </c>
      <c r="G346" t="s">
        <v>14</v>
      </c>
      <c r="H346">
        <v>13</v>
      </c>
    </row>
    <row r="347" spans="1:8" x14ac:dyDescent="0.25">
      <c r="A347" t="s">
        <v>20</v>
      </c>
      <c r="B347">
        <v>26</v>
      </c>
      <c r="G347" t="s">
        <v>14</v>
      </c>
      <c r="H347">
        <v>1</v>
      </c>
    </row>
    <row r="348" spans="1:8" x14ac:dyDescent="0.25">
      <c r="A348" t="s">
        <v>20</v>
      </c>
      <c r="B348">
        <v>723</v>
      </c>
      <c r="G348" t="s">
        <v>14</v>
      </c>
      <c r="H348">
        <v>21</v>
      </c>
    </row>
    <row r="349" spans="1:8" x14ac:dyDescent="0.25">
      <c r="A349" t="s">
        <v>20</v>
      </c>
      <c r="B349">
        <v>170</v>
      </c>
      <c r="G349" t="s">
        <v>14</v>
      </c>
      <c r="H349">
        <v>830</v>
      </c>
    </row>
    <row r="350" spans="1:8" x14ac:dyDescent="0.25">
      <c r="A350" t="s">
        <v>20</v>
      </c>
      <c r="B350">
        <v>238</v>
      </c>
      <c r="G350" t="s">
        <v>14</v>
      </c>
      <c r="H350">
        <v>130</v>
      </c>
    </row>
    <row r="351" spans="1:8" x14ac:dyDescent="0.25">
      <c r="A351" t="s">
        <v>20</v>
      </c>
      <c r="B351">
        <v>55</v>
      </c>
      <c r="G351" t="s">
        <v>14</v>
      </c>
      <c r="H351">
        <v>55</v>
      </c>
    </row>
    <row r="352" spans="1:8" x14ac:dyDescent="0.25">
      <c r="A352" t="s">
        <v>20</v>
      </c>
      <c r="B352">
        <v>128</v>
      </c>
      <c r="G352" t="s">
        <v>14</v>
      </c>
      <c r="H352">
        <v>114</v>
      </c>
    </row>
    <row r="353" spans="1:8" x14ac:dyDescent="0.25">
      <c r="A353" t="s">
        <v>20</v>
      </c>
      <c r="B353">
        <v>2144</v>
      </c>
      <c r="G353" t="s">
        <v>14</v>
      </c>
      <c r="H353">
        <v>594</v>
      </c>
    </row>
    <row r="354" spans="1:8" x14ac:dyDescent="0.25">
      <c r="A354" t="s">
        <v>20</v>
      </c>
      <c r="B354">
        <v>2693</v>
      </c>
      <c r="G354" t="s">
        <v>14</v>
      </c>
      <c r="H354">
        <v>24</v>
      </c>
    </row>
    <row r="355" spans="1:8" x14ac:dyDescent="0.25">
      <c r="A355" t="s">
        <v>20</v>
      </c>
      <c r="B355">
        <v>432</v>
      </c>
      <c r="G355" t="s">
        <v>14</v>
      </c>
      <c r="H355">
        <v>252</v>
      </c>
    </row>
    <row r="356" spans="1:8" x14ac:dyDescent="0.25">
      <c r="A356" t="s">
        <v>20</v>
      </c>
      <c r="B356">
        <v>189</v>
      </c>
      <c r="G356" t="s">
        <v>14</v>
      </c>
      <c r="H356">
        <v>67</v>
      </c>
    </row>
    <row r="357" spans="1:8" x14ac:dyDescent="0.25">
      <c r="A357" t="s">
        <v>20</v>
      </c>
      <c r="B357">
        <v>154</v>
      </c>
      <c r="G357" t="s">
        <v>14</v>
      </c>
      <c r="H357">
        <v>742</v>
      </c>
    </row>
    <row r="358" spans="1:8" x14ac:dyDescent="0.25">
      <c r="A358" t="s">
        <v>20</v>
      </c>
      <c r="B358">
        <v>96</v>
      </c>
      <c r="G358" t="s">
        <v>14</v>
      </c>
      <c r="H358">
        <v>75</v>
      </c>
    </row>
    <row r="359" spans="1:8" x14ac:dyDescent="0.25">
      <c r="A359" t="s">
        <v>20</v>
      </c>
      <c r="B359">
        <v>3063</v>
      </c>
      <c r="G359" t="s">
        <v>14</v>
      </c>
      <c r="H359">
        <v>4405</v>
      </c>
    </row>
    <row r="360" spans="1:8" x14ac:dyDescent="0.25">
      <c r="A360" t="s">
        <v>20</v>
      </c>
      <c r="B360">
        <v>2266</v>
      </c>
      <c r="G360" t="s">
        <v>14</v>
      </c>
      <c r="H360">
        <v>92</v>
      </c>
    </row>
    <row r="361" spans="1:8" x14ac:dyDescent="0.25">
      <c r="A361" t="s">
        <v>20</v>
      </c>
      <c r="B361">
        <v>194</v>
      </c>
      <c r="G361" t="s">
        <v>14</v>
      </c>
      <c r="H361">
        <v>64</v>
      </c>
    </row>
    <row r="362" spans="1:8" x14ac:dyDescent="0.25">
      <c r="A362" t="s">
        <v>20</v>
      </c>
      <c r="B362">
        <v>129</v>
      </c>
      <c r="G362" t="s">
        <v>14</v>
      </c>
      <c r="H362">
        <v>64</v>
      </c>
    </row>
    <row r="363" spans="1:8" x14ac:dyDescent="0.25">
      <c r="A363" t="s">
        <v>20</v>
      </c>
      <c r="B363">
        <v>375</v>
      </c>
      <c r="G363" t="s">
        <v>14</v>
      </c>
      <c r="H363">
        <v>842</v>
      </c>
    </row>
    <row r="364" spans="1:8" x14ac:dyDescent="0.25">
      <c r="A364" t="s">
        <v>20</v>
      </c>
      <c r="B364">
        <v>409</v>
      </c>
      <c r="G364" t="s">
        <v>14</v>
      </c>
      <c r="H364">
        <v>112</v>
      </c>
    </row>
    <row r="365" spans="1:8" x14ac:dyDescent="0.25">
      <c r="A365" t="s">
        <v>20</v>
      </c>
      <c r="B365">
        <v>234</v>
      </c>
      <c r="G365" t="s">
        <v>14</v>
      </c>
      <c r="H365">
        <v>374</v>
      </c>
    </row>
    <row r="366" spans="1:8" x14ac:dyDescent="0.25">
      <c r="A366" t="s">
        <v>20</v>
      </c>
      <c r="B366">
        <v>3016</v>
      </c>
    </row>
    <row r="367" spans="1:8" x14ac:dyDescent="0.25">
      <c r="A367" t="s">
        <v>20</v>
      </c>
      <c r="B367">
        <v>264</v>
      </c>
    </row>
    <row r="368" spans="1:8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successful">
      <formula>NOT(ISERROR(SEARCH("successful",A2)))</formula>
    </cfRule>
    <cfRule type="containsText" dxfId="5" priority="7" operator="containsText" text="live">
      <formula>NOT(ISERROR(SEARCH("live",A2)))</formula>
    </cfRule>
    <cfRule type="containsText" dxfId="4" priority="8" operator="containsText" text="Failed">
      <formula>NOT(ISERROR(SEARCH("Failed",A2)))</formula>
    </cfRule>
  </conditionalFormatting>
  <conditionalFormatting sqref="G2:G365">
    <cfRule type="containsText" dxfId="3" priority="1" operator="containsText" text="canceled">
      <formula>NOT(ISERROR(SEARCH("canceled",G2)))</formula>
    </cfRule>
    <cfRule type="containsText" dxfId="2" priority="2" operator="containsText" text="successful">
      <formula>NOT(ISERROR(SEARCH("successful",G2)))</formula>
    </cfRule>
    <cfRule type="containsText" dxfId="1" priority="3" operator="containsText" text="live">
      <formula>NOT(ISERROR(SEARCH("live",G2)))</formula>
    </cfRule>
    <cfRule type="containsText" dxfId="0" priority="4" operator="containsText" text="Failed">
      <formula>NOT(ISERROR(SEARCH("Failed",G2)))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(Category)</vt:lpstr>
      <vt:lpstr>Pivot table (Sub-category)</vt:lpstr>
      <vt:lpstr>Pivot tabe ( Date created )</vt:lpstr>
      <vt:lpstr>Outcomes based on goal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Kudirat Abdulsalam</cp:lastModifiedBy>
  <dcterms:created xsi:type="dcterms:W3CDTF">2021-09-29T18:52:28Z</dcterms:created>
  <dcterms:modified xsi:type="dcterms:W3CDTF">2022-12-17T18:37:57Z</dcterms:modified>
</cp:coreProperties>
</file>