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zal\JMTM Dropbox\Kontrak Manajemen\Lembar Kerja Ops 2\2022\vmy\0. Digitalisasi Proses Kerja KM\8. M8\"/>
    </mc:Choice>
  </mc:AlternateContent>
  <bookViews>
    <workbookView xWindow="-108" yWindow="-108" windowWidth="19416" windowHeight="11016" activeTab="1"/>
  </bookViews>
  <sheets>
    <sheet name="Panduan Umum" sheetId="1" r:id="rId1"/>
    <sheet name="JAGORAWI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3" i="2" l="1"/>
  <c r="I122" i="2"/>
  <c r="I121" i="2"/>
  <c r="I120" i="2"/>
  <c r="I119" i="2"/>
  <c r="I118" i="2"/>
  <c r="I117" i="2"/>
  <c r="I112" i="2"/>
  <c r="I111" i="2"/>
  <c r="I110" i="2"/>
  <c r="I109" i="2"/>
  <c r="I108" i="2"/>
  <c r="I107" i="2"/>
  <c r="H125" i="2"/>
  <c r="F122" i="2"/>
  <c r="F121" i="2"/>
  <c r="F120" i="2"/>
  <c r="F119" i="2"/>
  <c r="F118" i="2"/>
  <c r="F117" i="2"/>
  <c r="F112" i="2"/>
  <c r="H112" i="2" s="1"/>
  <c r="F111" i="2"/>
  <c r="F110" i="2"/>
  <c r="F109" i="2"/>
  <c r="F108" i="2"/>
  <c r="H108" i="2" s="1"/>
  <c r="F107" i="2"/>
  <c r="H107" i="2" s="1"/>
  <c r="G122" i="2"/>
  <c r="H122" i="2" s="1"/>
  <c r="G121" i="2"/>
  <c r="H121" i="2" s="1"/>
  <c r="G120" i="2"/>
  <c r="G119" i="2"/>
  <c r="G118" i="2"/>
  <c r="G117" i="2"/>
  <c r="H111" i="2"/>
  <c r="H110" i="2"/>
  <c r="H109" i="2"/>
  <c r="H50" i="2"/>
  <c r="H102" i="2"/>
  <c r="G95" i="2"/>
  <c r="G100" i="2"/>
  <c r="H100" i="2" s="1"/>
  <c r="G99" i="2"/>
  <c r="H99" i="2" s="1"/>
  <c r="G98" i="2"/>
  <c r="H98" i="2" s="1"/>
  <c r="G97" i="2"/>
  <c r="H97" i="2" s="1"/>
  <c r="G96" i="2"/>
  <c r="H96" i="2" s="1"/>
  <c r="H95" i="2"/>
  <c r="H90" i="2"/>
  <c r="H89" i="2"/>
  <c r="H88" i="2"/>
  <c r="H87" i="2"/>
  <c r="H86" i="2"/>
  <c r="H85" i="2"/>
  <c r="C56" i="2"/>
  <c r="G48" i="2"/>
  <c r="H48" i="2" s="1"/>
  <c r="G47" i="2"/>
  <c r="H47" i="2" s="1"/>
  <c r="G46" i="2"/>
  <c r="H46" i="2" s="1"/>
  <c r="G45" i="2"/>
  <c r="H45" i="2" s="1"/>
  <c r="G44" i="2"/>
  <c r="H44" i="2" s="1"/>
  <c r="G43" i="2"/>
  <c r="H43" i="2" s="1"/>
  <c r="H39" i="2"/>
  <c r="H38" i="2"/>
  <c r="H37" i="2"/>
  <c r="H36" i="2"/>
  <c r="H35" i="2"/>
  <c r="H34" i="2"/>
  <c r="H119" i="2" l="1"/>
  <c r="H120" i="2"/>
  <c r="H117" i="2"/>
  <c r="H118" i="2"/>
  <c r="H113" i="2"/>
  <c r="H123" i="2"/>
  <c r="H124" i="2" s="1"/>
  <c r="H91" i="2"/>
  <c r="H101" i="2"/>
  <c r="H40" i="2"/>
  <c r="C57" i="2" s="1"/>
  <c r="H49" i="2"/>
</calcChain>
</file>

<file path=xl/sharedStrings.xml><?xml version="1.0" encoding="utf-8"?>
<sst xmlns="http://schemas.openxmlformats.org/spreadsheetml/2006/main" count="218" uniqueCount="94">
  <si>
    <t>Nama Kontrak</t>
  </si>
  <si>
    <t>Tahun Anggaran</t>
  </si>
  <si>
    <t>No. Kontrak</t>
  </si>
  <si>
    <t>Tahun Kontrak</t>
  </si>
  <si>
    <t>01 Januari 2022</t>
  </si>
  <si>
    <t>Jenis Kontrak</t>
  </si>
  <si>
    <t>Capex At Cost Opex Lumpsum</t>
  </si>
  <si>
    <t>Periode Kontrak</t>
  </si>
  <si>
    <t>Kelola Level</t>
  </si>
  <si>
    <t>1.1.1.</t>
  </si>
  <si>
    <t xml:space="preserve"> SFO A</t>
  </si>
  <si>
    <t xml:space="preserve"> SFO B</t>
  </si>
  <si>
    <t>Management Mata Anggaran</t>
  </si>
  <si>
    <t>pilih SFO A dan SFO B</t>
  </si>
  <si>
    <t>PEMELIHARAAN PERIODIK</t>
  </si>
  <si>
    <t>1.1.</t>
  </si>
  <si>
    <t xml:space="preserve"> CAPEX</t>
  </si>
  <si>
    <t>1.1.1.1.</t>
  </si>
  <si>
    <t>1.1.1.2.</t>
  </si>
  <si>
    <t>buat program</t>
  </si>
  <si>
    <t>Nama Pekerjaan</t>
  </si>
  <si>
    <r>
      <rPr>
        <b/>
        <sz val="11"/>
        <color rgb="FFFF0000"/>
        <rFont val="Calibri"/>
        <family val="2"/>
        <scheme val="minor"/>
      </rPr>
      <t>01</t>
    </r>
    <r>
      <rPr>
        <sz val="11"/>
        <color theme="1"/>
        <rFont val="Calibri"/>
        <family val="2"/>
        <scheme val="minor"/>
      </rPr>
      <t>.KONTRAK-DIR.2022</t>
    </r>
  </si>
  <si>
    <t>NO</t>
  </si>
  <si>
    <t>URAIAN</t>
  </si>
  <si>
    <t>SATUAN</t>
  </si>
  <si>
    <t>KUANTITAS</t>
  </si>
  <si>
    <t>HARGA SATUAN</t>
  </si>
  <si>
    <t>JUMLAH HARGA</t>
  </si>
  <si>
    <t>Bab 9</t>
  </si>
  <si>
    <t>Perkerasan</t>
  </si>
  <si>
    <t>9.02</t>
  </si>
  <si>
    <t>9.05</t>
  </si>
  <si>
    <t>9.07 (1)</t>
  </si>
  <si>
    <t>9.07 (2)</t>
  </si>
  <si>
    <t>9.07 (3)</t>
  </si>
  <si>
    <t>9.07 (4)</t>
  </si>
  <si>
    <t>Pengupasan Perkerasan Lama (Scrapping)</t>
  </si>
  <si>
    <t>Lapis Perekat (Tack Coat)</t>
  </si>
  <si>
    <t>Asphalt Concrete Base C (AC-Base)</t>
  </si>
  <si>
    <t>Asphalt Concrete Binder Course (AC-BC)</t>
  </si>
  <si>
    <t>Asphalt Concrete Wearing Course (AC-WC)</t>
  </si>
  <si>
    <t>Aspal Keras (Asphalt Cement)</t>
  </si>
  <si>
    <t>M3</t>
  </si>
  <si>
    <t>Ltr</t>
  </si>
  <si>
    <t>Ton</t>
  </si>
  <si>
    <t>HPS</t>
  </si>
  <si>
    <t>SFO B</t>
  </si>
  <si>
    <t>SFO A</t>
  </si>
  <si>
    <t>Kontrak Awal</t>
  </si>
  <si>
    <t>Ijin Prinsip</t>
  </si>
  <si>
    <t>Nomor Surat</t>
  </si>
  <si>
    <t>Tanggal Surat</t>
  </si>
  <si>
    <t>08 Januari 2022</t>
  </si>
  <si>
    <t>Lokasi Pekerjaan</t>
  </si>
  <si>
    <t>Sasaran Pekerjaan</t>
  </si>
  <si>
    <t>Pemenuhan SPM</t>
  </si>
  <si>
    <t>Pagu Biaya RKAP</t>
  </si>
  <si>
    <t>Perkiraan Biaya</t>
  </si>
  <si>
    <t>Waktu Pelaksanaan</t>
  </si>
  <si>
    <t>Waktu Pemeliharaan</t>
  </si>
  <si>
    <t>Pembebanan Biaya</t>
  </si>
  <si>
    <t>RKAP Tahun 2022</t>
  </si>
  <si>
    <t>Jenis Pengadaan</t>
  </si>
  <si>
    <t>Tender Umum</t>
  </si>
  <si>
    <t>Format Surat Pengajuan</t>
  </si>
  <si>
    <t>Operation 2 GM - Direktur Operasi</t>
  </si>
  <si>
    <r>
      <t xml:space="preserve">Ruas </t>
    </r>
    <r>
      <rPr>
        <b/>
        <sz val="11"/>
        <color rgb="FFFF0000"/>
        <rFont val="Calibri"/>
        <family val="2"/>
        <scheme val="minor"/>
      </rPr>
      <t>Jagorawi</t>
    </r>
  </si>
  <si>
    <t>Persetujuan HPS</t>
  </si>
  <si>
    <t>09 Januari 2022</t>
  </si>
  <si>
    <r>
      <rPr>
        <b/>
        <sz val="11"/>
        <color rgb="FFFF0000"/>
        <rFont val="Calibri"/>
        <family val="2"/>
        <scheme val="minor"/>
      </rPr>
      <t>01</t>
    </r>
    <r>
      <rPr>
        <sz val="11"/>
        <color theme="1"/>
        <rFont val="Calibri"/>
        <family val="2"/>
        <scheme val="minor"/>
      </rPr>
      <t>/PPIP/JMTM/I/2022</t>
    </r>
  </si>
  <si>
    <r>
      <rPr>
        <b/>
        <sz val="11"/>
        <color rgb="FFFF0000"/>
        <rFont val="Calibri"/>
        <family val="2"/>
        <scheme val="minor"/>
      </rPr>
      <t>01</t>
    </r>
    <r>
      <rPr>
        <sz val="11"/>
        <color theme="1"/>
        <rFont val="Calibri"/>
        <family val="2"/>
        <scheme val="minor"/>
      </rPr>
      <t>/PHPS/JMTM/I/2022</t>
    </r>
  </si>
  <si>
    <t>ND GM</t>
  </si>
  <si>
    <t>10 Januari 2022</t>
  </si>
  <si>
    <t>Kelola Detail Kontrak</t>
  </si>
  <si>
    <t>Nama Penyedia</t>
  </si>
  <si>
    <r>
      <t xml:space="preserve">Penyedia SFO </t>
    </r>
    <r>
      <rPr>
        <b/>
        <sz val="11"/>
        <color rgb="FFFF0000"/>
        <rFont val="Calibri"/>
        <family val="2"/>
        <scheme val="minor"/>
      </rPr>
      <t>Jagorawi</t>
    </r>
  </si>
  <si>
    <r>
      <rPr>
        <b/>
        <sz val="11"/>
        <color rgb="FFFF0000"/>
        <rFont val="Calibri"/>
        <family val="2"/>
        <scheme val="minor"/>
      </rPr>
      <t>01</t>
    </r>
    <r>
      <rPr>
        <sz val="11"/>
        <color theme="1"/>
        <rFont val="Calibri"/>
        <family val="2"/>
        <scheme val="minor"/>
      </rPr>
      <t>/GM-OPS/JMTM/I/2022</t>
    </r>
  </si>
  <si>
    <t>Gunning</t>
  </si>
  <si>
    <t>01/JMTM/EXT/2022</t>
  </si>
  <si>
    <t>SHO</t>
  </si>
  <si>
    <t>02/JMTM/EXT/2022</t>
  </si>
  <si>
    <t>03/JMTM/EXT/2022</t>
  </si>
  <si>
    <t>SPMK</t>
  </si>
  <si>
    <t>KONTRAK</t>
  </si>
  <si>
    <r>
      <rPr>
        <b/>
        <sz val="11"/>
        <color rgb="FFFF0000"/>
        <rFont val="Calibri"/>
        <family val="2"/>
        <scheme val="minor"/>
      </rPr>
      <t>01</t>
    </r>
    <r>
      <rPr>
        <sz val="11"/>
        <color theme="1"/>
        <rFont val="Calibri"/>
        <family val="2"/>
        <scheme val="minor"/>
      </rPr>
      <t>.KONTRAK.JMTM.2022</t>
    </r>
  </si>
  <si>
    <t>MC-1</t>
  </si>
  <si>
    <t>berdasarkan Kontrak Awal</t>
  </si>
  <si>
    <t>LAPORAN KINERJA</t>
  </si>
  <si>
    <t>NAMA PEKERJAAN</t>
  </si>
  <si>
    <t>NILAI ADD XI</t>
  </si>
  <si>
    <t xml:space="preserve">1.1.1.1. </t>
  </si>
  <si>
    <t>Jasa Pemborongan Pekerjaan Pemeliharaan Periodik Ruas Jagorawi Tahun 2022</t>
  </si>
  <si>
    <r>
      <t xml:space="preserve">Kontrak Manajemen Pemenuhan SPM Ruas </t>
    </r>
    <r>
      <rPr>
        <b/>
        <sz val="11"/>
        <color rgb="FFFF0000"/>
        <rFont val="Calibri"/>
        <family val="2"/>
        <scheme val="minor"/>
      </rPr>
      <t>Jakarta-Cikampek</t>
    </r>
  </si>
  <si>
    <r>
      <t xml:space="preserve">Jasa Pemborongan Pekerjaan Pemeliharaan Periodik Ruas </t>
    </r>
    <r>
      <rPr>
        <b/>
        <sz val="11"/>
        <color rgb="FFFF0000"/>
        <rFont val="Calibri"/>
        <family val="2"/>
        <scheme val="minor"/>
      </rPr>
      <t>Jakarta-Cikampek</t>
    </r>
    <r>
      <rPr>
        <sz val="11"/>
        <color theme="1"/>
        <rFont val="Calibri"/>
        <family val="2"/>
        <scheme val="minor"/>
      </rPr>
      <t xml:space="preserve"> Tahun 2022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</si>
</sst>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_-;\-* #,##0_-;_-* &quot;-&quot;_-;_-@_-"/>
    <numFmt numFmtId="165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64" fontId="0" fillId="0" borderId="0" xfId="1" applyFont="1"/>
    <xf numFmtId="0" fontId="2" fillId="2" borderId="0" xfId="0" applyFont="1" applyFill="1"/>
    <xf numFmtId="164" fontId="3" fillId="0" borderId="0" xfId="1" applyFont="1"/>
    <xf numFmtId="164" fontId="0" fillId="0" borderId="0" xfId="0" applyNumberFormat="1"/>
    <xf numFmtId="164" fontId="1" fillId="0" borderId="0" xfId="1" applyFont="1"/>
    <xf numFmtId="0" fontId="0" fillId="3" borderId="0" xfId="0" applyFill="1"/>
    <xf numFmtId="10" fontId="0" fillId="0" borderId="0" xfId="2" applyNumberFormat="1" applyFont="1"/>
    <xf numFmtId="165" fontId="0" fillId="0" borderId="0" xfId="2" applyNumberFormat="1" applyFont="1"/>
    <xf numFmtId="165" fontId="0" fillId="0" borderId="0" xfId="0" applyNumberFormat="1"/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82550</xdr:colOff>
      <xdr:row>2</xdr:row>
      <xdr:rowOff>119011</xdr:rowOff>
    </xdr:from>
    <xdr:to>
      <xdr:col>2</xdr:col>
      <xdr:colOff>1049345</xdr:colOff>
      <xdr:row>12</xdr:row>
      <xdr:rowOff>100935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8741C8-7FFF-EC71-FE65-3A6AB7837E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2150" y="487311"/>
          <a:ext cx="3091324" cy="1823424"/>
        </a:xfrm>
        <a:prstGeom prst="rect">
          <a:avLst/>
        </a:prstGeom>
      </xdr:spPr>
    </xdr:pic>
    <xdr:clientData/>
  </xdr:twoCellAnchor>
  <xdr:twoCellAnchor editAs="oneCell">
    <xdr:from>
      <xdr:col>11</xdr:col>
      <xdr:colOff>559130</xdr:colOff>
      <xdr:row>100</xdr:row>
      <xdr:rowOff>38642</xdr:rowOff>
    </xdr:from>
    <xdr:to>
      <xdr:col>18</xdr:col>
      <xdr:colOff>809006</xdr:colOff>
      <xdr:row>127</xdr:row>
      <xdr:rowOff>71487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E08D97-21B2-434B-1643-F55C103400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45701" y="18181499"/>
          <a:ext cx="5211947" cy="4931417"/>
        </a:xfrm>
        <a:prstGeom prst="rect">
          <a:avLst/>
        </a:prstGeom>
      </xdr:spPr>
    </xdr:pic>
    <xdr:clientData/>
  </xdr:twoCellAnchor>
  <xdr:twoCellAnchor>
    <xdr:from>
      <xdr:col>12</xdr:col>
      <xdr:colOff>505527</xdr:colOff>
      <xdr:row>107</xdr:row>
      <xdr:rowOff>23091</xdr:rowOff>
    </xdr:from>
    <xdr:to>
      <xdr:col>14</xdr:col>
      <xdr:colOff>163286</xdr:colOff>
      <xdr:row>108</xdr:row>
      <xdr:rowOff>150091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1B863388-E2F6-3472-C975-35888FF02409}"/>
            </a:ext>
          </a:extLst>
        </xdr:cNvPr>
        <xdr:cNvSpPr/>
      </xdr:nvSpPr>
      <xdr:spPr>
        <a:xfrm>
          <a:off x="11745027" y="19435948"/>
          <a:ext cx="873330" cy="3084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400" b="1"/>
            <a:t>SFO A</a:t>
          </a:r>
        </a:p>
      </xdr:txBody>
    </xdr:sp>
    <xdr:clientData/>
  </xdr:twoCellAnchor>
  <xdr:twoCellAnchor>
    <xdr:from>
      <xdr:col>12</xdr:col>
      <xdr:colOff>503712</xdr:colOff>
      <xdr:row>108</xdr:row>
      <xdr:rowOff>149926</xdr:rowOff>
    </xdr:from>
    <xdr:to>
      <xdr:col>14</xdr:col>
      <xdr:colOff>161471</xdr:colOff>
      <xdr:row>110</xdr:row>
      <xdr:rowOff>95498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0C6E006-E888-44AC-B334-2ADFD08C8F88}"/>
            </a:ext>
          </a:extLst>
        </xdr:cNvPr>
        <xdr:cNvSpPr/>
      </xdr:nvSpPr>
      <xdr:spPr>
        <a:xfrm>
          <a:off x="11743212" y="19744212"/>
          <a:ext cx="873330" cy="3084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400" b="1"/>
            <a:t>SFO B</a:t>
          </a:r>
        </a:p>
      </xdr:txBody>
    </xdr:sp>
    <xdr:clientData/>
  </xdr:twoCellAnchor>
  <xdr:twoCellAnchor>
    <xdr:from>
      <xdr:col>12</xdr:col>
      <xdr:colOff>510145</xdr:colOff>
      <xdr:row>110</xdr:row>
      <xdr:rowOff>88735</xdr:rowOff>
    </xdr:from>
    <xdr:to>
      <xdr:col>14</xdr:col>
      <xdr:colOff>167904</xdr:colOff>
      <xdr:row>112</xdr:row>
      <xdr:rowOff>34306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E3685345-8B66-4DB5-B0F5-3647C971861A}"/>
            </a:ext>
          </a:extLst>
        </xdr:cNvPr>
        <xdr:cNvSpPr/>
      </xdr:nvSpPr>
      <xdr:spPr>
        <a:xfrm>
          <a:off x="11749645" y="20045878"/>
          <a:ext cx="873330" cy="30842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400" b="1"/>
            <a:t>JUMLAH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E24" sqref="E24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40"/>
  <sheetViews>
    <sheetView tabSelected="1" topLeftCell="A31" zoomScale="70" zoomScaleNormal="70" workbookViewId="0">
      <selection activeCell="G61" sqref="G61"/>
    </sheetView>
  </sheetViews>
  <sheetFormatPr defaultRowHeight="14.4" x14ac:dyDescent="0.3"/>
  <cols>
    <col min="2" max="2" width="30.109375" bestFit="1" customWidth="1"/>
    <col min="3" max="3" width="72.6640625" bestFit="1" customWidth="1"/>
    <col min="4" max="4" width="22.6640625" customWidth="1"/>
    <col min="6" max="6" width="10.21875" bestFit="1" customWidth="1"/>
    <col min="7" max="7" width="14.21875" bestFit="1" customWidth="1"/>
    <col min="8" max="8" width="26.88671875" customWidth="1"/>
    <col min="9" max="9" width="14.77734375" bestFit="1" customWidth="1"/>
    <col min="15" max="16" width="13.77734375" bestFit="1" customWidth="1"/>
    <col min="19" max="19" width="13.77734375" bestFit="1" customWidth="1"/>
  </cols>
  <sheetData>
    <row r="2" spans="2:3" x14ac:dyDescent="0.3">
      <c r="B2" s="1"/>
    </row>
    <row r="14" spans="2:3" x14ac:dyDescent="0.3">
      <c r="B14" t="s">
        <v>0</v>
      </c>
      <c r="C14" t="s">
        <v>92</v>
      </c>
    </row>
    <row r="15" spans="2:3" x14ac:dyDescent="0.3">
      <c r="B15" t="s">
        <v>1</v>
      </c>
      <c r="C15">
        <v>2022</v>
      </c>
    </row>
    <row r="16" spans="2:3" x14ac:dyDescent="0.3">
      <c r="B16" t="s">
        <v>2</v>
      </c>
      <c r="C16" t="s">
        <v>21</v>
      </c>
    </row>
    <row r="17" spans="2:8" x14ac:dyDescent="0.3">
      <c r="B17" t="s">
        <v>3</v>
      </c>
      <c r="C17" t="s">
        <v>4</v>
      </c>
    </row>
    <row r="18" spans="2:8" x14ac:dyDescent="0.3">
      <c r="B18" t="s">
        <v>5</v>
      </c>
      <c r="C18" t="s">
        <v>6</v>
      </c>
    </row>
    <row r="19" spans="2:8" x14ac:dyDescent="0.3">
      <c r="B19" t="s">
        <v>7</v>
      </c>
      <c r="C19" t="s">
        <v>48</v>
      </c>
    </row>
    <row r="20" spans="2:8" x14ac:dyDescent="0.3">
      <c r="B20" s="3" t="s">
        <v>8</v>
      </c>
    </row>
    <row r="21" spans="2:8" x14ac:dyDescent="0.3">
      <c r="B21" t="s">
        <v>15</v>
      </c>
      <c r="C21" t="s">
        <v>16</v>
      </c>
    </row>
    <row r="22" spans="2:8" x14ac:dyDescent="0.3">
      <c r="B22" t="s">
        <v>9</v>
      </c>
      <c r="C22" t="s">
        <v>14</v>
      </c>
    </row>
    <row r="23" spans="2:8" x14ac:dyDescent="0.3">
      <c r="B23" t="s">
        <v>17</v>
      </c>
      <c r="C23" t="s">
        <v>10</v>
      </c>
      <c r="D23" s="2">
        <v>50000000000</v>
      </c>
    </row>
    <row r="24" spans="2:8" x14ac:dyDescent="0.3">
      <c r="B24" t="s">
        <v>18</v>
      </c>
      <c r="C24" t="s">
        <v>11</v>
      </c>
      <c r="D24" s="2">
        <v>30000000000</v>
      </c>
    </row>
    <row r="25" spans="2:8" x14ac:dyDescent="0.3">
      <c r="B25" s="3" t="s">
        <v>12</v>
      </c>
    </row>
    <row r="26" spans="2:8" x14ac:dyDescent="0.3">
      <c r="B26" t="s">
        <v>13</v>
      </c>
    </row>
    <row r="27" spans="2:8" x14ac:dyDescent="0.3">
      <c r="B27" t="s">
        <v>19</v>
      </c>
    </row>
    <row r="28" spans="2:8" x14ac:dyDescent="0.3">
      <c r="B28" t="s">
        <v>20</v>
      </c>
      <c r="C28" t="s">
        <v>93</v>
      </c>
    </row>
    <row r="30" spans="2:8" x14ac:dyDescent="0.3">
      <c r="B30" s="3" t="s">
        <v>45</v>
      </c>
    </row>
    <row r="31" spans="2:8" x14ac:dyDescent="0.3">
      <c r="C31" t="s">
        <v>22</v>
      </c>
      <c r="D31" t="s">
        <v>23</v>
      </c>
      <c r="E31" t="s">
        <v>24</v>
      </c>
      <c r="F31" t="s">
        <v>25</v>
      </c>
      <c r="G31" t="s">
        <v>26</v>
      </c>
      <c r="H31" t="s">
        <v>27</v>
      </c>
    </row>
    <row r="32" spans="2:8" x14ac:dyDescent="0.3">
      <c r="D32" s="1" t="s">
        <v>47</v>
      </c>
    </row>
    <row r="33" spans="3:20" x14ac:dyDescent="0.3">
      <c r="C33" t="s">
        <v>28</v>
      </c>
      <c r="D33" t="s">
        <v>29</v>
      </c>
    </row>
    <row r="34" spans="3:20" x14ac:dyDescent="0.3">
      <c r="C34" t="s">
        <v>30</v>
      </c>
      <c r="D34" t="s">
        <v>36</v>
      </c>
      <c r="E34" t="s">
        <v>42</v>
      </c>
      <c r="F34" s="2">
        <v>6000</v>
      </c>
      <c r="G34" s="4">
        <v>470700</v>
      </c>
      <c r="H34" s="2">
        <f>F34*G34</f>
        <v>2824200000</v>
      </c>
      <c r="T34" s="5"/>
    </row>
    <row r="35" spans="3:20" x14ac:dyDescent="0.3">
      <c r="C35" t="s">
        <v>31</v>
      </c>
      <c r="D35" t="s">
        <v>37</v>
      </c>
      <c r="E35" t="s">
        <v>43</v>
      </c>
      <c r="F35" s="2">
        <v>60000</v>
      </c>
      <c r="G35" s="4">
        <v>13500</v>
      </c>
      <c r="H35" s="2">
        <f t="shared" ref="H35:H39" si="0">F35*G35</f>
        <v>810000000</v>
      </c>
    </row>
    <row r="36" spans="3:20" x14ac:dyDescent="0.3">
      <c r="C36" t="s">
        <v>32</v>
      </c>
      <c r="D36" t="s">
        <v>38</v>
      </c>
      <c r="E36" t="s">
        <v>44</v>
      </c>
      <c r="F36" s="2">
        <v>6000</v>
      </c>
      <c r="G36" s="4">
        <v>730000</v>
      </c>
      <c r="H36" s="2">
        <f t="shared" si="0"/>
        <v>4380000000</v>
      </c>
    </row>
    <row r="37" spans="3:20" x14ac:dyDescent="0.3">
      <c r="C37" t="s">
        <v>33</v>
      </c>
      <c r="D37" t="s">
        <v>39</v>
      </c>
      <c r="E37" t="s">
        <v>44</v>
      </c>
      <c r="F37" s="2">
        <v>6000</v>
      </c>
      <c r="G37" s="4">
        <v>735000</v>
      </c>
      <c r="H37" s="2">
        <f t="shared" si="0"/>
        <v>4410000000</v>
      </c>
    </row>
    <row r="38" spans="3:20" x14ac:dyDescent="0.3">
      <c r="C38" t="s">
        <v>34</v>
      </c>
      <c r="D38" t="s">
        <v>40</v>
      </c>
      <c r="E38" t="s">
        <v>44</v>
      </c>
      <c r="F38" s="2">
        <v>6000</v>
      </c>
      <c r="G38" s="4">
        <v>740100</v>
      </c>
      <c r="H38" s="2">
        <f t="shared" si="0"/>
        <v>4440600000</v>
      </c>
    </row>
    <row r="39" spans="3:20" x14ac:dyDescent="0.3">
      <c r="C39" t="s">
        <v>35</v>
      </c>
      <c r="D39" t="s">
        <v>41</v>
      </c>
      <c r="E39" t="s">
        <v>44</v>
      </c>
      <c r="F39" s="2">
        <v>2000</v>
      </c>
      <c r="G39" s="4">
        <v>12119600</v>
      </c>
      <c r="H39" s="2">
        <f t="shared" si="0"/>
        <v>24239200000</v>
      </c>
    </row>
    <row r="40" spans="3:20" x14ac:dyDescent="0.3">
      <c r="H40" s="5">
        <f>SUM(H34:H39)</f>
        <v>41104000000</v>
      </c>
    </row>
    <row r="41" spans="3:20" x14ac:dyDescent="0.3">
      <c r="D41" s="1" t="s">
        <v>46</v>
      </c>
    </row>
    <row r="42" spans="3:20" x14ac:dyDescent="0.3">
      <c r="C42" t="s">
        <v>28</v>
      </c>
      <c r="D42" t="s">
        <v>29</v>
      </c>
    </row>
    <row r="43" spans="3:20" x14ac:dyDescent="0.3">
      <c r="C43" t="s">
        <v>30</v>
      </c>
      <c r="D43" t="s">
        <v>36</v>
      </c>
      <c r="E43" t="s">
        <v>42</v>
      </c>
      <c r="F43" s="2">
        <v>3000</v>
      </c>
      <c r="G43" s="6">
        <f t="shared" ref="G43:G48" si="1">G34</f>
        <v>470700</v>
      </c>
      <c r="H43" s="2">
        <f>F43*G43</f>
        <v>1412100000</v>
      </c>
    </row>
    <row r="44" spans="3:20" x14ac:dyDescent="0.3">
      <c r="C44" t="s">
        <v>31</v>
      </c>
      <c r="D44" t="s">
        <v>37</v>
      </c>
      <c r="E44" t="s">
        <v>43</v>
      </c>
      <c r="F44" s="2">
        <v>30000</v>
      </c>
      <c r="G44" s="6">
        <f t="shared" si="1"/>
        <v>13500</v>
      </c>
      <c r="H44" s="2">
        <f t="shared" ref="H44:H48" si="2">F44*G44</f>
        <v>405000000</v>
      </c>
    </row>
    <row r="45" spans="3:20" x14ac:dyDescent="0.3">
      <c r="C45" t="s">
        <v>32</v>
      </c>
      <c r="D45" t="s">
        <v>38</v>
      </c>
      <c r="E45" t="s">
        <v>44</v>
      </c>
      <c r="F45" s="2">
        <v>3000</v>
      </c>
      <c r="G45" s="6">
        <f t="shared" si="1"/>
        <v>730000</v>
      </c>
      <c r="H45" s="2">
        <f t="shared" si="2"/>
        <v>2190000000</v>
      </c>
    </row>
    <row r="46" spans="3:20" x14ac:dyDescent="0.3">
      <c r="C46" t="s">
        <v>33</v>
      </c>
      <c r="D46" t="s">
        <v>39</v>
      </c>
      <c r="E46" t="s">
        <v>44</v>
      </c>
      <c r="F46" s="2">
        <v>3000</v>
      </c>
      <c r="G46" s="6">
        <f t="shared" si="1"/>
        <v>735000</v>
      </c>
      <c r="H46" s="2">
        <f t="shared" si="2"/>
        <v>2205000000</v>
      </c>
    </row>
    <row r="47" spans="3:20" x14ac:dyDescent="0.3">
      <c r="C47" t="s">
        <v>34</v>
      </c>
      <c r="D47" t="s">
        <v>40</v>
      </c>
      <c r="E47" t="s">
        <v>44</v>
      </c>
      <c r="F47" s="2">
        <v>3000</v>
      </c>
      <c r="G47" s="6">
        <f t="shared" si="1"/>
        <v>740100</v>
      </c>
      <c r="H47" s="2">
        <f t="shared" si="2"/>
        <v>2220300000</v>
      </c>
    </row>
    <row r="48" spans="3:20" x14ac:dyDescent="0.3">
      <c r="C48" t="s">
        <v>35</v>
      </c>
      <c r="D48" t="s">
        <v>41</v>
      </c>
      <c r="E48" t="s">
        <v>44</v>
      </c>
      <c r="F48" s="2">
        <v>1000</v>
      </c>
      <c r="G48" s="6">
        <f t="shared" si="1"/>
        <v>12119600</v>
      </c>
      <c r="H48" s="2">
        <f t="shared" si="2"/>
        <v>12119600000</v>
      </c>
    </row>
    <row r="49" spans="2:8" x14ac:dyDescent="0.3">
      <c r="H49" s="5">
        <f>SUM(H43:H48)</f>
        <v>20552000000</v>
      </c>
    </row>
    <row r="50" spans="2:8" x14ac:dyDescent="0.3">
      <c r="H50" s="5">
        <f>H40+H49</f>
        <v>61656000000</v>
      </c>
    </row>
    <row r="51" spans="2:8" x14ac:dyDescent="0.3">
      <c r="B51" s="3" t="s">
        <v>49</v>
      </c>
    </row>
    <row r="52" spans="2:8" x14ac:dyDescent="0.3">
      <c r="B52" t="s">
        <v>50</v>
      </c>
      <c r="C52" t="s">
        <v>69</v>
      </c>
    </row>
    <row r="53" spans="2:8" x14ac:dyDescent="0.3">
      <c r="B53" t="s">
        <v>51</v>
      </c>
      <c r="C53" t="s">
        <v>52</v>
      </c>
    </row>
    <row r="54" spans="2:8" x14ac:dyDescent="0.3">
      <c r="B54" t="s">
        <v>53</v>
      </c>
      <c r="C54" t="s">
        <v>66</v>
      </c>
    </row>
    <row r="55" spans="2:8" x14ac:dyDescent="0.3">
      <c r="B55" t="s">
        <v>54</v>
      </c>
      <c r="C55" t="s">
        <v>55</v>
      </c>
    </row>
    <row r="56" spans="2:8" x14ac:dyDescent="0.3">
      <c r="B56" t="s">
        <v>56</v>
      </c>
      <c r="C56" s="5">
        <f>D23+D24</f>
        <v>80000000000</v>
      </c>
    </row>
    <row r="57" spans="2:8" x14ac:dyDescent="0.3">
      <c r="B57" t="s">
        <v>57</v>
      </c>
      <c r="C57" s="5">
        <f>H40+H49</f>
        <v>61656000000</v>
      </c>
    </row>
    <row r="58" spans="2:8" x14ac:dyDescent="0.3">
      <c r="B58" t="s">
        <v>58</v>
      </c>
      <c r="C58">
        <v>240</v>
      </c>
    </row>
    <row r="59" spans="2:8" x14ac:dyDescent="0.3">
      <c r="B59" t="s">
        <v>59</v>
      </c>
      <c r="C59">
        <v>365</v>
      </c>
    </row>
    <row r="60" spans="2:8" x14ac:dyDescent="0.3">
      <c r="B60" t="s">
        <v>60</v>
      </c>
      <c r="C60" t="s">
        <v>61</v>
      </c>
    </row>
    <row r="61" spans="2:8" x14ac:dyDescent="0.3">
      <c r="B61" t="s">
        <v>62</v>
      </c>
      <c r="C61" t="s">
        <v>63</v>
      </c>
    </row>
    <row r="62" spans="2:8" x14ac:dyDescent="0.3">
      <c r="B62" t="s">
        <v>64</v>
      </c>
      <c r="C62" t="s">
        <v>65</v>
      </c>
    </row>
    <row r="64" spans="2:8" x14ac:dyDescent="0.3">
      <c r="B64" s="3" t="s">
        <v>67</v>
      </c>
    </row>
    <row r="65" spans="2:4" x14ac:dyDescent="0.3">
      <c r="B65" t="s">
        <v>50</v>
      </c>
      <c r="C65" t="s">
        <v>70</v>
      </c>
    </row>
    <row r="66" spans="2:4" x14ac:dyDescent="0.3">
      <c r="B66" t="s">
        <v>51</v>
      </c>
      <c r="C66" t="s">
        <v>68</v>
      </c>
    </row>
    <row r="67" spans="2:4" x14ac:dyDescent="0.3">
      <c r="B67" t="s">
        <v>64</v>
      </c>
      <c r="C67" t="s">
        <v>65</v>
      </c>
    </row>
    <row r="69" spans="2:4" x14ac:dyDescent="0.3">
      <c r="B69" s="3" t="s">
        <v>71</v>
      </c>
    </row>
    <row r="70" spans="2:4" x14ac:dyDescent="0.3">
      <c r="B70" t="s">
        <v>50</v>
      </c>
      <c r="C70" t="s">
        <v>76</v>
      </c>
    </row>
    <row r="71" spans="2:4" x14ac:dyDescent="0.3">
      <c r="B71" t="s">
        <v>51</v>
      </c>
      <c r="C71" t="s">
        <v>72</v>
      </c>
    </row>
    <row r="73" spans="2:4" x14ac:dyDescent="0.3">
      <c r="B73" s="3" t="s">
        <v>73</v>
      </c>
    </row>
    <row r="74" spans="2:4" x14ac:dyDescent="0.3">
      <c r="B74" t="s">
        <v>74</v>
      </c>
      <c r="C74" t="s">
        <v>75</v>
      </c>
    </row>
    <row r="75" spans="2:4" x14ac:dyDescent="0.3">
      <c r="B75" t="s">
        <v>77</v>
      </c>
      <c r="C75" t="s">
        <v>78</v>
      </c>
    </row>
    <row r="76" spans="2:4" x14ac:dyDescent="0.3">
      <c r="B76" s="7" t="s">
        <v>83</v>
      </c>
      <c r="C76" s="7" t="s">
        <v>84</v>
      </c>
      <c r="D76" s="7"/>
    </row>
    <row r="77" spans="2:4" x14ac:dyDescent="0.3">
      <c r="B77" t="s">
        <v>79</v>
      </c>
      <c r="C77" t="s">
        <v>80</v>
      </c>
    </row>
    <row r="78" spans="2:4" x14ac:dyDescent="0.3">
      <c r="B78" t="s">
        <v>82</v>
      </c>
      <c r="C78" t="s">
        <v>81</v>
      </c>
    </row>
    <row r="81" spans="2:8" x14ac:dyDescent="0.3">
      <c r="B81" s="3" t="s">
        <v>83</v>
      </c>
    </row>
    <row r="82" spans="2:8" x14ac:dyDescent="0.3">
      <c r="C82" t="s">
        <v>22</v>
      </c>
      <c r="D82" t="s">
        <v>23</v>
      </c>
      <c r="E82" t="s">
        <v>24</v>
      </c>
      <c r="F82" t="s">
        <v>25</v>
      </c>
      <c r="G82" t="s">
        <v>26</v>
      </c>
      <c r="H82" t="s">
        <v>27</v>
      </c>
    </row>
    <row r="83" spans="2:8" x14ac:dyDescent="0.3">
      <c r="D83" s="1" t="s">
        <v>47</v>
      </c>
    </row>
    <row r="84" spans="2:8" x14ac:dyDescent="0.3">
      <c r="C84" t="s">
        <v>28</v>
      </c>
      <c r="D84" t="s">
        <v>29</v>
      </c>
    </row>
    <row r="85" spans="2:8" x14ac:dyDescent="0.3">
      <c r="C85" t="s">
        <v>30</v>
      </c>
      <c r="D85" t="s">
        <v>36</v>
      </c>
      <c r="E85" t="s">
        <v>42</v>
      </c>
      <c r="F85" s="2">
        <v>6000</v>
      </c>
      <c r="G85" s="4">
        <v>500000</v>
      </c>
      <c r="H85" s="2">
        <f>F85*G85</f>
        <v>3000000000</v>
      </c>
    </row>
    <row r="86" spans="2:8" x14ac:dyDescent="0.3">
      <c r="C86" t="s">
        <v>31</v>
      </c>
      <c r="D86" t="s">
        <v>37</v>
      </c>
      <c r="E86" t="s">
        <v>43</v>
      </c>
      <c r="F86" s="2">
        <v>60000</v>
      </c>
      <c r="G86" s="4">
        <v>10000</v>
      </c>
      <c r="H86" s="2">
        <f t="shared" ref="H86:H90" si="3">F86*G86</f>
        <v>600000000</v>
      </c>
    </row>
    <row r="87" spans="2:8" x14ac:dyDescent="0.3">
      <c r="C87" t="s">
        <v>32</v>
      </c>
      <c r="D87" t="s">
        <v>38</v>
      </c>
      <c r="E87" t="s">
        <v>44</v>
      </c>
      <c r="F87" s="2">
        <v>6000</v>
      </c>
      <c r="G87" s="4">
        <v>600000</v>
      </c>
      <c r="H87" s="2">
        <f t="shared" si="3"/>
        <v>3600000000</v>
      </c>
    </row>
    <row r="88" spans="2:8" x14ac:dyDescent="0.3">
      <c r="C88" t="s">
        <v>33</v>
      </c>
      <c r="D88" t="s">
        <v>39</v>
      </c>
      <c r="E88" t="s">
        <v>44</v>
      </c>
      <c r="F88" s="2">
        <v>6000</v>
      </c>
      <c r="G88" s="4">
        <v>600000</v>
      </c>
      <c r="H88" s="2">
        <f t="shared" si="3"/>
        <v>3600000000</v>
      </c>
    </row>
    <row r="89" spans="2:8" x14ac:dyDescent="0.3">
      <c r="C89" t="s">
        <v>34</v>
      </c>
      <c r="D89" t="s">
        <v>40</v>
      </c>
      <c r="E89" t="s">
        <v>44</v>
      </c>
      <c r="F89" s="2">
        <v>6000</v>
      </c>
      <c r="G89" s="4">
        <v>600000</v>
      </c>
      <c r="H89" s="2">
        <f t="shared" si="3"/>
        <v>3600000000</v>
      </c>
    </row>
    <row r="90" spans="2:8" x14ac:dyDescent="0.3">
      <c r="C90" t="s">
        <v>35</v>
      </c>
      <c r="D90" t="s">
        <v>41</v>
      </c>
      <c r="E90" t="s">
        <v>44</v>
      </c>
      <c r="F90" s="2">
        <v>2000</v>
      </c>
      <c r="G90" s="4">
        <v>10000000</v>
      </c>
      <c r="H90" s="2">
        <f t="shared" si="3"/>
        <v>20000000000</v>
      </c>
    </row>
    <row r="91" spans="2:8" x14ac:dyDescent="0.3">
      <c r="H91" s="5">
        <f>SUM(H85:H90)</f>
        <v>34400000000</v>
      </c>
    </row>
    <row r="93" spans="2:8" x14ac:dyDescent="0.3">
      <c r="D93" s="1" t="s">
        <v>46</v>
      </c>
    </row>
    <row r="94" spans="2:8" x14ac:dyDescent="0.3">
      <c r="C94" t="s">
        <v>28</v>
      </c>
      <c r="D94" t="s">
        <v>29</v>
      </c>
    </row>
    <row r="95" spans="2:8" x14ac:dyDescent="0.3">
      <c r="C95" t="s">
        <v>30</v>
      </c>
      <c r="D95" t="s">
        <v>36</v>
      </c>
      <c r="E95" t="s">
        <v>42</v>
      </c>
      <c r="F95" s="2">
        <v>3000</v>
      </c>
      <c r="G95" s="6">
        <f>G85</f>
        <v>500000</v>
      </c>
      <c r="H95" s="2">
        <f>F95*G95</f>
        <v>1500000000</v>
      </c>
    </row>
    <row r="96" spans="2:8" x14ac:dyDescent="0.3">
      <c r="C96" t="s">
        <v>31</v>
      </c>
      <c r="D96" t="s">
        <v>37</v>
      </c>
      <c r="E96" t="s">
        <v>43</v>
      </c>
      <c r="F96" s="2">
        <v>30000</v>
      </c>
      <c r="G96" s="6">
        <f t="shared" ref="G96:G100" si="4">G86</f>
        <v>10000</v>
      </c>
      <c r="H96" s="2">
        <f t="shared" ref="H96:H100" si="5">F96*G96</f>
        <v>300000000</v>
      </c>
    </row>
    <row r="97" spans="2:9" x14ac:dyDescent="0.3">
      <c r="C97" t="s">
        <v>32</v>
      </c>
      <c r="D97" t="s">
        <v>38</v>
      </c>
      <c r="E97" t="s">
        <v>44</v>
      </c>
      <c r="F97" s="2">
        <v>3000</v>
      </c>
      <c r="G97" s="6">
        <f t="shared" si="4"/>
        <v>600000</v>
      </c>
      <c r="H97" s="2">
        <f t="shared" si="5"/>
        <v>1800000000</v>
      </c>
    </row>
    <row r="98" spans="2:9" x14ac:dyDescent="0.3">
      <c r="C98" t="s">
        <v>33</v>
      </c>
      <c r="D98" t="s">
        <v>39</v>
      </c>
      <c r="E98" t="s">
        <v>44</v>
      </c>
      <c r="F98" s="2">
        <v>3000</v>
      </c>
      <c r="G98" s="6">
        <f t="shared" si="4"/>
        <v>600000</v>
      </c>
      <c r="H98" s="2">
        <f t="shared" si="5"/>
        <v>1800000000</v>
      </c>
    </row>
    <row r="99" spans="2:9" x14ac:dyDescent="0.3">
      <c r="C99" t="s">
        <v>34</v>
      </c>
      <c r="D99" t="s">
        <v>40</v>
      </c>
      <c r="E99" t="s">
        <v>44</v>
      </c>
      <c r="F99" s="2">
        <v>3000</v>
      </c>
      <c r="G99" s="6">
        <f t="shared" si="4"/>
        <v>600000</v>
      </c>
      <c r="H99" s="2">
        <f t="shared" si="5"/>
        <v>1800000000</v>
      </c>
    </row>
    <row r="100" spans="2:9" x14ac:dyDescent="0.3">
      <c r="C100" t="s">
        <v>35</v>
      </c>
      <c r="D100" t="s">
        <v>41</v>
      </c>
      <c r="E100" t="s">
        <v>44</v>
      </c>
      <c r="F100" s="2">
        <v>1000</v>
      </c>
      <c r="G100" s="6">
        <f t="shared" si="4"/>
        <v>10000000</v>
      </c>
      <c r="H100" s="2">
        <f t="shared" si="5"/>
        <v>10000000000</v>
      </c>
    </row>
    <row r="101" spans="2:9" x14ac:dyDescent="0.3">
      <c r="H101" s="5">
        <f>SUM(H95:H100)</f>
        <v>17200000000</v>
      </c>
    </row>
    <row r="102" spans="2:9" x14ac:dyDescent="0.3">
      <c r="H102" s="5">
        <f>H91+H101</f>
        <v>51600000000</v>
      </c>
    </row>
    <row r="104" spans="2:9" x14ac:dyDescent="0.3">
      <c r="B104" s="3" t="s">
        <v>85</v>
      </c>
      <c r="C104" t="s">
        <v>85</v>
      </c>
      <c r="D104" t="s">
        <v>86</v>
      </c>
    </row>
    <row r="105" spans="2:9" x14ac:dyDescent="0.3">
      <c r="D105" s="1" t="s">
        <v>47</v>
      </c>
    </row>
    <row r="106" spans="2:9" x14ac:dyDescent="0.3">
      <c r="C106" t="s">
        <v>28</v>
      </c>
      <c r="D106" t="s">
        <v>29</v>
      </c>
    </row>
    <row r="107" spans="2:9" x14ac:dyDescent="0.3">
      <c r="C107" t="s">
        <v>30</v>
      </c>
      <c r="D107" t="s">
        <v>36</v>
      </c>
      <c r="E107" t="s">
        <v>42</v>
      </c>
      <c r="F107" s="4">
        <f>20%*F85</f>
        <v>1200</v>
      </c>
      <c r="G107" s="6">
        <v>500000</v>
      </c>
      <c r="H107" s="2">
        <f>F107*G107</f>
        <v>600000000</v>
      </c>
      <c r="I107" s="9">
        <f>H107/$H$102</f>
        <v>1.1627906976744186E-2</v>
      </c>
    </row>
    <row r="108" spans="2:9" x14ac:dyDescent="0.3">
      <c r="C108" t="s">
        <v>31</v>
      </c>
      <c r="D108" t="s">
        <v>37</v>
      </c>
      <c r="E108" t="s">
        <v>43</v>
      </c>
      <c r="F108" s="4">
        <f t="shared" ref="F108:F112" si="6">20%*F86</f>
        <v>12000</v>
      </c>
      <c r="G108" s="6">
        <v>10000</v>
      </c>
      <c r="H108" s="2">
        <f t="shared" ref="H108:H112" si="7">F108*G108</f>
        <v>120000000</v>
      </c>
      <c r="I108" s="9">
        <f t="shared" ref="I108:I112" si="8">H108/$H$102</f>
        <v>2.3255813953488372E-3</v>
      </c>
    </row>
    <row r="109" spans="2:9" x14ac:dyDescent="0.3">
      <c r="C109" t="s">
        <v>32</v>
      </c>
      <c r="D109" t="s">
        <v>38</v>
      </c>
      <c r="E109" t="s">
        <v>44</v>
      </c>
      <c r="F109" s="4">
        <f t="shared" si="6"/>
        <v>1200</v>
      </c>
      <c r="G109" s="6">
        <v>600000</v>
      </c>
      <c r="H109" s="2">
        <f t="shared" si="7"/>
        <v>720000000</v>
      </c>
      <c r="I109" s="9">
        <f t="shared" si="8"/>
        <v>1.3953488372093023E-2</v>
      </c>
    </row>
    <row r="110" spans="2:9" x14ac:dyDescent="0.3">
      <c r="C110" t="s">
        <v>33</v>
      </c>
      <c r="D110" t="s">
        <v>39</v>
      </c>
      <c r="E110" t="s">
        <v>44</v>
      </c>
      <c r="F110" s="4">
        <f t="shared" si="6"/>
        <v>1200</v>
      </c>
      <c r="G110" s="6">
        <v>600000</v>
      </c>
      <c r="H110" s="2">
        <f t="shared" si="7"/>
        <v>720000000</v>
      </c>
      <c r="I110" s="9">
        <f t="shared" si="8"/>
        <v>1.3953488372093023E-2</v>
      </c>
    </row>
    <row r="111" spans="2:9" x14ac:dyDescent="0.3">
      <c r="C111" t="s">
        <v>34</v>
      </c>
      <c r="D111" t="s">
        <v>40</v>
      </c>
      <c r="E111" t="s">
        <v>44</v>
      </c>
      <c r="F111" s="4">
        <f t="shared" si="6"/>
        <v>1200</v>
      </c>
      <c r="G111" s="6">
        <v>600000</v>
      </c>
      <c r="H111" s="2">
        <f t="shared" si="7"/>
        <v>720000000</v>
      </c>
      <c r="I111" s="9">
        <f t="shared" si="8"/>
        <v>1.3953488372093023E-2</v>
      </c>
    </row>
    <row r="112" spans="2:9" x14ac:dyDescent="0.3">
      <c r="C112" t="s">
        <v>35</v>
      </c>
      <c r="D112" t="s">
        <v>41</v>
      </c>
      <c r="E112" t="s">
        <v>44</v>
      </c>
      <c r="F112" s="4">
        <f t="shared" si="6"/>
        <v>400</v>
      </c>
      <c r="G112" s="6">
        <v>10000000</v>
      </c>
      <c r="H112" s="2">
        <f t="shared" si="7"/>
        <v>4000000000</v>
      </c>
      <c r="I112" s="9">
        <f t="shared" si="8"/>
        <v>7.7519379844961239E-2</v>
      </c>
    </row>
    <row r="113" spans="3:9" x14ac:dyDescent="0.3">
      <c r="H113" s="5">
        <f>SUM(H107:H112)</f>
        <v>6880000000</v>
      </c>
    </row>
    <row r="115" spans="3:9" x14ac:dyDescent="0.3">
      <c r="D115" s="1" t="s">
        <v>46</v>
      </c>
    </row>
    <row r="116" spans="3:9" x14ac:dyDescent="0.3">
      <c r="C116" t="s">
        <v>28</v>
      </c>
      <c r="D116" t="s">
        <v>29</v>
      </c>
    </row>
    <row r="117" spans="3:9" x14ac:dyDescent="0.3">
      <c r="C117" t="s">
        <v>30</v>
      </c>
      <c r="D117" t="s">
        <v>36</v>
      </c>
      <c r="E117" t="s">
        <v>42</v>
      </c>
      <c r="F117" s="4">
        <f t="shared" ref="F117:F122" si="9">20%*F95</f>
        <v>600</v>
      </c>
      <c r="G117" s="6">
        <f>G107</f>
        <v>500000</v>
      </c>
      <c r="H117" s="2">
        <f>F117*G117</f>
        <v>300000000</v>
      </c>
      <c r="I117" s="9">
        <f t="shared" ref="I117:I122" si="10">H117/$H$102</f>
        <v>5.8139534883720929E-3</v>
      </c>
    </row>
    <row r="118" spans="3:9" x14ac:dyDescent="0.3">
      <c r="C118" t="s">
        <v>31</v>
      </c>
      <c r="D118" t="s">
        <v>37</v>
      </c>
      <c r="E118" t="s">
        <v>43</v>
      </c>
      <c r="F118" s="4">
        <f t="shared" si="9"/>
        <v>6000</v>
      </c>
      <c r="G118" s="6">
        <f t="shared" ref="G118:G122" si="11">G108</f>
        <v>10000</v>
      </c>
      <c r="H118" s="2">
        <f t="shared" ref="H118:H122" si="12">F118*G118</f>
        <v>60000000</v>
      </c>
      <c r="I118" s="9">
        <f t="shared" si="10"/>
        <v>1.1627906976744186E-3</v>
      </c>
    </row>
    <row r="119" spans="3:9" x14ac:dyDescent="0.3">
      <c r="C119" t="s">
        <v>32</v>
      </c>
      <c r="D119" t="s">
        <v>38</v>
      </c>
      <c r="E119" t="s">
        <v>44</v>
      </c>
      <c r="F119" s="4">
        <f t="shared" si="9"/>
        <v>600</v>
      </c>
      <c r="G119" s="6">
        <f t="shared" si="11"/>
        <v>600000</v>
      </c>
      <c r="H119" s="2">
        <f t="shared" si="12"/>
        <v>360000000</v>
      </c>
      <c r="I119" s="9">
        <f t="shared" si="10"/>
        <v>6.9767441860465115E-3</v>
      </c>
    </row>
    <row r="120" spans="3:9" x14ac:dyDescent="0.3">
      <c r="C120" t="s">
        <v>33</v>
      </c>
      <c r="D120" t="s">
        <v>39</v>
      </c>
      <c r="E120" t="s">
        <v>44</v>
      </c>
      <c r="F120" s="4">
        <f t="shared" si="9"/>
        <v>600</v>
      </c>
      <c r="G120" s="6">
        <f t="shared" si="11"/>
        <v>600000</v>
      </c>
      <c r="H120" s="2">
        <f t="shared" si="12"/>
        <v>360000000</v>
      </c>
      <c r="I120" s="9">
        <f t="shared" si="10"/>
        <v>6.9767441860465115E-3</v>
      </c>
    </row>
    <row r="121" spans="3:9" x14ac:dyDescent="0.3">
      <c r="C121" t="s">
        <v>34</v>
      </c>
      <c r="D121" t="s">
        <v>40</v>
      </c>
      <c r="E121" t="s">
        <v>44</v>
      </c>
      <c r="F121" s="4">
        <f t="shared" si="9"/>
        <v>600</v>
      </c>
      <c r="G121" s="6">
        <f t="shared" si="11"/>
        <v>600000</v>
      </c>
      <c r="H121" s="2">
        <f t="shared" si="12"/>
        <v>360000000</v>
      </c>
      <c r="I121" s="9">
        <f t="shared" si="10"/>
        <v>6.9767441860465115E-3</v>
      </c>
    </row>
    <row r="122" spans="3:9" x14ac:dyDescent="0.3">
      <c r="C122" t="s">
        <v>35</v>
      </c>
      <c r="D122" t="s">
        <v>41</v>
      </c>
      <c r="E122" t="s">
        <v>44</v>
      </c>
      <c r="F122" s="4">
        <f t="shared" si="9"/>
        <v>200</v>
      </c>
      <c r="G122" s="6">
        <f t="shared" si="11"/>
        <v>10000000</v>
      </c>
      <c r="H122" s="2">
        <f t="shared" si="12"/>
        <v>2000000000</v>
      </c>
      <c r="I122" s="9">
        <f t="shared" si="10"/>
        <v>3.875968992248062E-2</v>
      </c>
    </row>
    <row r="123" spans="3:9" x14ac:dyDescent="0.3">
      <c r="H123" s="5">
        <f>SUM(H117:H122)</f>
        <v>3440000000</v>
      </c>
      <c r="I123" s="10">
        <f>SUM(I107:I122)</f>
        <v>0.2</v>
      </c>
    </row>
    <row r="124" spans="3:9" x14ac:dyDescent="0.3">
      <c r="H124" s="5">
        <f>H113+H123</f>
        <v>10320000000</v>
      </c>
    </row>
    <row r="125" spans="3:9" x14ac:dyDescent="0.3">
      <c r="H125" s="8">
        <f>H124/H102</f>
        <v>0.2</v>
      </c>
    </row>
    <row r="137" spans="2:9" x14ac:dyDescent="0.3">
      <c r="B137" s="3" t="s">
        <v>87</v>
      </c>
    </row>
    <row r="138" spans="2:9" x14ac:dyDescent="0.3">
      <c r="C138" t="s">
        <v>22</v>
      </c>
      <c r="D138" t="s">
        <v>23</v>
      </c>
      <c r="E138" t="s">
        <v>88</v>
      </c>
      <c r="I138" t="s">
        <v>89</v>
      </c>
    </row>
    <row r="139" spans="2:9" x14ac:dyDescent="0.3">
      <c r="C139" t="s">
        <v>90</v>
      </c>
      <c r="D139" t="s">
        <v>47</v>
      </c>
      <c r="I139" s="2">
        <v>80000000000</v>
      </c>
    </row>
    <row r="140" spans="2:9" x14ac:dyDescent="0.3">
      <c r="E140" t="s">
        <v>91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Panduan Umum</vt:lpstr>
      <vt:lpstr>JAGORAWI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Viraldy Maulana</dc:creator>
  <cp:lastModifiedBy>Rizal</cp:lastModifiedBy>
  <dcterms:created xsi:type="dcterms:W3CDTF">2015-06-05T18:17:20Z</dcterms:created>
  <dcterms:modified xsi:type="dcterms:W3CDTF">2023-04-05T06:04:49Z</dcterms:modified>
</cp:coreProperties>
</file>