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drawings/drawing2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omments1.xml" ContentType="application/vnd.openxmlformats-officedocument.spreadsheetml.comments+xml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40. TL - PENGADAAN PEKERJAAN PENGEMBANGAN DAN PENINGKATAN VITUR VMS\Dok. Pengadaan\"/>
    </mc:Choice>
  </mc:AlternateContent>
  <xr:revisionPtr revIDLastSave="0" documentId="8_{5B0076B1-3EB0-496F-B5CF-EF91224F751E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Hal0" sheetId="25" r:id="rId1"/>
    <sheet name="RAB - FIX" sheetId="34" r:id="rId2"/>
    <sheet name="Jadwal" sheetId="18" r:id="rId3"/>
    <sheet name="Sumber harga" sheetId="29" r:id="rId4"/>
    <sheet name="RAB Pemeliharaan" sheetId="33" r:id="rId5"/>
    <sheet name="Sheet1" sheetId="20" state="hidden" r:id="rId6"/>
    <sheet name="REKAP Asli  " sheetId="10" state="hidden" r:id="rId7"/>
    <sheet name="PENAMBAHAN CCTV LAJUR Asli" sheetId="9" state="hidden" r:id="rId8"/>
  </sheets>
  <definedNames>
    <definedName name="_xlnm.Print_Area" localSheetId="0">Hal0!$B$2:$P$32</definedName>
    <definedName name="_xlnm.Print_Area" localSheetId="2">Jadwal!$B$4:$BM$18</definedName>
    <definedName name="_xlnm.Print_Area" localSheetId="7">'PENAMBAHAN CCTV LAJUR Asli'!$A$1:$F$330</definedName>
    <definedName name="_xlnm.Print_Area" localSheetId="1">'RAB - FIX'!$A$1:$I$38</definedName>
    <definedName name="_xlnm.Print_Area" localSheetId="4">'RAB Pemeliharaan'!$B$2:$I$14</definedName>
    <definedName name="_xlnm.Print_Area" localSheetId="5">Sheet1!$A$1:$G$129</definedName>
    <definedName name="_xlnm.Print_Area" localSheetId="3">'Sumber harga'!$B$2:$F$11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34" l="1"/>
  <c r="H22" i="34" s="1"/>
  <c r="F7" i="29"/>
  <c r="E14" i="18"/>
  <c r="E13" i="18"/>
  <c r="C14" i="18"/>
  <c r="C13" i="18"/>
  <c r="C12" i="18"/>
  <c r="C22" i="34"/>
  <c r="E11" i="18"/>
  <c r="E12" i="18"/>
  <c r="C11" i="18"/>
  <c r="C19" i="34" l="1"/>
  <c r="C20" i="34"/>
  <c r="C21" i="34"/>
  <c r="C18" i="34"/>
  <c r="F11" i="33"/>
  <c r="G11" i="33" s="1"/>
  <c r="F12" i="33"/>
  <c r="G12" i="33" s="1"/>
  <c r="G19" i="34"/>
  <c r="H19" i="34" s="1"/>
  <c r="F8" i="29"/>
  <c r="F9" i="29"/>
  <c r="B6" i="34"/>
  <c r="C12" i="33"/>
  <c r="C11" i="33"/>
  <c r="B3" i="33"/>
  <c r="C10" i="18"/>
  <c r="B3" i="29"/>
  <c r="G129" i="20"/>
  <c r="F124" i="20"/>
  <c r="G124" i="20"/>
  <c r="F123" i="20"/>
  <c r="G123" i="20"/>
  <c r="F122" i="20"/>
  <c r="G122" i="20" s="1"/>
  <c r="F118" i="20"/>
  <c r="G118" i="20"/>
  <c r="F117" i="20"/>
  <c r="G117" i="20" s="1"/>
  <c r="F116" i="20"/>
  <c r="G116" i="20" s="1"/>
  <c r="F115" i="20"/>
  <c r="G115" i="20"/>
  <c r="F114" i="20"/>
  <c r="G114" i="20"/>
  <c r="F113" i="20"/>
  <c r="G113" i="20"/>
  <c r="F112" i="20"/>
  <c r="G112" i="20"/>
  <c r="F111" i="20"/>
  <c r="G111" i="20"/>
  <c r="F110" i="20"/>
  <c r="G110" i="20"/>
  <c r="F109" i="20"/>
  <c r="G109" i="20"/>
  <c r="F108" i="20"/>
  <c r="G108" i="20"/>
  <c r="F107" i="20"/>
  <c r="G107" i="20"/>
  <c r="F106" i="20"/>
  <c r="G106" i="20"/>
  <c r="F105" i="20"/>
  <c r="G105" i="20"/>
  <c r="F101" i="20"/>
  <c r="G101" i="20"/>
  <c r="F100" i="20"/>
  <c r="G100" i="20"/>
  <c r="F99" i="20"/>
  <c r="G99" i="20"/>
  <c r="F95" i="20"/>
  <c r="G95" i="20"/>
  <c r="F94" i="20"/>
  <c r="G94" i="20"/>
  <c r="F93" i="20"/>
  <c r="G93" i="20"/>
  <c r="F92" i="20"/>
  <c r="G92" i="20"/>
  <c r="F91" i="20"/>
  <c r="G91" i="20"/>
  <c r="F90" i="20"/>
  <c r="G90" i="20"/>
  <c r="F89" i="20"/>
  <c r="G89" i="20"/>
  <c r="F88" i="20"/>
  <c r="G88" i="20"/>
  <c r="F87" i="20"/>
  <c r="G87" i="20"/>
  <c r="F86" i="20"/>
  <c r="G86" i="20"/>
  <c r="F85" i="20"/>
  <c r="G85" i="20"/>
  <c r="F84" i="20"/>
  <c r="G84" i="20"/>
  <c r="F83" i="20"/>
  <c r="G83" i="20"/>
  <c r="F82" i="20"/>
  <c r="G82" i="20"/>
  <c r="F78" i="20"/>
  <c r="G78" i="20"/>
  <c r="F77" i="20"/>
  <c r="G77" i="20"/>
  <c r="F76" i="20"/>
  <c r="G76" i="20"/>
  <c r="F72" i="20"/>
  <c r="G72" i="20"/>
  <c r="F71" i="20"/>
  <c r="G71" i="20"/>
  <c r="F70" i="20"/>
  <c r="G70" i="20"/>
  <c r="F69" i="20"/>
  <c r="G69" i="20"/>
  <c r="F68" i="20"/>
  <c r="G68" i="20"/>
  <c r="F67" i="20"/>
  <c r="G67" i="20"/>
  <c r="F66" i="20"/>
  <c r="G66" i="20"/>
  <c r="F65" i="20"/>
  <c r="G65" i="20"/>
  <c r="F64" i="20"/>
  <c r="G64" i="20"/>
  <c r="F63" i="20"/>
  <c r="G63" i="20"/>
  <c r="F62" i="20"/>
  <c r="G62" i="20"/>
  <c r="F61" i="20"/>
  <c r="G61" i="20"/>
  <c r="F60" i="20"/>
  <c r="G60" i="20"/>
  <c r="F59" i="20"/>
  <c r="G59" i="20"/>
  <c r="G55" i="20"/>
  <c r="G54" i="20"/>
  <c r="G51" i="20"/>
  <c r="G50" i="20"/>
  <c r="G49" i="20"/>
  <c r="G48" i="20"/>
  <c r="G47" i="20"/>
  <c r="G46" i="20"/>
  <c r="E45" i="20"/>
  <c r="G45" i="20"/>
  <c r="G44" i="20"/>
  <c r="G43" i="20"/>
  <c r="E42" i="20"/>
  <c r="G42" i="20"/>
  <c r="G41" i="20"/>
  <c r="G40" i="20"/>
  <c r="G39" i="20"/>
  <c r="G35" i="20"/>
  <c r="G34" i="20"/>
  <c r="G31" i="20"/>
  <c r="G30" i="20"/>
  <c r="G29" i="20"/>
  <c r="G28" i="20"/>
  <c r="G27" i="20"/>
  <c r="G26" i="20"/>
  <c r="E25" i="20"/>
  <c r="G25" i="20" s="1"/>
  <c r="G24" i="20"/>
  <c r="G23" i="20"/>
  <c r="E22" i="20"/>
  <c r="G22" i="20" s="1"/>
  <c r="G21" i="20"/>
  <c r="G20" i="20"/>
  <c r="G19" i="20"/>
  <c r="C15" i="20"/>
  <c r="C103" i="20" s="1"/>
  <c r="C14" i="20"/>
  <c r="C80" i="20" s="1"/>
  <c r="C13" i="20"/>
  <c r="C57" i="20" s="1"/>
  <c r="C12" i="20"/>
  <c r="C37" i="20" s="1"/>
  <c r="C11" i="20"/>
  <c r="C10" i="20"/>
  <c r="C9" i="20"/>
  <c r="F8" i="20"/>
  <c r="F9" i="20" s="1"/>
  <c r="C8" i="20"/>
  <c r="K17" i="10"/>
  <c r="K18" i="10" s="1"/>
  <c r="J17" i="10"/>
  <c r="J18" i="10"/>
  <c r="J20" i="10" s="1"/>
  <c r="F328" i="9"/>
  <c r="F327" i="9"/>
  <c r="F326" i="9"/>
  <c r="F325" i="9"/>
  <c r="F285" i="9"/>
  <c r="F284" i="9"/>
  <c r="F283" i="9"/>
  <c r="F282" i="9"/>
  <c r="F243" i="9"/>
  <c r="F242" i="9"/>
  <c r="F241" i="9"/>
  <c r="F244" i="9" s="1"/>
  <c r="F240" i="9"/>
  <c r="F202" i="9"/>
  <c r="F201" i="9"/>
  <c r="F200" i="9"/>
  <c r="F199" i="9"/>
  <c r="F160" i="9"/>
  <c r="F159" i="9"/>
  <c r="F158" i="9"/>
  <c r="F157" i="9"/>
  <c r="F121" i="9"/>
  <c r="F120" i="9"/>
  <c r="F119" i="9"/>
  <c r="F118" i="9"/>
  <c r="F79" i="9"/>
  <c r="F78" i="9"/>
  <c r="F77" i="9"/>
  <c r="F76" i="9"/>
  <c r="F37" i="9"/>
  <c r="F36" i="9"/>
  <c r="F35" i="9"/>
  <c r="F34" i="9"/>
  <c r="F322" i="9"/>
  <c r="F323" i="9" s="1"/>
  <c r="F311" i="9"/>
  <c r="F309" i="9"/>
  <c r="F308" i="9"/>
  <c r="F307" i="9"/>
  <c r="F306" i="9"/>
  <c r="F305" i="9"/>
  <c r="F304" i="9"/>
  <c r="F303" i="9"/>
  <c r="F302" i="9"/>
  <c r="F301" i="9"/>
  <c r="F300" i="9"/>
  <c r="F299" i="9"/>
  <c r="A296" i="9"/>
  <c r="F279" i="9"/>
  <c r="F280" i="9" s="1"/>
  <c r="F268" i="9"/>
  <c r="F266" i="9"/>
  <c r="F265" i="9"/>
  <c r="F264" i="9"/>
  <c r="F263" i="9"/>
  <c r="F262" i="9"/>
  <c r="F261" i="9"/>
  <c r="F260" i="9"/>
  <c r="F259" i="9"/>
  <c r="F258" i="9"/>
  <c r="A255" i="9"/>
  <c r="F237" i="9"/>
  <c r="F238" i="9" s="1"/>
  <c r="F226" i="9"/>
  <c r="F224" i="9"/>
  <c r="F223" i="9"/>
  <c r="F222" i="9"/>
  <c r="F221" i="9"/>
  <c r="F220" i="9"/>
  <c r="F219" i="9"/>
  <c r="F218" i="9"/>
  <c r="F217" i="9"/>
  <c r="F216" i="9"/>
  <c r="A213" i="9"/>
  <c r="F196" i="9"/>
  <c r="F197" i="9"/>
  <c r="F185" i="9"/>
  <c r="F183" i="9"/>
  <c r="F182" i="9"/>
  <c r="F181" i="9"/>
  <c r="F180" i="9"/>
  <c r="F179" i="9"/>
  <c r="F178" i="9"/>
  <c r="F177" i="9"/>
  <c r="F176" i="9"/>
  <c r="F175" i="9"/>
  <c r="A172" i="9"/>
  <c r="F154" i="9"/>
  <c r="F155" i="9" s="1"/>
  <c r="F143" i="9"/>
  <c r="F141" i="9"/>
  <c r="F140" i="9"/>
  <c r="F139" i="9"/>
  <c r="F138" i="9"/>
  <c r="F137" i="9"/>
  <c r="F136" i="9"/>
  <c r="F135" i="9"/>
  <c r="F134" i="9"/>
  <c r="F133" i="9"/>
  <c r="A130" i="9"/>
  <c r="F115" i="9"/>
  <c r="F116" i="9" s="1"/>
  <c r="F104" i="9"/>
  <c r="F102" i="9"/>
  <c r="F101" i="9"/>
  <c r="F100" i="9"/>
  <c r="F99" i="9"/>
  <c r="F98" i="9"/>
  <c r="F97" i="9"/>
  <c r="F96" i="9"/>
  <c r="F95" i="9"/>
  <c r="F94" i="9"/>
  <c r="A91" i="9"/>
  <c r="F73" i="9"/>
  <c r="F74" i="9" s="1"/>
  <c r="F62" i="9"/>
  <c r="F60" i="9"/>
  <c r="F59" i="9"/>
  <c r="F58" i="9"/>
  <c r="F57" i="9"/>
  <c r="F56" i="9"/>
  <c r="F55" i="9"/>
  <c r="F54" i="9"/>
  <c r="F53" i="9"/>
  <c r="F52" i="9"/>
  <c r="A49" i="9"/>
  <c r="F31" i="9"/>
  <c r="F32" i="9" s="1"/>
  <c r="F20" i="9"/>
  <c r="F18" i="9"/>
  <c r="F17" i="9"/>
  <c r="F16" i="9"/>
  <c r="F15" i="9"/>
  <c r="F14" i="9"/>
  <c r="F13" i="9"/>
  <c r="F12" i="9"/>
  <c r="F11" i="9"/>
  <c r="F10" i="9"/>
  <c r="F9" i="9"/>
  <c r="F8" i="9"/>
  <c r="A5" i="9"/>
  <c r="F127" i="20"/>
  <c r="G127" i="20" s="1"/>
  <c r="F267" i="9"/>
  <c r="J19" i="10"/>
  <c r="G8" i="20"/>
  <c r="G16" i="20" s="1"/>
  <c r="G36" i="20" l="1"/>
  <c r="G9" i="20"/>
  <c r="F10" i="20"/>
  <c r="G79" i="20"/>
  <c r="J21" i="10"/>
  <c r="F19" i="9"/>
  <c r="F80" i="9"/>
  <c r="F161" i="9"/>
  <c r="F162" i="9" s="1"/>
  <c r="F329" i="9"/>
  <c r="G329" i="9" s="1"/>
  <c r="F287" i="9"/>
  <c r="I14" i="10" s="1"/>
  <c r="F184" i="9"/>
  <c r="F103" i="9"/>
  <c r="F123" i="9" s="1"/>
  <c r="I10" i="10" s="1"/>
  <c r="G56" i="20"/>
  <c r="F61" i="9"/>
  <c r="F81" i="9" s="1"/>
  <c r="I9" i="10" s="1"/>
  <c r="F38" i="9"/>
  <c r="F203" i="9"/>
  <c r="F286" i="9"/>
  <c r="F310" i="9"/>
  <c r="F122" i="9"/>
  <c r="F142" i="9"/>
  <c r="F225" i="9"/>
  <c r="F245" i="9" s="1"/>
  <c r="I13" i="10" s="1"/>
  <c r="G102" i="20"/>
  <c r="G125" i="20"/>
  <c r="F330" i="9"/>
  <c r="K21" i="10"/>
  <c r="K19" i="10"/>
  <c r="K20" i="10" s="1"/>
  <c r="G18" i="34"/>
  <c r="H18" i="34" s="1"/>
  <c r="I12" i="33"/>
  <c r="G21" i="34"/>
  <c r="H21" i="34" s="1"/>
  <c r="G20" i="34"/>
  <c r="H20" i="34" s="1"/>
  <c r="I11" i="33"/>
  <c r="F39" i="9" l="1"/>
  <c r="I8" i="10" s="1"/>
  <c r="I17" i="10" s="1"/>
  <c r="I18" i="10" s="1"/>
  <c r="F204" i="9"/>
  <c r="G10" i="20"/>
  <c r="F11" i="20"/>
  <c r="H23" i="34"/>
  <c r="I13" i="33"/>
  <c r="G13" i="34" s="1"/>
  <c r="I19" i="10" l="1"/>
  <c r="I20" i="10"/>
  <c r="F12" i="20"/>
  <c r="G11" i="20"/>
  <c r="H13" i="34"/>
  <c r="H14" i="34" s="1"/>
  <c r="H25" i="34" s="1"/>
  <c r="G12" i="20" l="1"/>
  <c r="F13" i="20"/>
  <c r="H26" i="34"/>
  <c r="H27" i="34" s="1"/>
  <c r="F14" i="20" l="1"/>
  <c r="G13" i="20"/>
  <c r="G14" i="20" l="1"/>
  <c r="F15" i="20"/>
  <c r="G15" i="2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Ayudya Rizka Fauzia</author>
  </authors>
  <commentList>
    <comment ref="E1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Ayudya Rizka Fauzia:</t>
        </r>
        <r>
          <rPr>
            <sz val="9"/>
            <color indexed="81"/>
            <rFont val="Tahoma"/>
            <family val="2"/>
          </rPr>
          <t xml:space="preserve">
Surveyor
</t>
        </r>
      </text>
    </comment>
  </commentList>
</comments>
</file>

<file path=xl/sharedStrings.xml><?xml version="1.0" encoding="utf-8"?>
<sst xmlns="http://schemas.openxmlformats.org/spreadsheetml/2006/main" count="844" uniqueCount="196">
  <si>
    <t>I</t>
  </si>
  <si>
    <t>Instalasi</t>
  </si>
  <si>
    <t>Bh</t>
  </si>
  <si>
    <t>Ls</t>
  </si>
  <si>
    <t>NO</t>
  </si>
  <si>
    <t>DESCRIPTION</t>
  </si>
  <si>
    <t>QTY</t>
  </si>
  <si>
    <t>SAT</t>
  </si>
  <si>
    <t>UNIT PRICE</t>
  </si>
  <si>
    <t>AMOUNT</t>
  </si>
  <si>
    <t>Wireless Radio</t>
  </si>
  <si>
    <t>Mikrotik 1 buah Atheros MiniPCI, PoE, Adaptor, Box Outdoor</t>
  </si>
  <si>
    <t>Unit</t>
  </si>
  <si>
    <t>Antena Grid 24 db</t>
  </si>
  <si>
    <t>Jumper cable N male to N male</t>
  </si>
  <si>
    <t>Set</t>
  </si>
  <si>
    <t>Bracket</t>
  </si>
  <si>
    <t>Sub total</t>
  </si>
  <si>
    <t>Total</t>
  </si>
  <si>
    <t>REKAPITULASI</t>
  </si>
  <si>
    <t>RENCANA ANGGARAN DAN BIAYA</t>
  </si>
  <si>
    <t>LOKASI</t>
  </si>
  <si>
    <t>TEMPAT</t>
  </si>
  <si>
    <t>WIRELESS</t>
  </si>
  <si>
    <t>IP CAMERA</t>
  </si>
  <si>
    <t>JUMLAH (Rp)</t>
  </si>
  <si>
    <t>-</t>
  </si>
  <si>
    <t>Jumlah</t>
  </si>
  <si>
    <t>Kabel Power Nyy 2 x 2,5</t>
  </si>
  <si>
    <t>Mtr</t>
  </si>
  <si>
    <t xml:space="preserve">Kabel Power Twist </t>
  </si>
  <si>
    <t>Kabel data STP CAT5E</t>
  </si>
  <si>
    <t>Conector RJ 45, Ties Wrap, Stop Kontak</t>
  </si>
  <si>
    <t>PPN 10%</t>
  </si>
  <si>
    <t xml:space="preserve">Total </t>
  </si>
  <si>
    <t>PJU Median</t>
  </si>
  <si>
    <t>KETERANGAN</t>
  </si>
  <si>
    <t xml:space="preserve">Analisa Harga Satuan Wireless dan CCTV </t>
  </si>
  <si>
    <t>II</t>
  </si>
  <si>
    <t>Axis Camera P1343</t>
  </si>
  <si>
    <t>IP camera</t>
  </si>
  <si>
    <t>III</t>
  </si>
  <si>
    <t>Panel Box Power</t>
  </si>
  <si>
    <t>Cabang JLJ</t>
  </si>
  <si>
    <t>Pipa paralon</t>
  </si>
  <si>
    <t>Btg</t>
  </si>
  <si>
    <t>PENAMBAHAN CCTV LAJUR</t>
  </si>
  <si>
    <t>Sub Total</t>
  </si>
  <si>
    <t>PLC ( Power Line Communication)</t>
  </si>
  <si>
    <t>PLC</t>
  </si>
  <si>
    <t>KM 04+600 | GT Pondok Ranji Utama</t>
  </si>
  <si>
    <t>KM 04+600 | GT Pondok Ranji Ramp 1</t>
  </si>
  <si>
    <t>KM 04+600 | GT Pondok Ranji Ramp 2</t>
  </si>
  <si>
    <t>KM 04+000 | GT Pondok Ranji Antrian</t>
  </si>
  <si>
    <t>KM 42+900</t>
  </si>
  <si>
    <t>KM 44+050</t>
  </si>
  <si>
    <t>KM 45+200</t>
  </si>
  <si>
    <t>KM 46+800</t>
  </si>
  <si>
    <t>GT</t>
  </si>
  <si>
    <t>PJU</t>
  </si>
  <si>
    <t>RUAS TOL JLJ TAHUN 2013-2014</t>
  </si>
  <si>
    <t xml:space="preserve">PEKERJAAN PENAMBAHAN CCTV LAJUR DAN ANTRIAN GERBANG </t>
  </si>
  <si>
    <t xml:space="preserve">Analisa Harga Satuan PLC dan CCTV </t>
  </si>
  <si>
    <t xml:space="preserve"> Keterangan   : Wireless Radio dan CCTV</t>
  </si>
  <si>
    <t xml:space="preserve"> Keterangan   : PLC dan CCTV</t>
  </si>
  <si>
    <t xml:space="preserve">Instalasi dan Integrator </t>
  </si>
  <si>
    <t>NO.</t>
  </si>
  <si>
    <t xml:space="preserve">URAIAN </t>
  </si>
  <si>
    <t>SATUAN</t>
  </si>
  <si>
    <t>KUANTITAS</t>
  </si>
  <si>
    <t>Hari</t>
  </si>
  <si>
    <t>Kabel Fiber Optik 8 Core G 655</t>
  </si>
  <si>
    <t xml:space="preserve">Ls </t>
  </si>
  <si>
    <t>Kabel Fiber Optik 8 Core G 655 (Spare 10%)</t>
  </si>
  <si>
    <t>Media Converter 10/100/1000 (30 km)</t>
  </si>
  <si>
    <t>Patchcord ST-FC</t>
  </si>
  <si>
    <t xml:space="preserve"> Subduct</t>
  </si>
  <si>
    <t xml:space="preserve"> Spiral Kabel</t>
  </si>
  <si>
    <t xml:space="preserve"> Pengukuran</t>
  </si>
  <si>
    <t xml:space="preserve"> Galian</t>
  </si>
  <si>
    <t xml:space="preserve"> Splicing</t>
  </si>
  <si>
    <t>Integrasi FO</t>
  </si>
  <si>
    <t>IV</t>
  </si>
  <si>
    <t>IIi</t>
  </si>
  <si>
    <t>Switch Hub</t>
  </si>
  <si>
    <t>PLC ( Power Line Communication) 500 Mbps</t>
  </si>
  <si>
    <t>Pair</t>
  </si>
  <si>
    <t>Instalasi dan Konfigurasi Jaringan PLC</t>
  </si>
  <si>
    <t>Instalasi dan Konfigurasi Kamera CCTV</t>
  </si>
  <si>
    <t>Instalasi kabel Power</t>
  </si>
  <si>
    <t>Sewa Crane</t>
  </si>
  <si>
    <t xml:space="preserve">Instalasi </t>
  </si>
  <si>
    <t>PPA</t>
  </si>
  <si>
    <t>Switch Hub 8 port gigabit</t>
  </si>
  <si>
    <t>Pipa paralon 1/2 " pvc</t>
  </si>
  <si>
    <t>PADA RUAS JALANTOL LINGKARLUAR JAKARTA TAHUN 2016</t>
  </si>
  <si>
    <t>No</t>
  </si>
  <si>
    <t>Nama</t>
  </si>
  <si>
    <t>Satuan</t>
  </si>
  <si>
    <t>Kuantitas</t>
  </si>
  <si>
    <t>Harga Satuan</t>
  </si>
  <si>
    <t>No.</t>
  </si>
  <si>
    <t>URAIAN JABATAN</t>
  </si>
  <si>
    <t>JUMLAH (orang)</t>
  </si>
  <si>
    <t>HARI</t>
  </si>
  <si>
    <t>A</t>
  </si>
  <si>
    <t xml:space="preserve">PERSONIL </t>
  </si>
  <si>
    <t>B</t>
  </si>
  <si>
    <t>Biaya Instalasi</t>
  </si>
  <si>
    <t>Instalasi dan Integrasi</t>
  </si>
  <si>
    <t>V</t>
  </si>
  <si>
    <t>Subtotal</t>
  </si>
  <si>
    <t>Meter</t>
  </si>
  <si>
    <t>Kabel fiber Optik 4 cores Multi Mode (Spare 10%)</t>
  </si>
  <si>
    <t>Pig Tail</t>
  </si>
  <si>
    <t>Patch Cord</t>
  </si>
  <si>
    <t>IP camera Axis</t>
  </si>
  <si>
    <t>JUMLAH</t>
  </si>
  <si>
    <t>PEKERJAAN PENGGANTIAN DAN PENAMBAHAN CCTV LAJUR</t>
  </si>
  <si>
    <t>Radio Mikrotik WO433AH-A1</t>
  </si>
  <si>
    <t>Kenbotong Grid 24dbi</t>
  </si>
  <si>
    <t>Attelicon antipetir antenna 2.4ghz</t>
  </si>
  <si>
    <t>Converter</t>
  </si>
  <si>
    <t>Mini PCI</t>
  </si>
  <si>
    <t>dari atas ke bawah</t>
  </si>
  <si>
    <t>TiBox</t>
  </si>
  <si>
    <t>Kabel UTP</t>
  </si>
  <si>
    <t>FO</t>
  </si>
  <si>
    <t>Kabel fiber optik</t>
  </si>
  <si>
    <t>Patch Core FO</t>
  </si>
  <si>
    <t>HDPE</t>
  </si>
  <si>
    <t>Converter  fiber optik</t>
  </si>
  <si>
    <t xml:space="preserve">Stop kontak </t>
  </si>
  <si>
    <t>Kabel power</t>
  </si>
  <si>
    <t>Fuse 6 A</t>
  </si>
  <si>
    <t>Pipa pelindung kabel</t>
  </si>
  <si>
    <t>Flexible</t>
  </si>
  <si>
    <t>Panel box CCTV</t>
  </si>
  <si>
    <t>POE Midspan / Adaptor CCTV</t>
  </si>
  <si>
    <t>unit</t>
  </si>
  <si>
    <t>m</t>
  </si>
  <si>
    <t>bh</t>
  </si>
  <si>
    <t>btg</t>
  </si>
  <si>
    <t>RENCANA ANGGARAN BIAYA</t>
  </si>
  <si>
    <t>SUMBER HARGA</t>
  </si>
  <si>
    <t>Minggu Ke</t>
  </si>
  <si>
    <t>Oktober</t>
  </si>
  <si>
    <t>November</t>
  </si>
  <si>
    <t>Desember</t>
  </si>
  <si>
    <t>Januari</t>
  </si>
  <si>
    <t>Februari</t>
  </si>
  <si>
    <t>Maret</t>
  </si>
  <si>
    <t>Maintenance dan Support</t>
  </si>
  <si>
    <t>April</t>
  </si>
  <si>
    <t>Mei</t>
  </si>
  <si>
    <t>TIMELINE</t>
  </si>
  <si>
    <t>Juni</t>
  </si>
  <si>
    <t>Juli</t>
  </si>
  <si>
    <t>Agustus</t>
  </si>
  <si>
    <t>September</t>
  </si>
  <si>
    <t xml:space="preserve">Sub Total </t>
  </si>
  <si>
    <t>Orang Hari</t>
  </si>
  <si>
    <t>MD</t>
  </si>
  <si>
    <t>HARGA SATUAN (Rp)</t>
  </si>
  <si>
    <t>JUMLAH (RP)</t>
  </si>
  <si>
    <t>Dibuat Oleh,</t>
  </si>
  <si>
    <t>Disetujui Oleh,</t>
  </si>
  <si>
    <t>MM</t>
  </si>
  <si>
    <t>DETAIL RENCANA ANGGARAN BIAYA</t>
  </si>
  <si>
    <t>Sub Total (I+II)</t>
  </si>
  <si>
    <t xml:space="preserve">Sumber </t>
  </si>
  <si>
    <t>VOLUME (Triwulan)</t>
  </si>
  <si>
    <t>Sub Total I</t>
  </si>
  <si>
    <t>Sub Total II</t>
  </si>
  <si>
    <t>Pedoman Standar Minimal INKINDO 2022</t>
  </si>
  <si>
    <t>Pengoperasian dan Pemeliharaan VMS</t>
  </si>
  <si>
    <t>Ida Bagus Dwipayana</t>
  </si>
  <si>
    <t>Procurement General Manager</t>
  </si>
  <si>
    <t>Pengembangan Fitur VMS</t>
  </si>
  <si>
    <t>PPN (11%)</t>
  </si>
  <si>
    <t>Software Developer (S1 - 5 tahun)</t>
  </si>
  <si>
    <t>Database Administrator (S1 - 4 tahun)</t>
  </si>
  <si>
    <t>Lumpsum</t>
  </si>
  <si>
    <t>Biaya Transportasi, Biaya ATK, Biaya Laporan</t>
  </si>
  <si>
    <t>Peningkatan Kapasitas, Pengelolaan, Pengoperasian dan Pemeliharaan VMS</t>
  </si>
  <si>
    <t>NAS + Hardisk 8TB + Collocation</t>
  </si>
  <si>
    <r>
      <t xml:space="preserve">Pengadaan Pekerjaan Jasa Lain Peningkatan Kapasitas dan </t>
    </r>
    <r>
      <rPr>
        <b/>
        <i/>
        <sz val="20"/>
        <color rgb="FF000000"/>
        <rFont val="Arial"/>
        <family val="2"/>
      </rPr>
      <t>Pengembangan Vendor Management System</t>
    </r>
    <r>
      <rPr>
        <b/>
        <i/>
        <sz val="20"/>
        <color indexed="8"/>
        <rFont val="Arial"/>
        <family val="2"/>
      </rPr>
      <t xml:space="preserve"> (VMS) Tahun 2023</t>
    </r>
  </si>
  <si>
    <t>1 Unit</t>
  </si>
  <si>
    <t>System Analyst (S3 - 7 tahun)</t>
  </si>
  <si>
    <t>VOLUME</t>
  </si>
  <si>
    <t>VISITASI</t>
  </si>
  <si>
    <t>Procurement 1 Manager</t>
  </si>
  <si>
    <t>- Renewal Rack Space Colocation Sevice 1 year, Colocation Server : Rack Space-2200 Watt/10A-#U-Local 100Mbps Shared, Int'l 2 Mbps share with Disaster recovery Palnning backup                                                                    - IT Service managemennt system ISO/IEC 20000-1:2018,                                                                              - Information Security Management System ISO/IEC 27001:2013</t>
  </si>
  <si>
    <t>Colocation server</t>
  </si>
  <si>
    <t>jobb: Penambahan fitur tender E-auction, report tender,renew landing eproc and VMS, Penambahan fitur Admin Pengelola Pengadaan</t>
  </si>
  <si>
    <t xml:space="preserve">Terbilang: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</si>
</sst>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-&quot;Rp&quot;* #,##0_-;\-&quot;Rp&quot;* #,##0_-;_-&quot;Rp&quot;* &quot;-&quot;_-;_-@_-"/>
    <numFmt numFmtId="164" formatCode="_(* #,##0_);_(* \(#,##0\);_(* &quot;-&quot;_);_(@_)"/>
    <numFmt numFmtId="165" formatCode="_(* #,##0.00_);_(* \(#,##0.00\);_(* &quot;-&quot;??_);_(@_)"/>
    <numFmt numFmtId="166" formatCode="0_);\(0\)"/>
    <numFmt numFmtId="167" formatCode="_(* #,##0_);_(* \(#,##0\);_(* &quot;-&quot;??_);_(@_)"/>
    <numFmt numFmtId="168" formatCode="_([$USD]\ * #,##0_);_([$USD]\ * \(#,##0\);_([$USD]\ * &quot;-&quot;_);_(@_)"/>
    <numFmt numFmtId="169" formatCode="###,000"/>
  </numFmts>
  <fonts count="7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2"/>
      <name val="Times New Roman"/>
      <family val="1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0"/>
      <name val="Bookman Old Style"/>
      <family val="1"/>
    </font>
    <font>
      <sz val="11"/>
      <name val="Arial"/>
      <family val="2"/>
    </font>
    <font>
      <b/>
      <i/>
      <sz val="11"/>
      <name val="Arial"/>
      <family val="2"/>
    </font>
    <font>
      <b/>
      <sz val="9"/>
      <name val="Arial"/>
      <family val="2"/>
    </font>
    <font>
      <b/>
      <sz val="10"/>
      <name val="Bookman Old Style"/>
      <family val="1"/>
    </font>
    <font>
      <b/>
      <i/>
      <sz val="10"/>
      <name val="Arial"/>
      <family val="2"/>
    </font>
    <font>
      <sz val="11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6"/>
      <name val="Arial"/>
      <family val="2"/>
    </font>
    <font>
      <b/>
      <sz val="12"/>
      <name val="Arial"/>
      <family val="2"/>
    </font>
    <font>
      <i/>
      <sz val="11"/>
      <name val="Arial"/>
      <family val="2"/>
    </font>
    <font>
      <u/>
      <sz val="8.5"/>
      <color theme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  <charset val="1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0"/>
      <name val="Book Antiqua"/>
      <family val="1"/>
    </font>
    <font>
      <sz val="11"/>
      <color theme="1"/>
      <name val="Book Antiqua"/>
      <family val="1"/>
    </font>
    <font>
      <sz val="10"/>
      <name val="Book Antiqua"/>
      <family val="1"/>
    </font>
    <font>
      <sz val="11"/>
      <color theme="1"/>
      <name val="Calibri"/>
      <family val="2"/>
      <charset val="1"/>
      <scheme val="minor"/>
    </font>
    <font>
      <b/>
      <u/>
      <sz val="12"/>
      <color theme="1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1F497D"/>
      <name val="Verdana"/>
      <family val="2"/>
    </font>
    <font>
      <sz val="8"/>
      <color rgb="FF1F497D"/>
      <name val="Verdana"/>
      <family val="2"/>
    </font>
    <font>
      <sz val="8"/>
      <color rgb="FF000000"/>
      <name val="Verdana"/>
      <family val="2"/>
    </font>
    <font>
      <b/>
      <sz val="8"/>
      <color rgb="FF00CC00"/>
      <name val="Verdana"/>
      <family val="2"/>
    </font>
    <font>
      <b/>
      <sz val="8"/>
      <color rgb="FF33CC33"/>
      <name val="Verdana"/>
      <family val="2"/>
    </font>
    <font>
      <b/>
      <sz val="8"/>
      <color rgb="FFFF9900"/>
      <name val="Verdana"/>
      <family val="2"/>
    </font>
    <font>
      <b/>
      <sz val="8"/>
      <color rgb="FFFF0000"/>
      <name val="Verdana"/>
      <family val="2"/>
    </font>
    <font>
      <sz val="8"/>
      <color rgb="FF000000"/>
      <name val="Arial"/>
      <family val="2"/>
    </font>
    <font>
      <i/>
      <sz val="8"/>
      <color rgb="FF000000"/>
      <name val="Verdana"/>
      <family val="2"/>
    </font>
    <font>
      <b/>
      <i/>
      <sz val="8"/>
      <color rgb="FF000000"/>
      <name val="Verdana"/>
      <family val="2"/>
    </font>
    <font>
      <b/>
      <i/>
      <sz val="8"/>
      <color rgb="FF1F497D"/>
      <name val="Verdana"/>
      <family val="2"/>
    </font>
    <font>
      <i/>
      <sz val="8"/>
      <color rgb="FF1F497D"/>
      <name val="Verdana"/>
      <family val="2"/>
    </font>
    <font>
      <b/>
      <i/>
      <sz val="20"/>
      <color indexed="8"/>
      <name val="Arial"/>
      <family val="2"/>
    </font>
    <font>
      <b/>
      <i/>
      <sz val="20"/>
      <color rgb="FF000000"/>
      <name val="Arial"/>
      <family val="2"/>
    </font>
    <font>
      <b/>
      <sz val="11"/>
      <color theme="1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sz val="10"/>
      <color theme="0" tint="-0.34998626667073579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  <fill>
      <patternFill patternType="solid">
        <fgColor rgb="FFDBE5F2"/>
        <bgColor rgb="FF000000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hair">
        <color rgb="FFC0C0C0"/>
      </left>
      <right style="hair">
        <color rgb="FFC0C0C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06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165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4" fillId="0" borderId="0"/>
    <xf numFmtId="0" fontId="4" fillId="0" borderId="0"/>
    <xf numFmtId="0" fontId="10" fillId="0" borderId="0"/>
    <xf numFmtId="0" fontId="5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31" fillId="0" borderId="0"/>
    <xf numFmtId="0" fontId="4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164" fontId="40" fillId="0" borderId="0" applyFont="0" applyFill="0" applyBorder="0" applyAlignment="0" applyProtection="0"/>
    <xf numFmtId="165" fontId="39" fillId="0" borderId="0" applyFont="0" applyFill="0" applyBorder="0" applyAlignment="0" applyProtection="0"/>
    <xf numFmtId="165" fontId="39" fillId="0" borderId="0" applyFont="0" applyFill="0" applyBorder="0" applyAlignment="0" applyProtection="0"/>
    <xf numFmtId="9" fontId="39" fillId="0" borderId="0" applyFont="0" applyFill="0" applyBorder="0" applyAlignment="0" applyProtection="0"/>
    <xf numFmtId="164" fontId="39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46" fillId="0" borderId="0"/>
    <xf numFmtId="164" fontId="46" fillId="0" borderId="0" applyFont="0" applyFill="0" applyBorder="0" applyAlignment="0" applyProtection="0"/>
    <xf numFmtId="0" fontId="52" fillId="27" borderId="35" applyNumberFormat="0" applyAlignment="0" applyProtection="0">
      <alignment horizontal="left" vertical="center" indent="1"/>
    </xf>
    <xf numFmtId="169" fontId="53" fillId="0" borderId="36" applyNumberFormat="0" applyProtection="0">
      <alignment horizontal="right" vertical="center"/>
    </xf>
    <xf numFmtId="169" fontId="52" fillId="0" borderId="37" applyNumberFormat="0" applyProtection="0">
      <alignment horizontal="right" vertical="center"/>
    </xf>
    <xf numFmtId="0" fontId="54" fillId="28" borderId="37" applyNumberFormat="0" applyAlignment="0">
      <alignment horizontal="left" vertical="center" indent="1"/>
      <protection locked="0"/>
    </xf>
    <xf numFmtId="0" fontId="54" fillId="29" borderId="37" applyNumberFormat="0" applyAlignment="0" applyProtection="0">
      <alignment horizontal="left" vertical="center" indent="1"/>
    </xf>
    <xf numFmtId="169" fontId="53" fillId="30" borderId="36" applyNumberFormat="0" applyBorder="0">
      <alignment horizontal="right" vertical="center"/>
      <protection locked="0"/>
    </xf>
    <xf numFmtId="0" fontId="54" fillId="28" borderId="37" applyNumberFormat="0" applyAlignment="0">
      <alignment horizontal="left" vertical="center" indent="1"/>
      <protection locked="0"/>
    </xf>
    <xf numFmtId="169" fontId="52" fillId="29" borderId="37" applyNumberFormat="0" applyProtection="0">
      <alignment horizontal="right" vertical="center"/>
    </xf>
    <xf numFmtId="169" fontId="52" fillId="30" borderId="37" applyNumberFormat="0" applyBorder="0">
      <alignment horizontal="right" vertical="center"/>
      <protection locked="0"/>
    </xf>
    <xf numFmtId="169" fontId="55" fillId="31" borderId="38" applyNumberFormat="0" applyBorder="0" applyAlignment="0" applyProtection="0">
      <alignment horizontal="right" vertical="center" indent="1"/>
    </xf>
    <xf numFmtId="169" fontId="56" fillId="32" borderId="38" applyNumberFormat="0" applyBorder="0" applyAlignment="0" applyProtection="0">
      <alignment horizontal="right" vertical="center" indent="1"/>
    </xf>
    <xf numFmtId="169" fontId="56" fillId="33" borderId="38" applyNumberFormat="0" applyBorder="0" applyAlignment="0" applyProtection="0">
      <alignment horizontal="right" vertical="center" indent="1"/>
    </xf>
    <xf numFmtId="169" fontId="57" fillId="34" borderId="38" applyNumberFormat="0" applyBorder="0" applyAlignment="0" applyProtection="0">
      <alignment horizontal="right" vertical="center" indent="1"/>
    </xf>
    <xf numFmtId="169" fontId="57" fillId="35" borderId="38" applyNumberFormat="0" applyBorder="0" applyAlignment="0" applyProtection="0">
      <alignment horizontal="right" vertical="center" indent="1"/>
    </xf>
    <xf numFmtId="169" fontId="57" fillId="36" borderId="38" applyNumberFormat="0" applyBorder="0" applyAlignment="0" applyProtection="0">
      <alignment horizontal="right" vertical="center" indent="1"/>
    </xf>
    <xf numFmtId="169" fontId="58" fillId="37" borderId="38" applyNumberFormat="0" applyBorder="0" applyAlignment="0" applyProtection="0">
      <alignment horizontal="right" vertical="center" indent="1"/>
    </xf>
    <xf numFmtId="169" fontId="58" fillId="38" borderId="38" applyNumberFormat="0" applyBorder="0" applyAlignment="0" applyProtection="0">
      <alignment horizontal="right" vertical="center" indent="1"/>
    </xf>
    <xf numFmtId="169" fontId="58" fillId="39" borderId="38" applyNumberFormat="0" applyBorder="0" applyAlignment="0" applyProtection="0">
      <alignment horizontal="right" vertical="center" indent="1"/>
    </xf>
    <xf numFmtId="0" fontId="59" fillId="0" borderId="35" applyNumberFormat="0" applyFont="0" applyFill="0" applyAlignment="0" applyProtection="0"/>
    <xf numFmtId="169" fontId="53" fillId="40" borderId="35" applyNumberFormat="0" applyAlignment="0" applyProtection="0">
      <alignment horizontal="left" vertical="center" indent="1"/>
    </xf>
    <xf numFmtId="0" fontId="52" fillId="27" borderId="37" applyNumberFormat="0" applyAlignment="0" applyProtection="0">
      <alignment horizontal="left" vertical="center" indent="1"/>
    </xf>
    <xf numFmtId="0" fontId="54" fillId="41" borderId="35" applyNumberFormat="0" applyAlignment="0" applyProtection="0">
      <alignment horizontal="left" vertical="center" indent="1"/>
    </xf>
    <xf numFmtId="0" fontId="54" fillId="42" borderId="35" applyNumberFormat="0" applyAlignment="0" applyProtection="0">
      <alignment horizontal="left" vertical="center" indent="1"/>
    </xf>
    <xf numFmtId="0" fontId="54" fillId="43" borderId="35" applyNumberFormat="0" applyAlignment="0" applyProtection="0">
      <alignment horizontal="left" vertical="center" indent="1"/>
    </xf>
    <xf numFmtId="0" fontId="54" fillId="30" borderId="35" applyNumberFormat="0" applyAlignment="0" applyProtection="0">
      <alignment horizontal="left" vertical="center" indent="1"/>
    </xf>
    <xf numFmtId="0" fontId="54" fillId="29" borderId="37" applyNumberFormat="0" applyAlignment="0" applyProtection="0">
      <alignment horizontal="left" vertical="center" indent="1"/>
    </xf>
    <xf numFmtId="0" fontId="60" fillId="0" borderId="39" applyNumberFormat="0" applyFill="0" applyBorder="0" applyAlignment="0" applyProtection="0"/>
    <xf numFmtId="0" fontId="61" fillId="0" borderId="39" applyNumberFormat="0" applyBorder="0" applyAlignment="0" applyProtection="0"/>
    <xf numFmtId="0" fontId="60" fillId="28" borderId="37" applyNumberFormat="0" applyAlignment="0">
      <alignment horizontal="left" vertical="center" indent="1"/>
      <protection locked="0"/>
    </xf>
    <xf numFmtId="0" fontId="60" fillId="28" borderId="37" applyNumberFormat="0" applyAlignment="0">
      <alignment horizontal="left" vertical="center" indent="1"/>
      <protection locked="0"/>
    </xf>
    <xf numFmtId="0" fontId="60" fillId="29" borderId="37" applyNumberFormat="0" applyAlignment="0" applyProtection="0">
      <alignment horizontal="left" vertical="center" indent="1"/>
    </xf>
    <xf numFmtId="169" fontId="62" fillId="29" borderId="37" applyNumberFormat="0" applyProtection="0">
      <alignment horizontal="right" vertical="center"/>
    </xf>
    <xf numFmtId="169" fontId="63" fillId="30" borderId="36" applyNumberFormat="0" applyBorder="0">
      <alignment horizontal="right" vertical="center"/>
      <protection locked="0"/>
    </xf>
    <xf numFmtId="169" fontId="62" fillId="30" borderId="37" applyNumberFormat="0" applyBorder="0">
      <alignment horizontal="right" vertical="center"/>
      <protection locked="0"/>
    </xf>
    <xf numFmtId="169" fontId="53" fillId="0" borderId="36" applyNumberFormat="0" applyFill="0" applyBorder="0" applyAlignment="0" applyProtection="0">
      <alignment horizontal="right" vertical="center"/>
    </xf>
    <xf numFmtId="169" fontId="53" fillId="0" borderId="36" applyNumberFormat="0" applyFill="0" applyBorder="0" applyAlignment="0" applyProtection="0">
      <alignment horizontal="right" vertical="center"/>
    </xf>
    <xf numFmtId="0" fontId="59" fillId="0" borderId="40" applyNumberFormat="0" applyFont="0" applyFill="0" applyAlignment="0" applyProtection="0"/>
  </cellStyleXfs>
  <cellXfs count="313">
    <xf numFmtId="0" fontId="0" fillId="0" borderId="0" xfId="0"/>
    <xf numFmtId="0" fontId="25" fillId="0" borderId="0" xfId="0" applyFont="1"/>
    <xf numFmtId="0" fontId="4" fillId="0" borderId="0" xfId="0" applyFont="1"/>
    <xf numFmtId="0" fontId="4" fillId="0" borderId="10" xfId="0" applyFont="1" applyBorder="1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/>
    <xf numFmtId="0" fontId="26" fillId="0" borderId="12" xfId="0" applyFont="1" applyBorder="1"/>
    <xf numFmtId="0" fontId="26" fillId="0" borderId="12" xfId="0" applyFont="1" applyBorder="1" applyAlignment="1">
      <alignment horizontal="center"/>
    </xf>
    <xf numFmtId="0" fontId="26" fillId="0" borderId="13" xfId="0" applyFont="1" applyBorder="1"/>
    <xf numFmtId="0" fontId="26" fillId="0" borderId="13" xfId="0" applyFont="1" applyBorder="1" applyAlignment="1">
      <alignment horizontal="center"/>
    </xf>
    <xf numFmtId="165" fontId="26" fillId="0" borderId="13" xfId="28" applyFont="1" applyFill="1" applyBorder="1" applyAlignment="1">
      <alignment horizontal="center"/>
    </xf>
    <xf numFmtId="165" fontId="26" fillId="0" borderId="13" xfId="0" applyNumberFormat="1" applyFont="1" applyBorder="1" applyAlignment="1">
      <alignment horizontal="center"/>
    </xf>
    <xf numFmtId="0" fontId="27" fillId="0" borderId="13" xfId="0" applyFont="1" applyBorder="1" applyAlignment="1">
      <alignment horizontal="right"/>
    </xf>
    <xf numFmtId="165" fontId="3" fillId="0" borderId="13" xfId="0" applyNumberFormat="1" applyFont="1" applyBorder="1"/>
    <xf numFmtId="0" fontId="26" fillId="0" borderId="11" xfId="0" applyFont="1" applyBorder="1"/>
    <xf numFmtId="0" fontId="27" fillId="0" borderId="11" xfId="0" applyFont="1" applyBorder="1" applyAlignment="1">
      <alignment horizontal="right"/>
    </xf>
    <xf numFmtId="165" fontId="3" fillId="0" borderId="11" xfId="0" applyNumberFormat="1" applyFont="1" applyBorder="1"/>
    <xf numFmtId="0" fontId="28" fillId="0" borderId="11" xfId="0" applyFont="1" applyBorder="1" applyAlignment="1">
      <alignment horizontal="center" vertical="center" wrapText="1"/>
    </xf>
    <xf numFmtId="165" fontId="4" fillId="0" borderId="13" xfId="28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165" fontId="4" fillId="0" borderId="13" xfId="0" applyNumberFormat="1" applyFont="1" applyBorder="1" applyAlignment="1">
      <alignment vertical="center"/>
    </xf>
    <xf numFmtId="0" fontId="4" fillId="0" borderId="14" xfId="0" applyFont="1" applyBorder="1" applyAlignment="1">
      <alignment horizontal="center" vertical="center"/>
    </xf>
    <xf numFmtId="165" fontId="2" fillId="0" borderId="11" xfId="0" applyNumberFormat="1" applyFont="1" applyBorder="1" applyAlignment="1">
      <alignment vertical="center"/>
    </xf>
    <xf numFmtId="165" fontId="25" fillId="0" borderId="0" xfId="0" applyNumberFormat="1" applyFont="1"/>
    <xf numFmtId="0" fontId="25" fillId="0" borderId="0" xfId="0" applyFont="1" applyAlignment="1">
      <alignment horizontal="center"/>
    </xf>
    <xf numFmtId="165" fontId="25" fillId="0" borderId="0" xfId="28" applyFont="1"/>
    <xf numFmtId="0" fontId="29" fillId="0" borderId="0" xfId="0" applyFont="1" applyAlignment="1">
      <alignment horizontal="center"/>
    </xf>
    <xf numFmtId="0" fontId="26" fillId="0" borderId="0" xfId="0" applyFont="1"/>
    <xf numFmtId="0" fontId="26" fillId="0" borderId="15" xfId="0" applyFont="1" applyBorder="1"/>
    <xf numFmtId="165" fontId="3" fillId="0" borderId="13" xfId="0" applyNumberFormat="1" applyFont="1" applyBorder="1" applyAlignment="1">
      <alignment horizontal="center"/>
    </xf>
    <xf numFmtId="165" fontId="2" fillId="0" borderId="14" xfId="0" applyNumberFormat="1" applyFont="1" applyBorder="1" applyAlignment="1">
      <alignment vertical="center"/>
    </xf>
    <xf numFmtId="165" fontId="4" fillId="0" borderId="11" xfId="0" applyNumberFormat="1" applyFont="1" applyBorder="1" applyAlignment="1">
      <alignment vertical="center"/>
    </xf>
    <xf numFmtId="165" fontId="4" fillId="0" borderId="13" xfId="28" applyFont="1" applyBorder="1" applyAlignment="1">
      <alignment horizontal="left" vertical="center"/>
    </xf>
    <xf numFmtId="0" fontId="4" fillId="0" borderId="13" xfId="0" quotePrefix="1" applyFont="1" applyBorder="1" applyAlignment="1">
      <alignment horizontal="center" vertical="center"/>
    </xf>
    <xf numFmtId="165" fontId="26" fillId="0" borderId="12" xfId="28" applyFont="1" applyFill="1" applyBorder="1"/>
    <xf numFmtId="0" fontId="4" fillId="0" borderId="13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right" vertical="center" wrapText="1"/>
    </xf>
    <xf numFmtId="165" fontId="4" fillId="0" borderId="13" xfId="0" applyNumberFormat="1" applyFont="1" applyBorder="1" applyAlignment="1">
      <alignment horizontal="center" vertical="center" wrapText="1"/>
    </xf>
    <xf numFmtId="165" fontId="26" fillId="0" borderId="12" xfId="28" applyFont="1" applyFill="1" applyBorder="1" applyAlignment="1">
      <alignment horizontal="center"/>
    </xf>
    <xf numFmtId="165" fontId="3" fillId="0" borderId="12" xfId="0" applyNumberFormat="1" applyFont="1" applyBorder="1" applyAlignment="1">
      <alignment horizontal="center"/>
    </xf>
    <xf numFmtId="165" fontId="26" fillId="0" borderId="13" xfId="31" applyFont="1" applyFill="1" applyBorder="1" applyAlignment="1">
      <alignment horizontal="center"/>
    </xf>
    <xf numFmtId="166" fontId="26" fillId="0" borderId="13" xfId="31" applyNumberFormat="1" applyFont="1" applyFill="1" applyBorder="1" applyAlignment="1">
      <alignment horizontal="center"/>
    </xf>
    <xf numFmtId="0" fontId="4" fillId="0" borderId="14" xfId="0" quotePrefix="1" applyFont="1" applyBorder="1" applyAlignment="1">
      <alignment horizontal="center" vertical="center"/>
    </xf>
    <xf numFmtId="0" fontId="4" fillId="0" borderId="13" xfId="0" quotePrefix="1" applyFont="1" applyBorder="1" applyAlignment="1">
      <alignment horizontal="center" vertical="center" wrapText="1"/>
    </xf>
    <xf numFmtId="0" fontId="4" fillId="0" borderId="14" xfId="0" applyFont="1" applyBorder="1" applyAlignment="1">
      <alignment horizontal="right" vertical="center" wrapText="1"/>
    </xf>
    <xf numFmtId="165" fontId="4" fillId="0" borderId="14" xfId="28" applyFont="1" applyBorder="1" applyAlignment="1">
      <alignment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18" xfId="0" quotePrefix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165" fontId="2" fillId="0" borderId="13" xfId="28" applyFont="1" applyBorder="1" applyAlignment="1">
      <alignment horizontal="left" vertical="center"/>
    </xf>
    <xf numFmtId="165" fontId="4" fillId="0" borderId="10" xfId="0" applyNumberFormat="1" applyFont="1" applyBorder="1"/>
    <xf numFmtId="0" fontId="32" fillId="0" borderId="0" xfId="0" applyFont="1" applyAlignment="1">
      <alignment horizontal="center"/>
    </xf>
    <xf numFmtId="0" fontId="32" fillId="0" borderId="0" xfId="0" applyFont="1"/>
    <xf numFmtId="0" fontId="33" fillId="0" borderId="0" xfId="0" applyFont="1" applyAlignment="1">
      <alignment horizontal="center"/>
    </xf>
    <xf numFmtId="0" fontId="33" fillId="0" borderId="0" xfId="0" applyFont="1"/>
    <xf numFmtId="0" fontId="33" fillId="0" borderId="0" xfId="0" applyFont="1" applyAlignment="1">
      <alignment horizontal="left" wrapText="1"/>
    </xf>
    <xf numFmtId="0" fontId="27" fillId="0" borderId="12" xfId="0" applyFont="1" applyBorder="1" applyAlignment="1">
      <alignment horizontal="left"/>
    </xf>
    <xf numFmtId="0" fontId="3" fillId="0" borderId="21" xfId="0" applyFont="1" applyBorder="1"/>
    <xf numFmtId="0" fontId="26" fillId="0" borderId="17" xfId="0" applyFont="1" applyBorder="1"/>
    <xf numFmtId="0" fontId="26" fillId="0" borderId="28" xfId="0" applyFont="1" applyBorder="1"/>
    <xf numFmtId="0" fontId="34" fillId="24" borderId="14" xfId="0" applyFont="1" applyFill="1" applyBorder="1"/>
    <xf numFmtId="0" fontId="4" fillId="0" borderId="17" xfId="0" quotePrefix="1" applyFont="1" applyBorder="1" applyAlignment="1">
      <alignment horizontal="center" vertical="center" wrapText="1"/>
    </xf>
    <xf numFmtId="0" fontId="28" fillId="0" borderId="16" xfId="0" applyFont="1" applyBorder="1" applyAlignment="1">
      <alignment horizontal="center" vertical="center" wrapText="1"/>
    </xf>
    <xf numFmtId="0" fontId="24" fillId="0" borderId="0" xfId="0" applyFont="1" applyAlignment="1">
      <alignment horizontal="center"/>
    </xf>
    <xf numFmtId="165" fontId="26" fillId="0" borderId="13" xfId="31" applyFont="1" applyFill="1" applyBorder="1"/>
    <xf numFmtId="0" fontId="4" fillId="0" borderId="1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5" fontId="4" fillId="25" borderId="13" xfId="28" applyFont="1" applyFill="1" applyBorder="1" applyAlignment="1">
      <alignment horizontal="left" vertical="center"/>
    </xf>
    <xf numFmtId="165" fontId="4" fillId="25" borderId="13" xfId="28" applyFont="1" applyFill="1" applyBorder="1" applyAlignment="1">
      <alignment vertical="center"/>
    </xf>
    <xf numFmtId="0" fontId="0" fillId="0" borderId="29" xfId="0" applyBorder="1"/>
    <xf numFmtId="0" fontId="0" fillId="0" borderId="26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5" fillId="0" borderId="31" xfId="0" applyFont="1" applyBorder="1" applyAlignment="1">
      <alignment horizontal="center" vertical="center" wrapText="1"/>
    </xf>
    <xf numFmtId="0" fontId="0" fillId="0" borderId="33" xfId="0" applyBorder="1"/>
    <xf numFmtId="0" fontId="0" fillId="0" borderId="25" xfId="0" applyBorder="1"/>
    <xf numFmtId="0" fontId="0" fillId="0" borderId="34" xfId="0" applyBorder="1"/>
    <xf numFmtId="0" fontId="24" fillId="0" borderId="0" xfId="0" applyFont="1"/>
    <xf numFmtId="0" fontId="0" fillId="0" borderId="11" xfId="0" applyBorder="1" applyAlignment="1">
      <alignment horizontal="center" vertical="center"/>
    </xf>
    <xf numFmtId="0" fontId="3" fillId="0" borderId="21" xfId="0" applyFont="1" applyBorder="1" applyAlignment="1">
      <alignment horizontal="center"/>
    </xf>
    <xf numFmtId="0" fontId="27" fillId="0" borderId="24" xfId="0" applyFont="1" applyBorder="1" applyAlignment="1">
      <alignment horizontal="left"/>
    </xf>
    <xf numFmtId="165" fontId="3" fillId="0" borderId="22" xfId="0" applyNumberFormat="1" applyFont="1" applyBorder="1" applyAlignment="1">
      <alignment horizontal="center"/>
    </xf>
    <xf numFmtId="0" fontId="0" fillId="0" borderId="17" xfId="0" applyBorder="1"/>
    <xf numFmtId="167" fontId="0" fillId="0" borderId="20" xfId="0" applyNumberFormat="1" applyBorder="1"/>
    <xf numFmtId="167" fontId="0" fillId="0" borderId="23" xfId="0" applyNumberFormat="1" applyBorder="1"/>
    <xf numFmtId="0" fontId="0" fillId="0" borderId="16" xfId="0" applyBorder="1"/>
    <xf numFmtId="0" fontId="0" fillId="0" borderId="27" xfId="0" applyBorder="1"/>
    <xf numFmtId="0" fontId="0" fillId="0" borderId="27" xfId="0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167" fontId="2" fillId="0" borderId="19" xfId="0" applyNumberFormat="1" applyFont="1" applyBorder="1"/>
    <xf numFmtId="0" fontId="0" fillId="0" borderId="22" xfId="0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7" fontId="0" fillId="0" borderId="13" xfId="28" applyNumberFormat="1" applyFont="1" applyBorder="1"/>
    <xf numFmtId="167" fontId="0" fillId="0" borderId="14" xfId="28" applyNumberFormat="1" applyFont="1" applyBorder="1"/>
    <xf numFmtId="0" fontId="0" fillId="0" borderId="13" xfId="0" applyBorder="1"/>
    <xf numFmtId="0" fontId="0" fillId="0" borderId="14" xfId="0" applyBorder="1"/>
    <xf numFmtId="0" fontId="0" fillId="0" borderId="12" xfId="0" applyBorder="1" applyAlignment="1">
      <alignment horizontal="center" vertical="center"/>
    </xf>
    <xf numFmtId="0" fontId="3" fillId="0" borderId="13" xfId="0" applyFont="1" applyBorder="1"/>
    <xf numFmtId="0" fontId="0" fillId="0" borderId="12" xfId="0" applyBorder="1"/>
    <xf numFmtId="167" fontId="0" fillId="0" borderId="17" xfId="28" applyNumberFormat="1" applyFont="1" applyBorder="1"/>
    <xf numFmtId="167" fontId="2" fillId="0" borderId="23" xfId="0" applyNumberFormat="1" applyFont="1" applyBorder="1"/>
    <xf numFmtId="0" fontId="0" fillId="0" borderId="21" xfId="0" applyBorder="1"/>
    <xf numFmtId="167" fontId="0" fillId="0" borderId="13" xfId="0" applyNumberFormat="1" applyBorder="1"/>
    <xf numFmtId="167" fontId="0" fillId="0" borderId="14" xfId="0" applyNumberFormat="1" applyBorder="1"/>
    <xf numFmtId="0" fontId="4" fillId="0" borderId="11" xfId="0" applyFont="1" applyBorder="1" applyAlignment="1">
      <alignment horizontal="center" vertical="center"/>
    </xf>
    <xf numFmtId="167" fontId="0" fillId="0" borderId="16" xfId="28" applyNumberFormat="1" applyFont="1" applyBorder="1"/>
    <xf numFmtId="0" fontId="27" fillId="0" borderId="27" xfId="0" applyFont="1" applyBorder="1" applyAlignment="1">
      <alignment horizontal="left"/>
    </xf>
    <xf numFmtId="0" fontId="0" fillId="0" borderId="19" xfId="0" applyBorder="1"/>
    <xf numFmtId="167" fontId="2" fillId="0" borderId="11" xfId="0" applyNumberFormat="1" applyFont="1" applyBorder="1"/>
    <xf numFmtId="0" fontId="37" fillId="0" borderId="13" xfId="0" applyFont="1" applyBorder="1"/>
    <xf numFmtId="0" fontId="1" fillId="0" borderId="0" xfId="0" applyFont="1"/>
    <xf numFmtId="0" fontId="26" fillId="25" borderId="13" xfId="0" applyFont="1" applyFill="1" applyBorder="1"/>
    <xf numFmtId="0" fontId="3" fillId="0" borderId="16" xfId="0" applyFont="1" applyBorder="1" applyAlignment="1">
      <alignment horizontal="center"/>
    </xf>
    <xf numFmtId="0" fontId="0" fillId="25" borderId="0" xfId="0" applyFill="1"/>
    <xf numFmtId="0" fontId="1" fillId="0" borderId="0" xfId="61"/>
    <xf numFmtId="0" fontId="1" fillId="0" borderId="0" xfId="61" applyAlignment="1">
      <alignment vertical="center" wrapText="1"/>
    </xf>
    <xf numFmtId="0" fontId="24" fillId="0" borderId="0" xfId="61" applyFont="1"/>
    <xf numFmtId="0" fontId="42" fillId="0" borderId="0" xfId="0" applyFont="1"/>
    <xf numFmtId="0" fontId="43" fillId="0" borderId="11" xfId="0" applyFont="1" applyBorder="1" applyAlignment="1">
      <alignment horizontal="center" vertical="center"/>
    </xf>
    <xf numFmtId="0" fontId="45" fillId="0" borderId="11" xfId="0" applyFont="1" applyBorder="1" applyAlignment="1">
      <alignment horizontal="center" vertical="center"/>
    </xf>
    <xf numFmtId="0" fontId="44" fillId="0" borderId="0" xfId="0" applyFont="1"/>
    <xf numFmtId="0" fontId="43" fillId="0" borderId="11" xfId="0" applyFont="1" applyBorder="1" applyAlignment="1">
      <alignment vertical="center"/>
    </xf>
    <xf numFmtId="166" fontId="45" fillId="0" borderId="11" xfId="28" applyNumberFormat="1" applyFont="1" applyBorder="1" applyAlignment="1">
      <alignment horizontal="center" vertical="center"/>
    </xf>
    <xf numFmtId="166" fontId="45" fillId="26" borderId="11" xfId="28" applyNumberFormat="1" applyFont="1" applyFill="1" applyBorder="1" applyAlignment="1">
      <alignment horizontal="center" vertical="center"/>
    </xf>
    <xf numFmtId="0" fontId="42" fillId="0" borderId="10" xfId="0" applyFont="1" applyBorder="1"/>
    <xf numFmtId="0" fontId="42" fillId="0" borderId="11" xfId="0" applyFont="1" applyBorder="1"/>
    <xf numFmtId="0" fontId="1" fillId="0" borderId="0" xfId="61" applyAlignment="1">
      <alignment wrapText="1"/>
    </xf>
    <xf numFmtId="0" fontId="24" fillId="0" borderId="0" xfId="61" applyFont="1" applyAlignment="1">
      <alignment horizontal="center"/>
    </xf>
    <xf numFmtId="0" fontId="36" fillId="0" borderId="11" xfId="65" applyFont="1" applyBorder="1" applyAlignment="1">
      <alignment horizontal="center" vertical="center" wrapText="1"/>
    </xf>
    <xf numFmtId="0" fontId="36" fillId="0" borderId="11" xfId="65" applyFont="1" applyBorder="1" applyAlignment="1">
      <alignment horizontal="center"/>
    </xf>
    <xf numFmtId="0" fontId="24" fillId="0" borderId="11" xfId="65" applyFont="1" applyBorder="1" applyAlignment="1">
      <alignment horizontal="center"/>
    </xf>
    <xf numFmtId="0" fontId="24" fillId="0" borderId="11" xfId="65" applyFont="1" applyBorder="1" applyAlignment="1">
      <alignment horizontal="left"/>
    </xf>
    <xf numFmtId="0" fontId="24" fillId="0" borderId="11" xfId="61" applyFont="1" applyBorder="1" applyAlignment="1">
      <alignment horizontal="center"/>
    </xf>
    <xf numFmtId="164" fontId="24" fillId="0" borderId="11" xfId="51" applyFont="1" applyFill="1" applyBorder="1"/>
    <xf numFmtId="0" fontId="24" fillId="0" borderId="0" xfId="52" applyFont="1" applyAlignment="1">
      <alignment horizontal="center" vertical="center" wrapText="1"/>
    </xf>
    <xf numFmtId="0" fontId="36" fillId="0" borderId="0" xfId="65" applyFont="1" applyAlignment="1">
      <alignment horizontal="center" vertical="center" wrapText="1"/>
    </xf>
    <xf numFmtId="0" fontId="36" fillId="0" borderId="0" xfId="65" applyFont="1" applyAlignment="1">
      <alignment horizontal="left"/>
    </xf>
    <xf numFmtId="164" fontId="48" fillId="0" borderId="0" xfId="65" applyNumberFormat="1" applyFont="1" applyAlignment="1">
      <alignment horizontal="center"/>
    </xf>
    <xf numFmtId="0" fontId="36" fillId="0" borderId="0" xfId="61" applyFont="1"/>
    <xf numFmtId="164" fontId="48" fillId="0" borderId="0" xfId="61" applyNumberFormat="1" applyFont="1"/>
    <xf numFmtId="0" fontId="36" fillId="0" borderId="11" xfId="61" applyFont="1" applyBorder="1" applyAlignment="1">
      <alignment horizontal="center" vertical="center" wrapText="1"/>
    </xf>
    <xf numFmtId="0" fontId="24" fillId="0" borderId="11" xfId="61" applyFont="1" applyBorder="1" applyAlignment="1">
      <alignment horizontal="center" vertical="center" wrapText="1"/>
    </xf>
    <xf numFmtId="0" fontId="49" fillId="0" borderId="11" xfId="0" applyFont="1" applyBorder="1" applyAlignment="1">
      <alignment vertical="center"/>
    </xf>
    <xf numFmtId="0" fontId="24" fillId="0" borderId="11" xfId="54" applyFont="1" applyBorder="1" applyAlignment="1" applyProtection="1">
      <alignment horizontal="center" vertical="center" wrapText="1"/>
    </xf>
    <xf numFmtId="42" fontId="24" fillId="0" borderId="11" xfId="51" applyNumberFormat="1" applyFont="1" applyBorder="1" applyAlignment="1">
      <alignment horizontal="right"/>
    </xf>
    <xf numFmtId="164" fontId="24" fillId="0" borderId="11" xfId="51" applyFont="1" applyBorder="1" applyAlignment="1">
      <alignment horizontal="right"/>
    </xf>
    <xf numFmtId="0" fontId="49" fillId="0" borderId="11" xfId="0" applyFont="1" applyBorder="1" applyAlignment="1">
      <alignment vertical="center" wrapText="1"/>
    </xf>
    <xf numFmtId="42" fontId="24" fillId="0" borderId="11" xfId="61" applyNumberFormat="1" applyFont="1" applyBorder="1" applyAlignment="1">
      <alignment horizontal="center"/>
    </xf>
    <xf numFmtId="0" fontId="47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11" xfId="65" applyFont="1" applyBorder="1" applyAlignment="1">
      <alignment horizontal="center" vertical="center" wrapText="1"/>
    </xf>
    <xf numFmtId="164" fontId="48" fillId="0" borderId="11" xfId="65" applyNumberFormat="1" applyFont="1" applyBorder="1" applyAlignment="1">
      <alignment horizontal="center"/>
    </xf>
    <xf numFmtId="164" fontId="48" fillId="0" borderId="11" xfId="61" applyNumberFormat="1" applyFont="1" applyBorder="1"/>
    <xf numFmtId="164" fontId="36" fillId="0" borderId="11" xfId="51" applyFont="1" applyFill="1" applyBorder="1" applyAlignment="1"/>
    <xf numFmtId="164" fontId="36" fillId="0" borderId="11" xfId="61" applyNumberFormat="1" applyFont="1" applyBorder="1"/>
    <xf numFmtId="0" fontId="3" fillId="0" borderId="1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165" fontId="1" fillId="0" borderId="27" xfId="28" applyFont="1" applyBorder="1" applyAlignment="1">
      <alignment vertical="center"/>
    </xf>
    <xf numFmtId="167" fontId="1" fillId="0" borderId="27" xfId="28" applyNumberFormat="1" applyFont="1" applyFill="1" applyBorder="1" applyAlignment="1">
      <alignment vertical="center"/>
    </xf>
    <xf numFmtId="167" fontId="1" fillId="0" borderId="10" xfId="28" applyNumberFormat="1" applyFont="1" applyFill="1" applyBorder="1" applyAlignment="1">
      <alignment vertical="center"/>
    </xf>
    <xf numFmtId="167" fontId="1" fillId="0" borderId="0" xfId="28" applyNumberFormat="1" applyFont="1" applyFill="1" applyBorder="1" applyAlignment="1">
      <alignment vertical="center"/>
    </xf>
    <xf numFmtId="167" fontId="1" fillId="0" borderId="16" xfId="0" applyNumberFormat="1" applyFont="1" applyBorder="1" applyAlignment="1">
      <alignment horizontal="center" vertical="center"/>
    </xf>
    <xf numFmtId="167" fontId="1" fillId="0" borderId="11" xfId="28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7" fontId="1" fillId="0" borderId="0" xfId="0" applyNumberFormat="1" applyFont="1" applyAlignment="1">
      <alignment horizontal="center" vertical="center"/>
    </xf>
    <xf numFmtId="167" fontId="1" fillId="0" borderId="0" xfId="28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165" fontId="1" fillId="0" borderId="0" xfId="28" applyFont="1" applyBorder="1" applyAlignment="1">
      <alignment vertical="center"/>
    </xf>
    <xf numFmtId="0" fontId="66" fillId="0" borderId="11" xfId="0" applyFont="1" applyBorder="1"/>
    <xf numFmtId="166" fontId="1" fillId="0" borderId="11" xfId="28" applyNumberFormat="1" applyFont="1" applyBorder="1" applyAlignment="1">
      <alignment horizontal="center" vertical="center"/>
    </xf>
    <xf numFmtId="0" fontId="67" fillId="0" borderId="11" xfId="0" applyFont="1" applyBorder="1" applyAlignment="1">
      <alignment horizontal="left" vertical="center"/>
    </xf>
    <xf numFmtId="0" fontId="49" fillId="0" borderId="11" xfId="65" applyFont="1" applyBorder="1" applyAlignment="1">
      <alignment horizontal="left"/>
    </xf>
    <xf numFmtId="164" fontId="69" fillId="0" borderId="0" xfId="51" applyFont="1"/>
    <xf numFmtId="0" fontId="24" fillId="0" borderId="11" xfId="65" quotePrefix="1" applyFont="1" applyBorder="1" applyAlignment="1">
      <alignment horizontal="left" vertical="center" wrapText="1"/>
    </xf>
    <xf numFmtId="0" fontId="24" fillId="0" borderId="11" xfId="65" applyFont="1" applyBorder="1" applyAlignment="1">
      <alignment horizontal="center" vertical="center"/>
    </xf>
    <xf numFmtId="165" fontId="24" fillId="0" borderId="11" xfId="51" applyNumberFormat="1" applyFont="1" applyFill="1" applyBorder="1" applyAlignment="1">
      <alignment vertical="center"/>
    </xf>
    <xf numFmtId="164" fontId="24" fillId="0" borderId="11" xfId="51" applyFont="1" applyFill="1" applyBorder="1" applyAlignment="1">
      <alignment vertical="center"/>
    </xf>
    <xf numFmtId="0" fontId="36" fillId="0" borderId="11" xfId="65" applyFont="1" applyBorder="1" applyAlignment="1">
      <alignment horizontal="center" vertical="center"/>
    </xf>
    <xf numFmtId="0" fontId="24" fillId="0" borderId="11" xfId="54" quotePrefix="1" applyFont="1" applyBorder="1" applyAlignment="1" applyProtection="1">
      <alignment horizontal="center" vertical="center" wrapText="1"/>
    </xf>
    <xf numFmtId="42" fontId="24" fillId="0" borderId="11" xfId="51" quotePrefix="1" applyNumberFormat="1" applyFont="1" applyBorder="1" applyAlignment="1">
      <alignment horizontal="center" vertical="center"/>
    </xf>
    <xf numFmtId="164" fontId="24" fillId="0" borderId="11" xfId="51" quotePrefix="1" applyFont="1" applyBorder="1" applyAlignment="1">
      <alignment horizontal="center" vertical="center"/>
    </xf>
    <xf numFmtId="0" fontId="64" fillId="44" borderId="31" xfId="0" applyFont="1" applyFill="1" applyBorder="1" applyAlignment="1">
      <alignment horizontal="center" vertical="center" wrapText="1"/>
    </xf>
    <xf numFmtId="0" fontId="64" fillId="44" borderId="0" xfId="0" applyFont="1" applyFill="1" applyAlignment="1">
      <alignment horizontal="center" vertical="center" wrapText="1"/>
    </xf>
    <xf numFmtId="0" fontId="64" fillId="44" borderId="3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6" fillId="0" borderId="16" xfId="65" applyFont="1" applyBorder="1" applyAlignment="1">
      <alignment horizontal="right"/>
    </xf>
    <xf numFmtId="0" fontId="36" fillId="0" borderId="27" xfId="65" applyFont="1" applyBorder="1" applyAlignment="1">
      <alignment horizontal="right"/>
    </xf>
    <xf numFmtId="0" fontId="36" fillId="0" borderId="19" xfId="65" applyFont="1" applyBorder="1" applyAlignment="1">
      <alignment horizontal="right"/>
    </xf>
    <xf numFmtId="0" fontId="36" fillId="44" borderId="21" xfId="65" applyFont="1" applyFill="1" applyBorder="1" applyAlignment="1">
      <alignment horizontal="center" vertical="center" wrapText="1"/>
    </xf>
    <xf numFmtId="0" fontId="36" fillId="44" borderId="22" xfId="65" applyFont="1" applyFill="1" applyBorder="1" applyAlignment="1">
      <alignment horizontal="center" vertical="center" wrapText="1"/>
    </xf>
    <xf numFmtId="0" fontId="36" fillId="44" borderId="17" xfId="65" applyFont="1" applyFill="1" applyBorder="1" applyAlignment="1">
      <alignment horizontal="center" vertical="center" wrapText="1"/>
    </xf>
    <xf numFmtId="0" fontId="36" fillId="44" borderId="20" xfId="65" applyFont="1" applyFill="1" applyBorder="1" applyAlignment="1">
      <alignment horizontal="center" vertical="center" wrapText="1"/>
    </xf>
    <xf numFmtId="0" fontId="36" fillId="44" borderId="18" xfId="65" applyFont="1" applyFill="1" applyBorder="1" applyAlignment="1">
      <alignment horizontal="center" vertical="center" wrapText="1"/>
    </xf>
    <xf numFmtId="0" fontId="36" fillId="44" borderId="23" xfId="65" applyFont="1" applyFill="1" applyBorder="1" applyAlignment="1">
      <alignment horizontal="center" vertical="center" wrapText="1"/>
    </xf>
    <xf numFmtId="0" fontId="24" fillId="0" borderId="16" xfId="65" applyFont="1" applyBorder="1" applyAlignment="1">
      <alignment horizontal="center" vertical="center"/>
    </xf>
    <xf numFmtId="0" fontId="24" fillId="0" borderId="19" xfId="65" applyFont="1" applyBorder="1" applyAlignment="1">
      <alignment horizontal="center" vertical="center"/>
    </xf>
    <xf numFmtId="0" fontId="36" fillId="0" borderId="16" xfId="65" applyFont="1" applyBorder="1" applyAlignment="1">
      <alignment horizontal="left" vertical="center"/>
    </xf>
    <xf numFmtId="0" fontId="36" fillId="0" borderId="27" xfId="65" applyFont="1" applyBorder="1" applyAlignment="1">
      <alignment horizontal="left" vertical="center"/>
    </xf>
    <xf numFmtId="0" fontId="36" fillId="0" borderId="19" xfId="65" applyFont="1" applyBorder="1" applyAlignment="1">
      <alignment horizontal="left" vertical="center"/>
    </xf>
    <xf numFmtId="0" fontId="68" fillId="0" borderId="0" xfId="61" applyFont="1" applyAlignment="1">
      <alignment horizontal="center" vertical="center"/>
    </xf>
    <xf numFmtId="0" fontId="36" fillId="0" borderId="0" xfId="61" applyFont="1" applyAlignment="1">
      <alignment horizontal="center" vertical="center"/>
    </xf>
    <xf numFmtId="0" fontId="36" fillId="44" borderId="12" xfId="65" applyFont="1" applyFill="1" applyBorder="1" applyAlignment="1">
      <alignment horizontal="center" vertical="center" wrapText="1"/>
    </xf>
    <xf numFmtId="0" fontId="36" fillId="44" borderId="13" xfId="65" applyFont="1" applyFill="1" applyBorder="1" applyAlignment="1">
      <alignment horizontal="center" vertical="center" wrapText="1"/>
    </xf>
    <xf numFmtId="0" fontId="36" fillId="44" borderId="14" xfId="65" applyFont="1" applyFill="1" applyBorder="1" applyAlignment="1">
      <alignment horizontal="center" vertical="center" wrapText="1"/>
    </xf>
    <xf numFmtId="0" fontId="36" fillId="44" borderId="12" xfId="65" applyFont="1" applyFill="1" applyBorder="1" applyAlignment="1">
      <alignment horizontal="center" vertical="center"/>
    </xf>
    <xf numFmtId="0" fontId="36" fillId="44" borderId="13" xfId="65" applyFont="1" applyFill="1" applyBorder="1" applyAlignment="1">
      <alignment horizontal="center" vertical="center"/>
    </xf>
    <xf numFmtId="0" fontId="36" fillId="44" borderId="14" xfId="65" applyFont="1" applyFill="1" applyBorder="1" applyAlignment="1">
      <alignment horizontal="center" vertical="center"/>
    </xf>
    <xf numFmtId="0" fontId="48" fillId="0" borderId="16" xfId="61" applyFont="1" applyBorder="1" applyAlignment="1">
      <alignment horizontal="left"/>
    </xf>
    <xf numFmtId="0" fontId="48" fillId="0" borderId="27" xfId="61" applyFont="1" applyBorder="1" applyAlignment="1">
      <alignment horizontal="left"/>
    </xf>
    <xf numFmtId="0" fontId="48" fillId="0" borderId="19" xfId="61" applyFont="1" applyBorder="1" applyAlignment="1">
      <alignment horizontal="left"/>
    </xf>
    <xf numFmtId="0" fontId="24" fillId="0" borderId="16" xfId="65" applyFont="1" applyBorder="1" applyAlignment="1">
      <alignment horizontal="center"/>
    </xf>
    <xf numFmtId="0" fontId="24" fillId="0" borderId="27" xfId="65" applyFont="1" applyBorder="1" applyAlignment="1">
      <alignment horizontal="center"/>
    </xf>
    <xf numFmtId="0" fontId="24" fillId="0" borderId="19" xfId="65" applyFont="1" applyBorder="1" applyAlignment="1">
      <alignment horizontal="center"/>
    </xf>
    <xf numFmtId="164" fontId="36" fillId="44" borderId="12" xfId="51" applyFont="1" applyFill="1" applyBorder="1" applyAlignment="1">
      <alignment horizontal="center" vertical="center" wrapText="1"/>
    </xf>
    <xf numFmtId="164" fontId="36" fillId="44" borderId="14" xfId="51" applyFont="1" applyFill="1" applyBorder="1" applyAlignment="1">
      <alignment horizontal="center" vertical="center" wrapText="1"/>
    </xf>
    <xf numFmtId="164" fontId="36" fillId="44" borderId="12" xfId="51" applyFont="1" applyFill="1" applyBorder="1" applyAlignment="1">
      <alignment horizontal="center" vertical="center"/>
    </xf>
    <xf numFmtId="164" fontId="36" fillId="44" borderId="14" xfId="51" applyFont="1" applyFill="1" applyBorder="1" applyAlignment="1">
      <alignment horizontal="center" vertical="center"/>
    </xf>
    <xf numFmtId="0" fontId="36" fillId="44" borderId="11" xfId="65" applyFont="1" applyFill="1" applyBorder="1" applyAlignment="1">
      <alignment horizontal="center" vertical="center"/>
    </xf>
    <xf numFmtId="164" fontId="36" fillId="44" borderId="11" xfId="51" applyFont="1" applyFill="1" applyBorder="1" applyAlignment="1">
      <alignment horizontal="center" vertical="center"/>
    </xf>
    <xf numFmtId="0" fontId="36" fillId="44" borderId="22" xfId="65" applyFont="1" applyFill="1" applyBorder="1" applyAlignment="1">
      <alignment horizontal="center" vertical="center"/>
    </xf>
    <xf numFmtId="0" fontId="36" fillId="44" borderId="23" xfId="65" applyFont="1" applyFill="1" applyBorder="1" applyAlignment="1">
      <alignment horizontal="center" vertical="center"/>
    </xf>
    <xf numFmtId="0" fontId="36" fillId="44" borderId="12" xfId="65" applyFont="1" applyFill="1" applyBorder="1" applyAlignment="1">
      <alignment horizontal="left" vertical="center"/>
    </xf>
    <xf numFmtId="0" fontId="36" fillId="44" borderId="14" xfId="65" applyFont="1" applyFill="1" applyBorder="1" applyAlignment="1">
      <alignment horizontal="left" vertical="center"/>
    </xf>
    <xf numFmtId="164" fontId="36" fillId="0" borderId="16" xfId="61" applyNumberFormat="1" applyFont="1" applyBorder="1" applyAlignment="1">
      <alignment horizontal="right"/>
    </xf>
    <xf numFmtId="164" fontId="36" fillId="0" borderId="27" xfId="61" applyNumberFormat="1" applyFont="1" applyBorder="1" applyAlignment="1">
      <alignment horizontal="right"/>
    </xf>
    <xf numFmtId="164" fontId="36" fillId="0" borderId="19" xfId="61" applyNumberFormat="1" applyFont="1" applyBorder="1" applyAlignment="1">
      <alignment horizontal="right"/>
    </xf>
    <xf numFmtId="0" fontId="24" fillId="0" borderId="16" xfId="61" applyFont="1" applyBorder="1" applyAlignment="1">
      <alignment horizontal="center"/>
    </xf>
    <xf numFmtId="0" fontId="24" fillId="0" borderId="27" xfId="61" applyFont="1" applyBorder="1" applyAlignment="1">
      <alignment horizontal="center"/>
    </xf>
    <xf numFmtId="0" fontId="24" fillId="0" borderId="19" xfId="61" applyFont="1" applyBorder="1" applyAlignment="1">
      <alignment horizontal="center"/>
    </xf>
    <xf numFmtId="0" fontId="36" fillId="0" borderId="16" xfId="61" applyFont="1" applyBorder="1" applyAlignment="1">
      <alignment horizontal="right"/>
    </xf>
    <xf numFmtId="0" fontId="36" fillId="0" borderId="27" xfId="61" applyFont="1" applyBorder="1" applyAlignment="1">
      <alignment horizontal="right"/>
    </xf>
    <xf numFmtId="0" fontId="36" fillId="0" borderId="19" xfId="61" applyFont="1" applyBorder="1" applyAlignment="1">
      <alignment horizontal="right"/>
    </xf>
    <xf numFmtId="0" fontId="66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66" fillId="0" borderId="16" xfId="0" applyFont="1" applyBorder="1" applyAlignment="1">
      <alignment horizontal="center"/>
    </xf>
    <xf numFmtId="0" fontId="66" fillId="0" borderId="27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66" fillId="0" borderId="16" xfId="0" applyFont="1" applyBorder="1" applyAlignment="1">
      <alignment horizontal="center" vertical="center"/>
    </xf>
    <xf numFmtId="0" fontId="66" fillId="0" borderId="27" xfId="0" applyFont="1" applyBorder="1" applyAlignment="1">
      <alignment horizontal="center" vertical="center"/>
    </xf>
    <xf numFmtId="0" fontId="66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6" fillId="0" borderId="0" xfId="61" applyFont="1" applyAlignment="1">
      <alignment horizontal="center"/>
    </xf>
    <xf numFmtId="0" fontId="36" fillId="0" borderId="18" xfId="65" applyFont="1" applyBorder="1" applyAlignment="1">
      <alignment horizontal="left"/>
    </xf>
    <xf numFmtId="0" fontId="36" fillId="0" borderId="10" xfId="65" applyFont="1" applyBorder="1" applyAlignment="1">
      <alignment horizontal="left"/>
    </xf>
    <xf numFmtId="0" fontId="36" fillId="0" borderId="23" xfId="65" applyFont="1" applyBorder="1" applyAlignment="1">
      <alignment horizontal="left"/>
    </xf>
    <xf numFmtId="0" fontId="36" fillId="0" borderId="12" xfId="65" applyFont="1" applyBorder="1" applyAlignment="1">
      <alignment horizontal="center" vertical="center" wrapText="1"/>
    </xf>
    <xf numFmtId="0" fontId="36" fillId="0" borderId="13" xfId="65" applyFont="1" applyBorder="1" applyAlignment="1">
      <alignment horizontal="center" vertical="center" wrapText="1"/>
    </xf>
    <xf numFmtId="0" fontId="36" fillId="0" borderId="14" xfId="65" applyFont="1" applyBorder="1" applyAlignment="1">
      <alignment horizontal="center" vertical="center" wrapText="1"/>
    </xf>
    <xf numFmtId="0" fontId="36" fillId="0" borderId="11" xfId="65" applyFont="1" applyBorder="1" applyAlignment="1">
      <alignment horizontal="center" vertical="center" wrapText="1"/>
    </xf>
    <xf numFmtId="0" fontId="41" fillId="0" borderId="11" xfId="65" applyFont="1" applyBorder="1" applyAlignment="1">
      <alignment horizontal="center" vertical="center"/>
    </xf>
    <xf numFmtId="0" fontId="36" fillId="0" borderId="12" xfId="65" applyFont="1" applyBorder="1" applyAlignment="1">
      <alignment horizontal="center" vertical="center"/>
    </xf>
    <xf numFmtId="0" fontId="36" fillId="0" borderId="13" xfId="65" applyFont="1" applyBorder="1" applyAlignment="1">
      <alignment horizontal="center" vertical="center"/>
    </xf>
    <xf numFmtId="0" fontId="36" fillId="0" borderId="14" xfId="65" applyFont="1" applyBorder="1" applyAlignment="1">
      <alignment horizontal="center" vertical="center"/>
    </xf>
    <xf numFmtId="0" fontId="24" fillId="0" borderId="0" xfId="0" applyFont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4" fillId="0" borderId="17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8" fillId="0" borderId="16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4" fillId="0" borderId="17" xfId="0" quotePrefix="1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30" fillId="0" borderId="18" xfId="0" applyFont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26" fillId="0" borderId="14" xfId="0" applyFont="1" applyBorder="1" applyAlignment="1">
      <alignment horizontal="center" vertical="center"/>
    </xf>
    <xf numFmtId="165" fontId="26" fillId="0" borderId="12" xfId="28" applyFont="1" applyFill="1" applyBorder="1" applyAlignment="1">
      <alignment horizontal="center" vertical="center"/>
    </xf>
    <xf numFmtId="165" fontId="26" fillId="0" borderId="13" xfId="28" applyFont="1" applyFill="1" applyBorder="1" applyAlignment="1">
      <alignment horizontal="center" vertical="center"/>
    </xf>
    <xf numFmtId="165" fontId="26" fillId="0" borderId="14" xfId="28" applyFont="1" applyFill="1" applyBorder="1" applyAlignment="1">
      <alignment horizontal="center" vertical="center"/>
    </xf>
    <xf numFmtId="165" fontId="26" fillId="0" borderId="12" xfId="0" applyNumberFormat="1" applyFont="1" applyBorder="1" applyAlignment="1">
      <alignment horizontal="center" vertical="center"/>
    </xf>
    <xf numFmtId="165" fontId="26" fillId="0" borderId="13" xfId="0" applyNumberFormat="1" applyFont="1" applyBorder="1" applyAlignment="1">
      <alignment horizontal="center" vertical="center"/>
    </xf>
    <xf numFmtId="165" fontId="26" fillId="0" borderId="14" xfId="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165" fontId="33" fillId="0" borderId="0" xfId="31" applyFont="1" applyFill="1" applyBorder="1" applyAlignment="1">
      <alignment horizontal="center" vertical="center"/>
    </xf>
    <xf numFmtId="165" fontId="33" fillId="0" borderId="0" xfId="0" applyNumberFormat="1" applyFont="1" applyAlignment="1">
      <alignment horizontal="center" vertical="center"/>
    </xf>
  </cellXfs>
  <cellStyles count="10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[0]" xfId="51" builtinId="6"/>
    <cellStyle name="Comma [0] 2" xfId="29" xr:uid="{00000000-0005-0000-0000-00001D000000}"/>
    <cellStyle name="Comma [0] 3" xfId="30" xr:uid="{00000000-0005-0000-0000-00001E000000}"/>
    <cellStyle name="Comma [0] 3 2" xfId="56" xr:uid="{00000000-0005-0000-0000-00001F000000}"/>
    <cellStyle name="Comma [0] 4" xfId="60" xr:uid="{00000000-0005-0000-0000-000020000000}"/>
    <cellStyle name="Comma [0] 5" xfId="68" xr:uid="{00000000-0005-0000-0000-000021000000}"/>
    <cellStyle name="Comma 2" xfId="31" xr:uid="{00000000-0005-0000-0000-000022000000}"/>
    <cellStyle name="Comma 2 2" xfId="62" xr:uid="{00000000-0005-0000-0000-000023000000}"/>
    <cellStyle name="Comma 2 2 2" xfId="58" xr:uid="{00000000-0005-0000-0000-000024000000}"/>
    <cellStyle name="Comma 3" xfId="32" xr:uid="{00000000-0005-0000-0000-000025000000}"/>
    <cellStyle name="Comma 4" xfId="57" xr:uid="{00000000-0005-0000-0000-000026000000}"/>
    <cellStyle name="Comma 5" xfId="64" xr:uid="{00000000-0005-0000-0000-000027000000}"/>
    <cellStyle name="Explanatory Text" xfId="33" builtinId="53" customBuiltin="1"/>
    <cellStyle name="Good" xfId="34" builtinId="26" customBuiltin="1"/>
    <cellStyle name="Heading 1" xfId="35" builtinId="16" customBuiltin="1"/>
    <cellStyle name="Heading 2" xfId="36" builtinId="17" customBuiltin="1"/>
    <cellStyle name="Heading 3" xfId="37" builtinId="18" customBuiltin="1"/>
    <cellStyle name="Heading 4" xfId="38" builtinId="19" customBuiltin="1"/>
    <cellStyle name="Hyperlink" xfId="54" builtinId="8"/>
    <cellStyle name="Hyperlink 2" xfId="66" xr:uid="{00000000-0005-0000-0000-00002F000000}"/>
    <cellStyle name="Input" xfId="39" builtinId="20" customBuiltin="1"/>
    <cellStyle name="Linked Cell" xfId="40" builtinId="24" customBuiltin="1"/>
    <cellStyle name="Neutral" xfId="41" builtinId="28" customBuiltin="1"/>
    <cellStyle name="Normal" xfId="0" builtinId="0"/>
    <cellStyle name="Normal 2" xfId="42" xr:uid="{00000000-0005-0000-0000-000034000000}"/>
    <cellStyle name="Normal 2 2" xfId="53" xr:uid="{00000000-0005-0000-0000-000035000000}"/>
    <cellStyle name="Normal 2 3" xfId="61" xr:uid="{00000000-0005-0000-0000-000036000000}"/>
    <cellStyle name="Normal 3" xfId="43" xr:uid="{00000000-0005-0000-0000-000037000000}"/>
    <cellStyle name="Normal 4" xfId="44" xr:uid="{00000000-0005-0000-0000-000038000000}"/>
    <cellStyle name="Normal 5" xfId="63" xr:uid="{00000000-0005-0000-0000-000039000000}"/>
    <cellStyle name="Normal 6" xfId="55" xr:uid="{00000000-0005-0000-0000-00003A000000}"/>
    <cellStyle name="Normal 7" xfId="67" xr:uid="{00000000-0005-0000-0000-00003B000000}"/>
    <cellStyle name="Normal_RAB - Konsultan Design Peningkatan Kapasitas - 020310" xfId="52" xr:uid="{00000000-0005-0000-0000-00003C000000}"/>
    <cellStyle name="Normal_RKL RPL JORR Revisi 2" xfId="65" xr:uid="{00000000-0005-0000-0000-00003D000000}"/>
    <cellStyle name="Note" xfId="45" builtinId="10" customBuiltin="1"/>
    <cellStyle name="Output" xfId="46" builtinId="21" customBuiltin="1"/>
    <cellStyle name="Percent 2" xfId="59" xr:uid="{00000000-0005-0000-0000-000040000000}"/>
    <cellStyle name="SAPBorder" xfId="87" xr:uid="{00000000-0005-0000-0000-000041000000}"/>
    <cellStyle name="SAPDataCell" xfId="70" xr:uid="{00000000-0005-0000-0000-000042000000}"/>
    <cellStyle name="SAPDataTotalCell" xfId="71" xr:uid="{00000000-0005-0000-0000-000043000000}"/>
    <cellStyle name="SAPDimensionCell" xfId="69" xr:uid="{00000000-0005-0000-0000-000044000000}"/>
    <cellStyle name="SAPEditableDataCell" xfId="72" xr:uid="{00000000-0005-0000-0000-000045000000}"/>
    <cellStyle name="SAPEditableDataTotalCell" xfId="75" xr:uid="{00000000-0005-0000-0000-000046000000}"/>
    <cellStyle name="SAPEmphasized" xfId="95" xr:uid="{00000000-0005-0000-0000-000047000000}"/>
    <cellStyle name="SAPEmphasizedEditableDataCell" xfId="97" xr:uid="{00000000-0005-0000-0000-000048000000}"/>
    <cellStyle name="SAPEmphasizedEditableDataTotalCell" xfId="98" xr:uid="{00000000-0005-0000-0000-000049000000}"/>
    <cellStyle name="SAPEmphasizedLockedDataCell" xfId="101" xr:uid="{00000000-0005-0000-0000-00004A000000}"/>
    <cellStyle name="SAPEmphasizedLockedDataTotalCell" xfId="102" xr:uid="{00000000-0005-0000-0000-00004B000000}"/>
    <cellStyle name="SAPEmphasizedReadonlyDataCell" xfId="99" xr:uid="{00000000-0005-0000-0000-00004C000000}"/>
    <cellStyle name="SAPEmphasizedReadonlyDataTotalCell" xfId="100" xr:uid="{00000000-0005-0000-0000-00004D000000}"/>
    <cellStyle name="SAPEmphasizedTotal" xfId="96" xr:uid="{00000000-0005-0000-0000-00004E000000}"/>
    <cellStyle name="SAPError" xfId="105" xr:uid="{00000000-0005-0000-0000-00004F000000}"/>
    <cellStyle name="SAPExceptionLevel1" xfId="78" xr:uid="{00000000-0005-0000-0000-000050000000}"/>
    <cellStyle name="SAPExceptionLevel2" xfId="79" xr:uid="{00000000-0005-0000-0000-000051000000}"/>
    <cellStyle name="SAPExceptionLevel3" xfId="80" xr:uid="{00000000-0005-0000-0000-000052000000}"/>
    <cellStyle name="SAPExceptionLevel4" xfId="81" xr:uid="{00000000-0005-0000-0000-000053000000}"/>
    <cellStyle name="SAPExceptionLevel5" xfId="82" xr:uid="{00000000-0005-0000-0000-000054000000}"/>
    <cellStyle name="SAPExceptionLevel6" xfId="83" xr:uid="{00000000-0005-0000-0000-000055000000}"/>
    <cellStyle name="SAPExceptionLevel7" xfId="84" xr:uid="{00000000-0005-0000-0000-000056000000}"/>
    <cellStyle name="SAPExceptionLevel8" xfId="85" xr:uid="{00000000-0005-0000-0000-000057000000}"/>
    <cellStyle name="SAPExceptionLevel9" xfId="86" xr:uid="{00000000-0005-0000-0000-000058000000}"/>
    <cellStyle name="SAPFormula" xfId="104" xr:uid="{00000000-0005-0000-0000-000059000000}"/>
    <cellStyle name="SAPHierarchyCell0" xfId="90" xr:uid="{00000000-0005-0000-0000-00005A000000}"/>
    <cellStyle name="SAPHierarchyCell1" xfId="91" xr:uid="{00000000-0005-0000-0000-00005B000000}"/>
    <cellStyle name="SAPHierarchyCell2" xfId="92" xr:uid="{00000000-0005-0000-0000-00005C000000}"/>
    <cellStyle name="SAPHierarchyCell3" xfId="93" xr:uid="{00000000-0005-0000-0000-00005D000000}"/>
    <cellStyle name="SAPHierarchyCell4" xfId="94" xr:uid="{00000000-0005-0000-0000-00005E000000}"/>
    <cellStyle name="SAPLockedDataCell" xfId="74" xr:uid="{00000000-0005-0000-0000-00005F000000}"/>
    <cellStyle name="SAPLockedDataTotalCell" xfId="77" xr:uid="{00000000-0005-0000-0000-000060000000}"/>
    <cellStyle name="SAPMemberCell" xfId="88" xr:uid="{00000000-0005-0000-0000-000061000000}"/>
    <cellStyle name="SAPMemberTotalCell" xfId="89" xr:uid="{00000000-0005-0000-0000-000062000000}"/>
    <cellStyle name="SAPMessageText" xfId="103" xr:uid="{00000000-0005-0000-0000-000063000000}"/>
    <cellStyle name="SAPReadonlyDataCell" xfId="73" xr:uid="{00000000-0005-0000-0000-000064000000}"/>
    <cellStyle name="SAPReadonlyDataTotalCell" xfId="76" xr:uid="{00000000-0005-0000-0000-000065000000}"/>
    <cellStyle name="Style 1" xfId="47" xr:uid="{00000000-0005-0000-0000-000066000000}"/>
    <cellStyle name="Title" xfId="48" builtinId="15" customBuiltin="1"/>
    <cellStyle name="Total" xfId="49" builtinId="25" customBuiltin="1"/>
    <cellStyle name="Warning Text" xfId="50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388472</xdr:colOff>
      <xdr:row>4</xdr:row>
      <xdr:rowOff>37354</xdr:rowOff>
    </xdr:from>
    <xdr:to>
      <xdr:col>11</xdr:col>
      <xdr:colOff>234129</xdr:colOff>
      <xdr:row>9</xdr:row>
      <xdr:rowOff>179294</xdr:rowOff>
    </xdr:to>
    <xdr:pic>
      <xdr:nvPicPr>
        <xdr:cNvPr id="6" name="Gambar 5">
          <a:extLst>
            <a:ext uri="{FF2B5EF4-FFF2-40B4-BE49-F238E27FC236}">
              <a16:creationId xmlns:a16="http://schemas.microsoft.com/office/drawing/2014/main" id="{AEA6E93B-6EEB-2E8B-A49A-871BDAAD9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84178" y="672354"/>
          <a:ext cx="3521186" cy="10757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152401</xdr:colOff>
      <xdr:row>0</xdr:row>
      <xdr:rowOff>50799</xdr:rowOff>
    </xdr:from>
    <xdr:to>
      <xdr:col>2</xdr:col>
      <xdr:colOff>2310131</xdr:colOff>
      <xdr:row>4</xdr:row>
      <xdr:rowOff>80856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AF0C9D-E1AC-6DC3-4AFB-ED71A99B81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7F7F7"/>
            </a:clrFrom>
            <a:clrTo>
              <a:srgbClr val="F7F7F7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334" y="50799"/>
          <a:ext cx="2564130" cy="70739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32"/>
  <sheetViews>
    <sheetView topLeftCell="A13" zoomScale="85" zoomScaleNormal="85" zoomScaleSheetLayoutView="85" workbookViewId="0">
      <selection activeCell="C38" sqref="C38"/>
    </sheetView>
  </sheetViews>
  <sheetFormatPr defaultRowHeight="12.5" x14ac:dyDescent="0.25"/>
  <cols>
    <col min="2" max="2" width="12" customWidth="1"/>
    <col min="3" max="3" width="4.54296875" customWidth="1"/>
    <col min="4" max="14" width="8.90625" customWidth="1"/>
    <col min="15" max="15" width="4.54296875" customWidth="1"/>
    <col min="16" max="16" width="12" customWidth="1"/>
    <col min="258" max="258" width="12" customWidth="1"/>
    <col min="259" max="259" width="4.54296875" customWidth="1"/>
    <col min="260" max="270" width="8.90625" customWidth="1"/>
    <col min="271" max="271" width="4.54296875" customWidth="1"/>
    <col min="272" max="272" width="12" customWidth="1"/>
    <col min="514" max="514" width="12" customWidth="1"/>
    <col min="515" max="515" width="4.54296875" customWidth="1"/>
    <col min="516" max="526" width="8.90625" customWidth="1"/>
    <col min="527" max="527" width="4.54296875" customWidth="1"/>
    <col min="528" max="528" width="12" customWidth="1"/>
    <col min="770" max="770" width="12" customWidth="1"/>
    <col min="771" max="771" width="4.54296875" customWidth="1"/>
    <col min="772" max="782" width="8.90625" customWidth="1"/>
    <col min="783" max="783" width="4.54296875" customWidth="1"/>
    <col min="784" max="784" width="12" customWidth="1"/>
    <col min="1026" max="1026" width="12" customWidth="1"/>
    <col min="1027" max="1027" width="4.54296875" customWidth="1"/>
    <col min="1028" max="1038" width="8.90625" customWidth="1"/>
    <col min="1039" max="1039" width="4.54296875" customWidth="1"/>
    <col min="1040" max="1040" width="12" customWidth="1"/>
    <col min="1282" max="1282" width="12" customWidth="1"/>
    <col min="1283" max="1283" width="4.54296875" customWidth="1"/>
    <col min="1284" max="1294" width="8.90625" customWidth="1"/>
    <col min="1295" max="1295" width="4.54296875" customWidth="1"/>
    <col min="1296" max="1296" width="12" customWidth="1"/>
    <col min="1538" max="1538" width="12" customWidth="1"/>
    <col min="1539" max="1539" width="4.54296875" customWidth="1"/>
    <col min="1540" max="1550" width="8.90625" customWidth="1"/>
    <col min="1551" max="1551" width="4.54296875" customWidth="1"/>
    <col min="1552" max="1552" width="12" customWidth="1"/>
    <col min="1794" max="1794" width="12" customWidth="1"/>
    <col min="1795" max="1795" width="4.54296875" customWidth="1"/>
    <col min="1796" max="1806" width="8.90625" customWidth="1"/>
    <col min="1807" max="1807" width="4.54296875" customWidth="1"/>
    <col min="1808" max="1808" width="12" customWidth="1"/>
    <col min="2050" max="2050" width="12" customWidth="1"/>
    <col min="2051" max="2051" width="4.54296875" customWidth="1"/>
    <col min="2052" max="2062" width="8.90625" customWidth="1"/>
    <col min="2063" max="2063" width="4.54296875" customWidth="1"/>
    <col min="2064" max="2064" width="12" customWidth="1"/>
    <col min="2306" max="2306" width="12" customWidth="1"/>
    <col min="2307" max="2307" width="4.54296875" customWidth="1"/>
    <col min="2308" max="2318" width="8.90625" customWidth="1"/>
    <col min="2319" max="2319" width="4.54296875" customWidth="1"/>
    <col min="2320" max="2320" width="12" customWidth="1"/>
    <col min="2562" max="2562" width="12" customWidth="1"/>
    <col min="2563" max="2563" width="4.54296875" customWidth="1"/>
    <col min="2564" max="2574" width="8.90625" customWidth="1"/>
    <col min="2575" max="2575" width="4.54296875" customWidth="1"/>
    <col min="2576" max="2576" width="12" customWidth="1"/>
    <col min="2818" max="2818" width="12" customWidth="1"/>
    <col min="2819" max="2819" width="4.54296875" customWidth="1"/>
    <col min="2820" max="2830" width="8.90625" customWidth="1"/>
    <col min="2831" max="2831" width="4.54296875" customWidth="1"/>
    <col min="2832" max="2832" width="12" customWidth="1"/>
    <col min="3074" max="3074" width="12" customWidth="1"/>
    <col min="3075" max="3075" width="4.54296875" customWidth="1"/>
    <col min="3076" max="3086" width="8.90625" customWidth="1"/>
    <col min="3087" max="3087" width="4.54296875" customWidth="1"/>
    <col min="3088" max="3088" width="12" customWidth="1"/>
    <col min="3330" max="3330" width="12" customWidth="1"/>
    <col min="3331" max="3331" width="4.54296875" customWidth="1"/>
    <col min="3332" max="3342" width="8.90625" customWidth="1"/>
    <col min="3343" max="3343" width="4.54296875" customWidth="1"/>
    <col min="3344" max="3344" width="12" customWidth="1"/>
    <col min="3586" max="3586" width="12" customWidth="1"/>
    <col min="3587" max="3587" width="4.54296875" customWidth="1"/>
    <col min="3588" max="3598" width="8.90625" customWidth="1"/>
    <col min="3599" max="3599" width="4.54296875" customWidth="1"/>
    <col min="3600" max="3600" width="12" customWidth="1"/>
    <col min="3842" max="3842" width="12" customWidth="1"/>
    <col min="3843" max="3843" width="4.54296875" customWidth="1"/>
    <col min="3844" max="3854" width="8.90625" customWidth="1"/>
    <col min="3855" max="3855" width="4.54296875" customWidth="1"/>
    <col min="3856" max="3856" width="12" customWidth="1"/>
    <col min="4098" max="4098" width="12" customWidth="1"/>
    <col min="4099" max="4099" width="4.54296875" customWidth="1"/>
    <col min="4100" max="4110" width="8.90625" customWidth="1"/>
    <col min="4111" max="4111" width="4.54296875" customWidth="1"/>
    <col min="4112" max="4112" width="12" customWidth="1"/>
    <col min="4354" max="4354" width="12" customWidth="1"/>
    <col min="4355" max="4355" width="4.54296875" customWidth="1"/>
    <col min="4356" max="4366" width="8.90625" customWidth="1"/>
    <col min="4367" max="4367" width="4.54296875" customWidth="1"/>
    <col min="4368" max="4368" width="12" customWidth="1"/>
    <col min="4610" max="4610" width="12" customWidth="1"/>
    <col min="4611" max="4611" width="4.54296875" customWidth="1"/>
    <col min="4612" max="4622" width="8.90625" customWidth="1"/>
    <col min="4623" max="4623" width="4.54296875" customWidth="1"/>
    <col min="4624" max="4624" width="12" customWidth="1"/>
    <col min="4866" max="4866" width="12" customWidth="1"/>
    <col min="4867" max="4867" width="4.54296875" customWidth="1"/>
    <col min="4868" max="4878" width="8.90625" customWidth="1"/>
    <col min="4879" max="4879" width="4.54296875" customWidth="1"/>
    <col min="4880" max="4880" width="12" customWidth="1"/>
    <col min="5122" max="5122" width="12" customWidth="1"/>
    <col min="5123" max="5123" width="4.54296875" customWidth="1"/>
    <col min="5124" max="5134" width="8.90625" customWidth="1"/>
    <col min="5135" max="5135" width="4.54296875" customWidth="1"/>
    <col min="5136" max="5136" width="12" customWidth="1"/>
    <col min="5378" max="5378" width="12" customWidth="1"/>
    <col min="5379" max="5379" width="4.54296875" customWidth="1"/>
    <col min="5380" max="5390" width="8.90625" customWidth="1"/>
    <col min="5391" max="5391" width="4.54296875" customWidth="1"/>
    <col min="5392" max="5392" width="12" customWidth="1"/>
    <col min="5634" max="5634" width="12" customWidth="1"/>
    <col min="5635" max="5635" width="4.54296875" customWidth="1"/>
    <col min="5636" max="5646" width="8.90625" customWidth="1"/>
    <col min="5647" max="5647" width="4.54296875" customWidth="1"/>
    <col min="5648" max="5648" width="12" customWidth="1"/>
    <col min="5890" max="5890" width="12" customWidth="1"/>
    <col min="5891" max="5891" width="4.54296875" customWidth="1"/>
    <col min="5892" max="5902" width="8.90625" customWidth="1"/>
    <col min="5903" max="5903" width="4.54296875" customWidth="1"/>
    <col min="5904" max="5904" width="12" customWidth="1"/>
    <col min="6146" max="6146" width="12" customWidth="1"/>
    <col min="6147" max="6147" width="4.54296875" customWidth="1"/>
    <col min="6148" max="6158" width="8.90625" customWidth="1"/>
    <col min="6159" max="6159" width="4.54296875" customWidth="1"/>
    <col min="6160" max="6160" width="12" customWidth="1"/>
    <col min="6402" max="6402" width="12" customWidth="1"/>
    <col min="6403" max="6403" width="4.54296875" customWidth="1"/>
    <col min="6404" max="6414" width="8.90625" customWidth="1"/>
    <col min="6415" max="6415" width="4.54296875" customWidth="1"/>
    <col min="6416" max="6416" width="12" customWidth="1"/>
    <col min="6658" max="6658" width="12" customWidth="1"/>
    <col min="6659" max="6659" width="4.54296875" customWidth="1"/>
    <col min="6660" max="6670" width="8.90625" customWidth="1"/>
    <col min="6671" max="6671" width="4.54296875" customWidth="1"/>
    <col min="6672" max="6672" width="12" customWidth="1"/>
    <col min="6914" max="6914" width="12" customWidth="1"/>
    <col min="6915" max="6915" width="4.54296875" customWidth="1"/>
    <col min="6916" max="6926" width="8.90625" customWidth="1"/>
    <col min="6927" max="6927" width="4.54296875" customWidth="1"/>
    <col min="6928" max="6928" width="12" customWidth="1"/>
    <col min="7170" max="7170" width="12" customWidth="1"/>
    <col min="7171" max="7171" width="4.54296875" customWidth="1"/>
    <col min="7172" max="7182" width="8.90625" customWidth="1"/>
    <col min="7183" max="7183" width="4.54296875" customWidth="1"/>
    <col min="7184" max="7184" width="12" customWidth="1"/>
    <col min="7426" max="7426" width="12" customWidth="1"/>
    <col min="7427" max="7427" width="4.54296875" customWidth="1"/>
    <col min="7428" max="7438" width="8.90625" customWidth="1"/>
    <col min="7439" max="7439" width="4.54296875" customWidth="1"/>
    <col min="7440" max="7440" width="12" customWidth="1"/>
    <col min="7682" max="7682" width="12" customWidth="1"/>
    <col min="7683" max="7683" width="4.54296875" customWidth="1"/>
    <col min="7684" max="7694" width="8.90625" customWidth="1"/>
    <col min="7695" max="7695" width="4.54296875" customWidth="1"/>
    <col min="7696" max="7696" width="12" customWidth="1"/>
    <col min="7938" max="7938" width="12" customWidth="1"/>
    <col min="7939" max="7939" width="4.54296875" customWidth="1"/>
    <col min="7940" max="7950" width="8.90625" customWidth="1"/>
    <col min="7951" max="7951" width="4.54296875" customWidth="1"/>
    <col min="7952" max="7952" width="12" customWidth="1"/>
    <col min="8194" max="8194" width="12" customWidth="1"/>
    <col min="8195" max="8195" width="4.54296875" customWidth="1"/>
    <col min="8196" max="8206" width="8.90625" customWidth="1"/>
    <col min="8207" max="8207" width="4.54296875" customWidth="1"/>
    <col min="8208" max="8208" width="12" customWidth="1"/>
    <col min="8450" max="8450" width="12" customWidth="1"/>
    <col min="8451" max="8451" width="4.54296875" customWidth="1"/>
    <col min="8452" max="8462" width="8.90625" customWidth="1"/>
    <col min="8463" max="8463" width="4.54296875" customWidth="1"/>
    <col min="8464" max="8464" width="12" customWidth="1"/>
    <col min="8706" max="8706" width="12" customWidth="1"/>
    <col min="8707" max="8707" width="4.54296875" customWidth="1"/>
    <col min="8708" max="8718" width="8.90625" customWidth="1"/>
    <col min="8719" max="8719" width="4.54296875" customWidth="1"/>
    <col min="8720" max="8720" width="12" customWidth="1"/>
    <col min="8962" max="8962" width="12" customWidth="1"/>
    <col min="8963" max="8963" width="4.54296875" customWidth="1"/>
    <col min="8964" max="8974" width="8.90625" customWidth="1"/>
    <col min="8975" max="8975" width="4.54296875" customWidth="1"/>
    <col min="8976" max="8976" width="12" customWidth="1"/>
    <col min="9218" max="9218" width="12" customWidth="1"/>
    <col min="9219" max="9219" width="4.54296875" customWidth="1"/>
    <col min="9220" max="9230" width="8.90625" customWidth="1"/>
    <col min="9231" max="9231" width="4.54296875" customWidth="1"/>
    <col min="9232" max="9232" width="12" customWidth="1"/>
    <col min="9474" max="9474" width="12" customWidth="1"/>
    <col min="9475" max="9475" width="4.54296875" customWidth="1"/>
    <col min="9476" max="9486" width="8.90625" customWidth="1"/>
    <col min="9487" max="9487" width="4.54296875" customWidth="1"/>
    <col min="9488" max="9488" width="12" customWidth="1"/>
    <col min="9730" max="9730" width="12" customWidth="1"/>
    <col min="9731" max="9731" width="4.54296875" customWidth="1"/>
    <col min="9732" max="9742" width="8.90625" customWidth="1"/>
    <col min="9743" max="9743" width="4.54296875" customWidth="1"/>
    <col min="9744" max="9744" width="12" customWidth="1"/>
    <col min="9986" max="9986" width="12" customWidth="1"/>
    <col min="9987" max="9987" width="4.54296875" customWidth="1"/>
    <col min="9988" max="9998" width="8.90625" customWidth="1"/>
    <col min="9999" max="9999" width="4.54296875" customWidth="1"/>
    <col min="10000" max="10000" width="12" customWidth="1"/>
    <col min="10242" max="10242" width="12" customWidth="1"/>
    <col min="10243" max="10243" width="4.54296875" customWidth="1"/>
    <col min="10244" max="10254" width="8.90625" customWidth="1"/>
    <col min="10255" max="10255" width="4.54296875" customWidth="1"/>
    <col min="10256" max="10256" width="12" customWidth="1"/>
    <col min="10498" max="10498" width="12" customWidth="1"/>
    <col min="10499" max="10499" width="4.54296875" customWidth="1"/>
    <col min="10500" max="10510" width="8.90625" customWidth="1"/>
    <col min="10511" max="10511" width="4.54296875" customWidth="1"/>
    <col min="10512" max="10512" width="12" customWidth="1"/>
    <col min="10754" max="10754" width="12" customWidth="1"/>
    <col min="10755" max="10755" width="4.54296875" customWidth="1"/>
    <col min="10756" max="10766" width="8.90625" customWidth="1"/>
    <col min="10767" max="10767" width="4.54296875" customWidth="1"/>
    <col min="10768" max="10768" width="12" customWidth="1"/>
    <col min="11010" max="11010" width="12" customWidth="1"/>
    <col min="11011" max="11011" width="4.54296875" customWidth="1"/>
    <col min="11012" max="11022" width="8.90625" customWidth="1"/>
    <col min="11023" max="11023" width="4.54296875" customWidth="1"/>
    <col min="11024" max="11024" width="12" customWidth="1"/>
    <col min="11266" max="11266" width="12" customWidth="1"/>
    <col min="11267" max="11267" width="4.54296875" customWidth="1"/>
    <col min="11268" max="11278" width="8.90625" customWidth="1"/>
    <col min="11279" max="11279" width="4.54296875" customWidth="1"/>
    <col min="11280" max="11280" width="12" customWidth="1"/>
    <col min="11522" max="11522" width="12" customWidth="1"/>
    <col min="11523" max="11523" width="4.54296875" customWidth="1"/>
    <col min="11524" max="11534" width="8.90625" customWidth="1"/>
    <col min="11535" max="11535" width="4.54296875" customWidth="1"/>
    <col min="11536" max="11536" width="12" customWidth="1"/>
    <col min="11778" max="11778" width="12" customWidth="1"/>
    <col min="11779" max="11779" width="4.54296875" customWidth="1"/>
    <col min="11780" max="11790" width="8.90625" customWidth="1"/>
    <col min="11791" max="11791" width="4.54296875" customWidth="1"/>
    <col min="11792" max="11792" width="12" customWidth="1"/>
    <col min="12034" max="12034" width="12" customWidth="1"/>
    <col min="12035" max="12035" width="4.54296875" customWidth="1"/>
    <col min="12036" max="12046" width="8.90625" customWidth="1"/>
    <col min="12047" max="12047" width="4.54296875" customWidth="1"/>
    <col min="12048" max="12048" width="12" customWidth="1"/>
    <col min="12290" max="12290" width="12" customWidth="1"/>
    <col min="12291" max="12291" width="4.54296875" customWidth="1"/>
    <col min="12292" max="12302" width="8.90625" customWidth="1"/>
    <col min="12303" max="12303" width="4.54296875" customWidth="1"/>
    <col min="12304" max="12304" width="12" customWidth="1"/>
    <col min="12546" max="12546" width="12" customWidth="1"/>
    <col min="12547" max="12547" width="4.54296875" customWidth="1"/>
    <col min="12548" max="12558" width="8.90625" customWidth="1"/>
    <col min="12559" max="12559" width="4.54296875" customWidth="1"/>
    <col min="12560" max="12560" width="12" customWidth="1"/>
    <col min="12802" max="12802" width="12" customWidth="1"/>
    <col min="12803" max="12803" width="4.54296875" customWidth="1"/>
    <col min="12804" max="12814" width="8.90625" customWidth="1"/>
    <col min="12815" max="12815" width="4.54296875" customWidth="1"/>
    <col min="12816" max="12816" width="12" customWidth="1"/>
    <col min="13058" max="13058" width="12" customWidth="1"/>
    <col min="13059" max="13059" width="4.54296875" customWidth="1"/>
    <col min="13060" max="13070" width="8.90625" customWidth="1"/>
    <col min="13071" max="13071" width="4.54296875" customWidth="1"/>
    <col min="13072" max="13072" width="12" customWidth="1"/>
    <col min="13314" max="13314" width="12" customWidth="1"/>
    <col min="13315" max="13315" width="4.54296875" customWidth="1"/>
    <col min="13316" max="13326" width="8.90625" customWidth="1"/>
    <col min="13327" max="13327" width="4.54296875" customWidth="1"/>
    <col min="13328" max="13328" width="12" customWidth="1"/>
    <col min="13570" max="13570" width="12" customWidth="1"/>
    <col min="13571" max="13571" width="4.54296875" customWidth="1"/>
    <col min="13572" max="13582" width="8.90625" customWidth="1"/>
    <col min="13583" max="13583" width="4.54296875" customWidth="1"/>
    <col min="13584" max="13584" width="12" customWidth="1"/>
    <col min="13826" max="13826" width="12" customWidth="1"/>
    <col min="13827" max="13827" width="4.54296875" customWidth="1"/>
    <col min="13828" max="13838" width="8.90625" customWidth="1"/>
    <col min="13839" max="13839" width="4.54296875" customWidth="1"/>
    <col min="13840" max="13840" width="12" customWidth="1"/>
    <col min="14082" max="14082" width="12" customWidth="1"/>
    <col min="14083" max="14083" width="4.54296875" customWidth="1"/>
    <col min="14084" max="14094" width="8.90625" customWidth="1"/>
    <col min="14095" max="14095" width="4.54296875" customWidth="1"/>
    <col min="14096" max="14096" width="12" customWidth="1"/>
    <col min="14338" max="14338" width="12" customWidth="1"/>
    <col min="14339" max="14339" width="4.54296875" customWidth="1"/>
    <col min="14340" max="14350" width="8.90625" customWidth="1"/>
    <col min="14351" max="14351" width="4.54296875" customWidth="1"/>
    <col min="14352" max="14352" width="12" customWidth="1"/>
    <col min="14594" max="14594" width="12" customWidth="1"/>
    <col min="14595" max="14595" width="4.54296875" customWidth="1"/>
    <col min="14596" max="14606" width="8.90625" customWidth="1"/>
    <col min="14607" max="14607" width="4.54296875" customWidth="1"/>
    <col min="14608" max="14608" width="12" customWidth="1"/>
    <col min="14850" max="14850" width="12" customWidth="1"/>
    <col min="14851" max="14851" width="4.54296875" customWidth="1"/>
    <col min="14852" max="14862" width="8.90625" customWidth="1"/>
    <col min="14863" max="14863" width="4.54296875" customWidth="1"/>
    <col min="14864" max="14864" width="12" customWidth="1"/>
    <col min="15106" max="15106" width="12" customWidth="1"/>
    <col min="15107" max="15107" width="4.54296875" customWidth="1"/>
    <col min="15108" max="15118" width="8.90625" customWidth="1"/>
    <col min="15119" max="15119" width="4.54296875" customWidth="1"/>
    <col min="15120" max="15120" width="12" customWidth="1"/>
    <col min="15362" max="15362" width="12" customWidth="1"/>
    <col min="15363" max="15363" width="4.54296875" customWidth="1"/>
    <col min="15364" max="15374" width="8.90625" customWidth="1"/>
    <col min="15375" max="15375" width="4.54296875" customWidth="1"/>
    <col min="15376" max="15376" width="12" customWidth="1"/>
    <col min="15618" max="15618" width="12" customWidth="1"/>
    <col min="15619" max="15619" width="4.54296875" customWidth="1"/>
    <col min="15620" max="15630" width="8.90625" customWidth="1"/>
    <col min="15631" max="15631" width="4.54296875" customWidth="1"/>
    <col min="15632" max="15632" width="12" customWidth="1"/>
    <col min="15874" max="15874" width="12" customWidth="1"/>
    <col min="15875" max="15875" width="4.54296875" customWidth="1"/>
    <col min="15876" max="15886" width="8.90625" customWidth="1"/>
    <col min="15887" max="15887" width="4.54296875" customWidth="1"/>
    <col min="15888" max="15888" width="12" customWidth="1"/>
    <col min="16130" max="16130" width="12" customWidth="1"/>
    <col min="16131" max="16131" width="4.54296875" customWidth="1"/>
    <col min="16132" max="16142" width="8.90625" customWidth="1"/>
    <col min="16143" max="16143" width="4.54296875" customWidth="1"/>
    <col min="16144" max="16144" width="12" customWidth="1"/>
  </cols>
  <sheetData>
    <row r="1" spans="2:16" ht="13" thickBot="1" x14ac:dyDescent="0.3"/>
    <row r="2" spans="2:16" x14ac:dyDescent="0.25">
      <c r="B2" s="70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</row>
    <row r="3" spans="2:16" x14ac:dyDescent="0.25">
      <c r="B3" s="73"/>
      <c r="P3" s="74"/>
    </row>
    <row r="4" spans="2:16" x14ac:dyDescent="0.25">
      <c r="B4" s="73"/>
      <c r="P4" s="74"/>
    </row>
    <row r="5" spans="2:16" ht="14.5" x14ac:dyDescent="0.25">
      <c r="B5" s="75"/>
      <c r="P5" s="74"/>
    </row>
    <row r="6" spans="2:16" ht="14.5" x14ac:dyDescent="0.25">
      <c r="B6" s="75"/>
      <c r="P6" s="74"/>
    </row>
    <row r="7" spans="2:16" ht="14.5" x14ac:dyDescent="0.25">
      <c r="B7" s="75"/>
      <c r="P7" s="74"/>
    </row>
    <row r="8" spans="2:16" ht="14.5" x14ac:dyDescent="0.25">
      <c r="B8" s="75"/>
      <c r="P8" s="74"/>
    </row>
    <row r="9" spans="2:16" ht="14.5" x14ac:dyDescent="0.25">
      <c r="B9" s="75"/>
      <c r="P9" s="74"/>
    </row>
    <row r="10" spans="2:16" ht="14.5" x14ac:dyDescent="0.25">
      <c r="B10" s="75"/>
      <c r="P10" s="74"/>
    </row>
    <row r="11" spans="2:16" ht="14.5" x14ac:dyDescent="0.25">
      <c r="B11" s="75"/>
      <c r="P11" s="74"/>
    </row>
    <row r="12" spans="2:16" x14ac:dyDescent="0.25">
      <c r="B12" s="73"/>
      <c r="P12" s="74"/>
    </row>
    <row r="13" spans="2:16" ht="12.75" customHeight="1" x14ac:dyDescent="0.25">
      <c r="B13" s="193" t="s">
        <v>186</v>
      </c>
      <c r="C13" s="194"/>
      <c r="D13" s="194"/>
      <c r="E13" s="194"/>
      <c r="F13" s="194"/>
      <c r="G13" s="194"/>
      <c r="H13" s="194"/>
      <c r="I13" s="194"/>
      <c r="J13" s="194"/>
      <c r="K13" s="194"/>
      <c r="L13" s="194"/>
      <c r="M13" s="194"/>
      <c r="N13" s="194"/>
      <c r="O13" s="194"/>
      <c r="P13" s="195"/>
    </row>
    <row r="14" spans="2:16" ht="12.75" customHeight="1" x14ac:dyDescent="0.25">
      <c r="B14" s="193"/>
      <c r="C14" s="194"/>
      <c r="D14" s="194"/>
      <c r="E14" s="194"/>
      <c r="F14" s="194"/>
      <c r="G14" s="194"/>
      <c r="H14" s="194"/>
      <c r="I14" s="194"/>
      <c r="J14" s="194"/>
      <c r="K14" s="194"/>
      <c r="L14" s="194"/>
      <c r="M14" s="194"/>
      <c r="N14" s="194"/>
      <c r="O14" s="194"/>
      <c r="P14" s="195"/>
    </row>
    <row r="15" spans="2:16" ht="12.75" customHeight="1" x14ac:dyDescent="0.25">
      <c r="B15" s="193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5"/>
    </row>
    <row r="16" spans="2:16" ht="12.75" customHeight="1" x14ac:dyDescent="0.25">
      <c r="B16" s="193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5"/>
    </row>
    <row r="17" spans="2:16" ht="12.75" customHeight="1" x14ac:dyDescent="0.25">
      <c r="B17" s="193"/>
      <c r="C17" s="194"/>
      <c r="D17" s="194"/>
      <c r="E17" s="194"/>
      <c r="F17" s="194"/>
      <c r="G17" s="194"/>
      <c r="H17" s="194"/>
      <c r="I17" s="194"/>
      <c r="J17" s="194"/>
      <c r="K17" s="194"/>
      <c r="L17" s="194"/>
      <c r="M17" s="194"/>
      <c r="N17" s="194"/>
      <c r="O17" s="194"/>
      <c r="P17" s="195"/>
    </row>
    <row r="18" spans="2:16" ht="12.75" customHeight="1" x14ac:dyDescent="0.25">
      <c r="B18" s="193"/>
      <c r="C18" s="194"/>
      <c r="D18" s="194"/>
      <c r="E18" s="194"/>
      <c r="F18" s="194"/>
      <c r="G18" s="194"/>
      <c r="H18" s="194"/>
      <c r="I18" s="194"/>
      <c r="J18" s="194"/>
      <c r="K18" s="194"/>
      <c r="L18" s="194"/>
      <c r="M18" s="194"/>
      <c r="N18" s="194"/>
      <c r="O18" s="194"/>
      <c r="P18" s="195"/>
    </row>
    <row r="19" spans="2:16" ht="12.75" customHeight="1" x14ac:dyDescent="0.25">
      <c r="B19" s="193"/>
      <c r="C19" s="194"/>
      <c r="D19" s="194"/>
      <c r="E19" s="194"/>
      <c r="F19" s="194"/>
      <c r="G19" s="194"/>
      <c r="H19" s="194"/>
      <c r="I19" s="194"/>
      <c r="J19" s="194"/>
      <c r="K19" s="194"/>
      <c r="L19" s="194"/>
      <c r="M19" s="194"/>
      <c r="N19" s="194"/>
      <c r="O19" s="194"/>
      <c r="P19" s="195"/>
    </row>
    <row r="20" spans="2:16" ht="12.75" customHeight="1" x14ac:dyDescent="0.25">
      <c r="B20" s="193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5"/>
    </row>
    <row r="21" spans="2:16" ht="12.75" customHeight="1" x14ac:dyDescent="0.25">
      <c r="B21" s="193"/>
      <c r="C21" s="194"/>
      <c r="D21" s="194"/>
      <c r="E21" s="194"/>
      <c r="F21" s="194"/>
      <c r="G21" s="194"/>
      <c r="H21" s="194"/>
      <c r="I21" s="194"/>
      <c r="J21" s="194"/>
      <c r="K21" s="194"/>
      <c r="L21" s="194"/>
      <c r="M21" s="194"/>
      <c r="N21" s="194"/>
      <c r="O21" s="194"/>
      <c r="P21" s="195"/>
    </row>
    <row r="22" spans="2:16" ht="12.75" customHeight="1" x14ac:dyDescent="0.25">
      <c r="B22" s="193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5"/>
    </row>
    <row r="23" spans="2:16" x14ac:dyDescent="0.25">
      <c r="B23" s="73"/>
      <c r="P23" s="74"/>
    </row>
    <row r="24" spans="2:16" x14ac:dyDescent="0.25">
      <c r="B24" s="73"/>
      <c r="P24" s="74"/>
    </row>
    <row r="25" spans="2:16" x14ac:dyDescent="0.25">
      <c r="B25" s="73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  <c r="P25" s="74"/>
    </row>
    <row r="26" spans="2:16" x14ac:dyDescent="0.25">
      <c r="B26" s="73"/>
      <c r="P26" s="74"/>
    </row>
    <row r="27" spans="2:16" x14ac:dyDescent="0.25">
      <c r="B27" s="73"/>
      <c r="P27" s="74"/>
    </row>
    <row r="28" spans="2:16" x14ac:dyDescent="0.25">
      <c r="B28" s="73"/>
      <c r="P28" s="74"/>
    </row>
    <row r="29" spans="2:16" ht="20" x14ac:dyDescent="0.4">
      <c r="B29" s="73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74"/>
    </row>
    <row r="30" spans="2:16" ht="20" x14ac:dyDescent="0.4">
      <c r="B30" s="73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74"/>
    </row>
    <row r="31" spans="2:16" x14ac:dyDescent="0.25">
      <c r="B31" s="73"/>
      <c r="P31" s="74"/>
    </row>
    <row r="32" spans="2:16" ht="13" thickBot="1" x14ac:dyDescent="0.3">
      <c r="B32" s="76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8"/>
    </row>
  </sheetData>
  <mergeCells count="4">
    <mergeCell ref="B13:P22"/>
    <mergeCell ref="C25:O25"/>
    <mergeCell ref="C29:O29"/>
    <mergeCell ref="C30:O3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customProperties>
    <customPr name="_pios_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5:J37"/>
  <sheetViews>
    <sheetView tabSelected="1" view="pageBreakPreview" topLeftCell="A13" zoomScale="90" zoomScaleNormal="90" zoomScaleSheetLayoutView="90" workbookViewId="0">
      <selection activeCell="B28" sqref="B28:H28"/>
    </sheetView>
  </sheetViews>
  <sheetFormatPr defaultColWidth="9.08984375" defaultRowHeight="12.5" x14ac:dyDescent="0.25"/>
  <cols>
    <col min="1" max="1" width="4" style="117" customWidth="1"/>
    <col min="2" max="2" width="5.90625" style="117" customWidth="1"/>
    <col min="3" max="3" width="58.36328125" style="117" customWidth="1"/>
    <col min="4" max="4" width="12.90625" style="117" customWidth="1"/>
    <col min="5" max="5" width="10.453125" style="117" customWidth="1"/>
    <col min="6" max="6" width="10.08984375" style="117" customWidth="1"/>
    <col min="7" max="7" width="24.54296875" style="117" customWidth="1"/>
    <col min="8" max="8" width="19" style="117" customWidth="1"/>
    <col min="9" max="9" width="4.08984375" style="117" customWidth="1"/>
    <col min="10" max="10" width="16.08984375" style="117" customWidth="1"/>
    <col min="11" max="16384" width="9.08984375" style="117"/>
  </cols>
  <sheetData>
    <row r="5" spans="2:8" s="119" customFormat="1" ht="27.65" customHeight="1" x14ac:dyDescent="0.35">
      <c r="B5" s="212" t="s">
        <v>143</v>
      </c>
      <c r="C5" s="212"/>
      <c r="D5" s="212"/>
      <c r="E5" s="212"/>
      <c r="F5" s="212"/>
      <c r="G5" s="212"/>
      <c r="H5" s="212"/>
    </row>
    <row r="6" spans="2:8" s="119" customFormat="1" ht="15.5" x14ac:dyDescent="0.35">
      <c r="B6" s="213" t="str">
        <f>Hal0!B13</f>
        <v>Pengadaan Pekerjaan Jasa Lain Peningkatan Kapasitas dan Pengembangan Vendor Management System (VMS) Tahun 2023</v>
      </c>
      <c r="C6" s="213"/>
      <c r="D6" s="213"/>
      <c r="E6" s="213"/>
      <c r="F6" s="213"/>
      <c r="G6" s="213"/>
      <c r="H6" s="213"/>
    </row>
    <row r="7" spans="2:8" ht="17.25" customHeight="1" x14ac:dyDescent="0.35">
      <c r="B7" s="130"/>
      <c r="C7" s="130"/>
      <c r="D7" s="130"/>
      <c r="E7" s="130"/>
      <c r="F7" s="130"/>
      <c r="G7" s="130"/>
      <c r="H7" s="130"/>
    </row>
    <row r="8" spans="2:8" ht="12.75" customHeight="1" x14ac:dyDescent="0.25">
      <c r="B8" s="214" t="s">
        <v>66</v>
      </c>
      <c r="C8" s="214" t="s">
        <v>67</v>
      </c>
      <c r="D8" s="214" t="s">
        <v>68</v>
      </c>
      <c r="E8" s="201" t="s">
        <v>171</v>
      </c>
      <c r="F8" s="202"/>
      <c r="G8" s="214" t="s">
        <v>163</v>
      </c>
      <c r="H8" s="217" t="s">
        <v>164</v>
      </c>
    </row>
    <row r="9" spans="2:8" ht="15" customHeight="1" x14ac:dyDescent="0.25">
      <c r="B9" s="215"/>
      <c r="C9" s="215"/>
      <c r="D9" s="215"/>
      <c r="E9" s="203"/>
      <c r="F9" s="204"/>
      <c r="G9" s="215"/>
      <c r="H9" s="218"/>
    </row>
    <row r="10" spans="2:8" ht="15.65" customHeight="1" x14ac:dyDescent="0.25">
      <c r="B10" s="216"/>
      <c r="C10" s="216"/>
      <c r="D10" s="216"/>
      <c r="E10" s="205"/>
      <c r="F10" s="206"/>
      <c r="G10" s="216"/>
      <c r="H10" s="219"/>
    </row>
    <row r="11" spans="2:8" ht="25.25" customHeight="1" x14ac:dyDescent="0.25">
      <c r="B11" s="189"/>
      <c r="C11" s="209" t="s">
        <v>184</v>
      </c>
      <c r="D11" s="210"/>
      <c r="E11" s="210"/>
      <c r="F11" s="210"/>
      <c r="G11" s="210"/>
      <c r="H11" s="211"/>
    </row>
    <row r="12" spans="2:8" ht="20.399999999999999" customHeight="1" x14ac:dyDescent="0.25">
      <c r="B12" s="189" t="s">
        <v>0</v>
      </c>
      <c r="C12" s="209" t="s">
        <v>193</v>
      </c>
      <c r="D12" s="210"/>
      <c r="E12" s="210"/>
      <c r="F12" s="210"/>
      <c r="G12" s="210"/>
      <c r="H12" s="211"/>
    </row>
    <row r="13" spans="2:8" ht="108.5" x14ac:dyDescent="0.25">
      <c r="B13" s="186">
        <v>1</v>
      </c>
      <c r="C13" s="185" t="s">
        <v>192</v>
      </c>
      <c r="D13" s="186" t="s">
        <v>182</v>
      </c>
      <c r="E13" s="207">
        <v>4</v>
      </c>
      <c r="F13" s="208"/>
      <c r="G13" s="187">
        <f>'RAB Pemeliharaan'!I13/4</f>
        <v>0</v>
      </c>
      <c r="H13" s="188">
        <f>G13*E13</f>
        <v>0</v>
      </c>
    </row>
    <row r="14" spans="2:8" ht="15.5" x14ac:dyDescent="0.35">
      <c r="B14" s="198" t="s">
        <v>172</v>
      </c>
      <c r="C14" s="199"/>
      <c r="D14" s="199"/>
      <c r="E14" s="199"/>
      <c r="F14" s="199"/>
      <c r="G14" s="200"/>
      <c r="H14" s="157">
        <f>H13</f>
        <v>0</v>
      </c>
    </row>
    <row r="15" spans="2:8" ht="15.5" x14ac:dyDescent="0.35">
      <c r="B15" s="223"/>
      <c r="C15" s="224"/>
      <c r="D15" s="224"/>
      <c r="E15" s="224"/>
      <c r="F15" s="224"/>
      <c r="G15" s="224"/>
      <c r="H15" s="225"/>
    </row>
    <row r="16" spans="2:8" ht="15.65" customHeight="1" x14ac:dyDescent="0.25">
      <c r="B16" s="230" t="s">
        <v>38</v>
      </c>
      <c r="C16" s="234" t="s">
        <v>178</v>
      </c>
      <c r="D16" s="232" t="s">
        <v>68</v>
      </c>
      <c r="E16" s="231" t="s">
        <v>189</v>
      </c>
      <c r="F16" s="231" t="s">
        <v>190</v>
      </c>
      <c r="G16" s="226" t="s">
        <v>163</v>
      </c>
      <c r="H16" s="228" t="s">
        <v>164</v>
      </c>
    </row>
    <row r="17" spans="2:10" ht="15.65" customHeight="1" x14ac:dyDescent="0.25">
      <c r="B17" s="230"/>
      <c r="C17" s="235"/>
      <c r="D17" s="233"/>
      <c r="E17" s="231"/>
      <c r="F17" s="231"/>
      <c r="G17" s="227"/>
      <c r="H17" s="229"/>
    </row>
    <row r="18" spans="2:10" ht="15.5" x14ac:dyDescent="0.35">
      <c r="B18" s="133">
        <v>1</v>
      </c>
      <c r="C18" s="183" t="str">
        <f>'Sumber harga'!C6</f>
        <v>NAS + Hardisk 8TB + Collocation</v>
      </c>
      <c r="D18" s="133" t="s">
        <v>182</v>
      </c>
      <c r="E18" s="135">
        <v>1</v>
      </c>
      <c r="F18" s="133"/>
      <c r="G18" s="136">
        <f>'Sumber harga'!F6</f>
        <v>0</v>
      </c>
      <c r="H18" s="136">
        <f>G18</f>
        <v>0</v>
      </c>
    </row>
    <row r="19" spans="2:10" ht="15.5" x14ac:dyDescent="0.35">
      <c r="B19" s="133">
        <v>2</v>
      </c>
      <c r="C19" s="183" t="str">
        <f>'Sumber harga'!C7</f>
        <v>System Analyst (S3 - 7 tahun)</v>
      </c>
      <c r="D19" s="133" t="s">
        <v>161</v>
      </c>
      <c r="E19" s="133">
        <v>1</v>
      </c>
      <c r="F19" s="133">
        <v>16</v>
      </c>
      <c r="G19" s="136">
        <f>'Sumber harga'!F7</f>
        <v>0</v>
      </c>
      <c r="H19" s="136">
        <f t="shared" ref="H19:H21" si="0">G19*F19*E19</f>
        <v>0</v>
      </c>
    </row>
    <row r="20" spans="2:10" ht="15.5" x14ac:dyDescent="0.35">
      <c r="B20" s="133">
        <v>3</v>
      </c>
      <c r="C20" s="183" t="str">
        <f>'Sumber harga'!C8</f>
        <v>Software Developer (S1 - 5 tahun)</v>
      </c>
      <c r="D20" s="133" t="s">
        <v>161</v>
      </c>
      <c r="E20" s="133">
        <v>1</v>
      </c>
      <c r="F20" s="133">
        <v>16</v>
      </c>
      <c r="G20" s="136">
        <f>'Sumber harga'!F8</f>
        <v>0</v>
      </c>
      <c r="H20" s="136">
        <f t="shared" si="0"/>
        <v>0</v>
      </c>
    </row>
    <row r="21" spans="2:10" ht="15.5" x14ac:dyDescent="0.35">
      <c r="B21" s="133">
        <v>4</v>
      </c>
      <c r="C21" s="183" t="str">
        <f>'Sumber harga'!C9</f>
        <v>Database Administrator (S1 - 4 tahun)</v>
      </c>
      <c r="D21" s="133" t="s">
        <v>161</v>
      </c>
      <c r="E21" s="133">
        <v>1</v>
      </c>
      <c r="F21" s="133">
        <v>16</v>
      </c>
      <c r="G21" s="136">
        <f>'Sumber harga'!F9</f>
        <v>0</v>
      </c>
      <c r="H21" s="136">
        <f t="shared" si="0"/>
        <v>0</v>
      </c>
    </row>
    <row r="22" spans="2:10" ht="15.5" x14ac:dyDescent="0.35">
      <c r="B22" s="133">
        <v>5</v>
      </c>
      <c r="C22" s="134" t="str">
        <f>'Sumber harga'!C11</f>
        <v>Biaya Transportasi, Biaya ATK, Biaya Laporan</v>
      </c>
      <c r="D22" s="133" t="s">
        <v>182</v>
      </c>
      <c r="E22" s="133">
        <v>1</v>
      </c>
      <c r="F22" s="154"/>
      <c r="G22" s="136">
        <f>'Sumber harga'!F11</f>
        <v>0</v>
      </c>
      <c r="H22" s="136">
        <f>G22*E22</f>
        <v>0</v>
      </c>
    </row>
    <row r="23" spans="2:10" ht="15.5" x14ac:dyDescent="0.35">
      <c r="B23" s="236" t="s">
        <v>173</v>
      </c>
      <c r="C23" s="237"/>
      <c r="D23" s="237"/>
      <c r="E23" s="237"/>
      <c r="F23" s="237"/>
      <c r="G23" s="238"/>
      <c r="H23" s="158">
        <f>SUM(H18:H22)</f>
        <v>0</v>
      </c>
    </row>
    <row r="24" spans="2:10" ht="15.5" x14ac:dyDescent="0.35">
      <c r="B24" s="239"/>
      <c r="C24" s="240"/>
      <c r="D24" s="240"/>
      <c r="E24" s="240"/>
      <c r="F24" s="240"/>
      <c r="G24" s="240"/>
      <c r="H24" s="241"/>
    </row>
    <row r="25" spans="2:10" ht="15.5" x14ac:dyDescent="0.35">
      <c r="B25" s="198" t="s">
        <v>169</v>
      </c>
      <c r="C25" s="199"/>
      <c r="D25" s="199"/>
      <c r="E25" s="199"/>
      <c r="F25" s="199"/>
      <c r="G25" s="200"/>
      <c r="H25" s="155">
        <f>SUM(H14,H23)</f>
        <v>0</v>
      </c>
      <c r="J25" s="184">
        <v>150560000</v>
      </c>
    </row>
    <row r="26" spans="2:10" ht="15.5" x14ac:dyDescent="0.35">
      <c r="B26" s="242" t="s">
        <v>179</v>
      </c>
      <c r="C26" s="243"/>
      <c r="D26" s="243"/>
      <c r="E26" s="243"/>
      <c r="F26" s="243"/>
      <c r="G26" s="244"/>
      <c r="H26" s="156">
        <f>11%*H25</f>
        <v>0</v>
      </c>
    </row>
    <row r="27" spans="2:10" ht="15.5" x14ac:dyDescent="0.35">
      <c r="B27" s="242" t="s">
        <v>18</v>
      </c>
      <c r="C27" s="243"/>
      <c r="D27" s="243"/>
      <c r="E27" s="243"/>
      <c r="F27" s="243"/>
      <c r="G27" s="244"/>
      <c r="H27" s="156">
        <f>SUM(H25:H26)</f>
        <v>0</v>
      </c>
    </row>
    <row r="28" spans="2:10" ht="15.5" x14ac:dyDescent="0.35">
      <c r="B28" s="220" t="s">
        <v>195</v>
      </c>
      <c r="C28" s="221"/>
      <c r="D28" s="221"/>
      <c r="E28" s="221"/>
      <c r="F28" s="221"/>
      <c r="G28" s="221"/>
      <c r="H28" s="222"/>
    </row>
    <row r="29" spans="2:10" ht="15.5" x14ac:dyDescent="0.35">
      <c r="B29" s="119"/>
      <c r="C29" s="119"/>
      <c r="D29" s="119"/>
      <c r="E29" s="119"/>
      <c r="F29" s="119"/>
      <c r="G29" s="141"/>
      <c r="H29" s="142"/>
    </row>
    <row r="30" spans="2:10" ht="15.5" x14ac:dyDescent="0.35">
      <c r="B30" s="119"/>
      <c r="C30" s="119"/>
      <c r="D30" s="119"/>
      <c r="E30" s="119"/>
      <c r="F30" s="119"/>
      <c r="G30" s="141"/>
      <c r="H30" s="142"/>
    </row>
    <row r="31" spans="2:10" ht="15.5" x14ac:dyDescent="0.35">
      <c r="B31" s="119"/>
      <c r="D31" s="79"/>
      <c r="E31" s="79"/>
      <c r="F31" s="79"/>
      <c r="G31" s="153"/>
      <c r="H31" s="119"/>
    </row>
    <row r="32" spans="2:10" ht="15.5" x14ac:dyDescent="0.35">
      <c r="B32" s="119"/>
      <c r="C32" s="64" t="s">
        <v>165</v>
      </c>
      <c r="D32" s="79"/>
      <c r="E32" s="79"/>
      <c r="F32" s="79"/>
      <c r="G32" s="64" t="s">
        <v>166</v>
      </c>
      <c r="H32" s="119"/>
    </row>
    <row r="33" spans="2:8" ht="15.5" x14ac:dyDescent="0.35">
      <c r="B33" s="119"/>
      <c r="C33" s="79"/>
      <c r="D33" s="79"/>
      <c r="E33" s="79"/>
      <c r="F33" s="79"/>
      <c r="G33" s="79"/>
      <c r="H33" s="119"/>
    </row>
    <row r="34" spans="2:8" ht="15.5" x14ac:dyDescent="0.35">
      <c r="B34" s="119"/>
      <c r="C34" s="79"/>
      <c r="D34" s="79"/>
      <c r="E34" s="79"/>
      <c r="F34" s="79"/>
      <c r="G34" s="79"/>
      <c r="H34" s="119"/>
    </row>
    <row r="35" spans="2:8" ht="15.5" x14ac:dyDescent="0.35">
      <c r="B35" s="119"/>
      <c r="C35" s="79"/>
      <c r="D35" s="79"/>
      <c r="E35" s="79"/>
      <c r="F35" s="79"/>
      <c r="G35" s="79"/>
      <c r="H35" s="119"/>
    </row>
    <row r="36" spans="2:8" ht="15.5" x14ac:dyDescent="0.35">
      <c r="B36" s="119"/>
      <c r="C36" s="151"/>
      <c r="D36" s="79"/>
      <c r="E36" s="79"/>
      <c r="F36" s="79"/>
      <c r="G36" s="151" t="s">
        <v>176</v>
      </c>
      <c r="H36" s="119"/>
    </row>
    <row r="37" spans="2:8" ht="15.5" x14ac:dyDescent="0.35">
      <c r="B37" s="119"/>
      <c r="C37" s="152" t="s">
        <v>191</v>
      </c>
      <c r="D37" s="119"/>
      <c r="E37" s="119"/>
      <c r="F37" s="119"/>
      <c r="G37" s="152" t="s">
        <v>177</v>
      </c>
      <c r="H37" s="119"/>
    </row>
  </sheetData>
  <mergeCells count="26">
    <mergeCell ref="B28:H28"/>
    <mergeCell ref="B15:H15"/>
    <mergeCell ref="G16:G17"/>
    <mergeCell ref="H16:H17"/>
    <mergeCell ref="B16:B17"/>
    <mergeCell ref="E16:E17"/>
    <mergeCell ref="F16:F17"/>
    <mergeCell ref="D16:D17"/>
    <mergeCell ref="C16:C17"/>
    <mergeCell ref="B23:G23"/>
    <mergeCell ref="B24:H24"/>
    <mergeCell ref="B25:G25"/>
    <mergeCell ref="B26:G26"/>
    <mergeCell ref="B27:G27"/>
    <mergeCell ref="B14:G14"/>
    <mergeCell ref="E8:F10"/>
    <mergeCell ref="E13:F13"/>
    <mergeCell ref="C12:H12"/>
    <mergeCell ref="B5:H5"/>
    <mergeCell ref="B6:H6"/>
    <mergeCell ref="B8:B10"/>
    <mergeCell ref="C8:C10"/>
    <mergeCell ref="D8:D10"/>
    <mergeCell ref="G8:G10"/>
    <mergeCell ref="H8:H10"/>
    <mergeCell ref="C11:H11"/>
  </mergeCells>
  <printOptions horizontalCentered="1"/>
  <pageMargins left="0.70866141732283472" right="0.70866141732283472" top="1.4960629921259843" bottom="0.74803149606299213" header="0.31496062992125984" footer="0.31496062992125984"/>
  <pageSetup paperSize="9" scale="61" orientation="landscape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4:BM19"/>
  <sheetViews>
    <sheetView showGridLines="0" view="pageBreakPreview" topLeftCell="C1" zoomScale="85" zoomScaleNormal="85" zoomScaleSheetLayoutView="85" workbookViewId="0">
      <selection activeCell="F7" sqref="F7"/>
    </sheetView>
  </sheetViews>
  <sheetFormatPr defaultRowHeight="14" x14ac:dyDescent="0.3"/>
  <cols>
    <col min="1" max="1" width="3.08984375" style="120" customWidth="1"/>
    <col min="2" max="2" width="6.08984375" style="120" customWidth="1"/>
    <col min="3" max="3" width="39.36328125" style="120" customWidth="1"/>
    <col min="4" max="4" width="16.90625" style="120" bestFit="1" customWidth="1"/>
    <col min="5" max="5" width="6.54296875" style="120" bestFit="1" customWidth="1"/>
    <col min="6" max="6" width="3.08984375" style="120" customWidth="1"/>
    <col min="7" max="7" width="3.90625" style="120" customWidth="1"/>
    <col min="8" max="9" width="3.453125" style="120" bestFit="1" customWidth="1"/>
    <col min="10" max="11" width="3.08984375" style="120" bestFit="1" customWidth="1"/>
    <col min="12" max="15" width="3.453125" style="120" bestFit="1" customWidth="1"/>
    <col min="16" max="17" width="3.08984375" style="120" bestFit="1" customWidth="1"/>
    <col min="18" max="19" width="3.453125" style="120" bestFit="1" customWidth="1"/>
    <col min="20" max="21" width="3.08984375" style="120" bestFit="1" customWidth="1"/>
    <col min="22" max="23" width="3.453125" style="120" bestFit="1" customWidth="1"/>
    <col min="24" max="25" width="3.08984375" style="120" bestFit="1" customWidth="1"/>
    <col min="26" max="27" width="3.453125" style="120" bestFit="1" customWidth="1"/>
    <col min="28" max="29" width="3.08984375" style="120" bestFit="1" customWidth="1"/>
    <col min="30" max="31" width="3.453125" style="120" bestFit="1" customWidth="1"/>
    <col min="32" max="33" width="3.08984375" style="120" bestFit="1" customWidth="1"/>
    <col min="34" max="35" width="3.453125" style="120" bestFit="1" customWidth="1"/>
    <col min="36" max="37" width="3.08984375" style="120" bestFit="1" customWidth="1"/>
    <col min="38" max="39" width="3.453125" style="120" bestFit="1" customWidth="1"/>
    <col min="40" max="41" width="3.08984375" style="120" bestFit="1" customWidth="1"/>
    <col min="42" max="43" width="3.453125" style="120" bestFit="1" customWidth="1"/>
    <col min="44" max="45" width="3.08984375" style="120" bestFit="1" customWidth="1"/>
    <col min="46" max="47" width="3.453125" style="120" bestFit="1" customWidth="1"/>
    <col min="48" max="49" width="3.08984375" style="120" bestFit="1" customWidth="1"/>
    <col min="50" max="51" width="3.453125" style="120" bestFit="1" customWidth="1"/>
    <col min="52" max="53" width="3.08984375" style="120" bestFit="1" customWidth="1"/>
    <col min="54" max="55" width="3.453125" style="120" bestFit="1" customWidth="1"/>
    <col min="56" max="57" width="3.08984375" style="120" bestFit="1" customWidth="1"/>
    <col min="58" max="59" width="3.453125" style="120" bestFit="1" customWidth="1"/>
    <col min="60" max="61" width="3.08984375" style="120" bestFit="1" customWidth="1"/>
    <col min="62" max="63" width="3.453125" style="120" bestFit="1" customWidth="1"/>
    <col min="64" max="65" width="3.08984375" style="120" bestFit="1" customWidth="1"/>
    <col min="66" max="79" width="9.08984375" style="120"/>
    <col min="80" max="80" width="49" style="120" customWidth="1"/>
    <col min="81" max="81" width="2.08984375" style="120" customWidth="1"/>
    <col min="82" max="82" width="13.90625" style="120" customWidth="1"/>
    <col min="83" max="83" width="11.08984375" style="120" customWidth="1"/>
    <col min="84" max="84" width="8.90625" style="120" customWidth="1"/>
    <col min="85" max="114" width="4.08984375" style="120" customWidth="1"/>
    <col min="115" max="335" width="9.08984375" style="120"/>
    <col min="336" max="336" width="49" style="120" customWidth="1"/>
    <col min="337" max="337" width="2.08984375" style="120" customWidth="1"/>
    <col min="338" max="338" width="13.90625" style="120" customWidth="1"/>
    <col min="339" max="339" width="11.08984375" style="120" customWidth="1"/>
    <col min="340" max="340" width="8.90625" style="120" customWidth="1"/>
    <col min="341" max="370" width="4.08984375" style="120" customWidth="1"/>
    <col min="371" max="591" width="9.08984375" style="120"/>
    <col min="592" max="592" width="49" style="120" customWidth="1"/>
    <col min="593" max="593" width="2.08984375" style="120" customWidth="1"/>
    <col min="594" max="594" width="13.90625" style="120" customWidth="1"/>
    <col min="595" max="595" width="11.08984375" style="120" customWidth="1"/>
    <col min="596" max="596" width="8.90625" style="120" customWidth="1"/>
    <col min="597" max="626" width="4.08984375" style="120" customWidth="1"/>
    <col min="627" max="847" width="9.08984375" style="120"/>
    <col min="848" max="848" width="49" style="120" customWidth="1"/>
    <col min="849" max="849" width="2.08984375" style="120" customWidth="1"/>
    <col min="850" max="850" width="13.90625" style="120" customWidth="1"/>
    <col min="851" max="851" width="11.08984375" style="120" customWidth="1"/>
    <col min="852" max="852" width="8.90625" style="120" customWidth="1"/>
    <col min="853" max="882" width="4.08984375" style="120" customWidth="1"/>
    <col min="883" max="1103" width="9.08984375" style="120"/>
    <col min="1104" max="1104" width="49" style="120" customWidth="1"/>
    <col min="1105" max="1105" width="2.08984375" style="120" customWidth="1"/>
    <col min="1106" max="1106" width="13.90625" style="120" customWidth="1"/>
    <col min="1107" max="1107" width="11.08984375" style="120" customWidth="1"/>
    <col min="1108" max="1108" width="8.90625" style="120" customWidth="1"/>
    <col min="1109" max="1138" width="4.08984375" style="120" customWidth="1"/>
    <col min="1139" max="1359" width="9.08984375" style="120"/>
    <col min="1360" max="1360" width="49" style="120" customWidth="1"/>
    <col min="1361" max="1361" width="2.08984375" style="120" customWidth="1"/>
    <col min="1362" max="1362" width="13.90625" style="120" customWidth="1"/>
    <col min="1363" max="1363" width="11.08984375" style="120" customWidth="1"/>
    <col min="1364" max="1364" width="8.90625" style="120" customWidth="1"/>
    <col min="1365" max="1394" width="4.08984375" style="120" customWidth="1"/>
    <col min="1395" max="1615" width="9.08984375" style="120"/>
    <col min="1616" max="1616" width="49" style="120" customWidth="1"/>
    <col min="1617" max="1617" width="2.08984375" style="120" customWidth="1"/>
    <col min="1618" max="1618" width="13.90625" style="120" customWidth="1"/>
    <col min="1619" max="1619" width="11.08984375" style="120" customWidth="1"/>
    <col min="1620" max="1620" width="8.90625" style="120" customWidth="1"/>
    <col min="1621" max="1650" width="4.08984375" style="120" customWidth="1"/>
    <col min="1651" max="1871" width="9.08984375" style="120"/>
    <col min="1872" max="1872" width="49" style="120" customWidth="1"/>
    <col min="1873" max="1873" width="2.08984375" style="120" customWidth="1"/>
    <col min="1874" max="1874" width="13.90625" style="120" customWidth="1"/>
    <col min="1875" max="1875" width="11.08984375" style="120" customWidth="1"/>
    <col min="1876" max="1876" width="8.90625" style="120" customWidth="1"/>
    <col min="1877" max="1906" width="4.08984375" style="120" customWidth="1"/>
    <col min="1907" max="2127" width="9.08984375" style="120"/>
    <col min="2128" max="2128" width="49" style="120" customWidth="1"/>
    <col min="2129" max="2129" width="2.08984375" style="120" customWidth="1"/>
    <col min="2130" max="2130" width="13.90625" style="120" customWidth="1"/>
    <col min="2131" max="2131" width="11.08984375" style="120" customWidth="1"/>
    <col min="2132" max="2132" width="8.90625" style="120" customWidth="1"/>
    <col min="2133" max="2162" width="4.08984375" style="120" customWidth="1"/>
    <col min="2163" max="2383" width="9.08984375" style="120"/>
    <col min="2384" max="2384" width="49" style="120" customWidth="1"/>
    <col min="2385" max="2385" width="2.08984375" style="120" customWidth="1"/>
    <col min="2386" max="2386" width="13.90625" style="120" customWidth="1"/>
    <col min="2387" max="2387" width="11.08984375" style="120" customWidth="1"/>
    <col min="2388" max="2388" width="8.90625" style="120" customWidth="1"/>
    <col min="2389" max="2418" width="4.08984375" style="120" customWidth="1"/>
    <col min="2419" max="2639" width="9.08984375" style="120"/>
    <col min="2640" max="2640" width="49" style="120" customWidth="1"/>
    <col min="2641" max="2641" width="2.08984375" style="120" customWidth="1"/>
    <col min="2642" max="2642" width="13.90625" style="120" customWidth="1"/>
    <col min="2643" max="2643" width="11.08984375" style="120" customWidth="1"/>
    <col min="2644" max="2644" width="8.90625" style="120" customWidth="1"/>
    <col min="2645" max="2674" width="4.08984375" style="120" customWidth="1"/>
    <col min="2675" max="2895" width="9.08984375" style="120"/>
    <col min="2896" max="2896" width="49" style="120" customWidth="1"/>
    <col min="2897" max="2897" width="2.08984375" style="120" customWidth="1"/>
    <col min="2898" max="2898" width="13.90625" style="120" customWidth="1"/>
    <col min="2899" max="2899" width="11.08984375" style="120" customWidth="1"/>
    <col min="2900" max="2900" width="8.90625" style="120" customWidth="1"/>
    <col min="2901" max="2930" width="4.08984375" style="120" customWidth="1"/>
    <col min="2931" max="3151" width="9.08984375" style="120"/>
    <col min="3152" max="3152" width="49" style="120" customWidth="1"/>
    <col min="3153" max="3153" width="2.08984375" style="120" customWidth="1"/>
    <col min="3154" max="3154" width="13.90625" style="120" customWidth="1"/>
    <col min="3155" max="3155" width="11.08984375" style="120" customWidth="1"/>
    <col min="3156" max="3156" width="8.90625" style="120" customWidth="1"/>
    <col min="3157" max="3186" width="4.08984375" style="120" customWidth="1"/>
    <col min="3187" max="3407" width="9.08984375" style="120"/>
    <col min="3408" max="3408" width="49" style="120" customWidth="1"/>
    <col min="3409" max="3409" width="2.08984375" style="120" customWidth="1"/>
    <col min="3410" max="3410" width="13.90625" style="120" customWidth="1"/>
    <col min="3411" max="3411" width="11.08984375" style="120" customWidth="1"/>
    <col min="3412" max="3412" width="8.90625" style="120" customWidth="1"/>
    <col min="3413" max="3442" width="4.08984375" style="120" customWidth="1"/>
    <col min="3443" max="3663" width="9.08984375" style="120"/>
    <col min="3664" max="3664" width="49" style="120" customWidth="1"/>
    <col min="3665" max="3665" width="2.08984375" style="120" customWidth="1"/>
    <col min="3666" max="3666" width="13.90625" style="120" customWidth="1"/>
    <col min="3667" max="3667" width="11.08984375" style="120" customWidth="1"/>
    <col min="3668" max="3668" width="8.90625" style="120" customWidth="1"/>
    <col min="3669" max="3698" width="4.08984375" style="120" customWidth="1"/>
    <col min="3699" max="3919" width="9.08984375" style="120"/>
    <col min="3920" max="3920" width="49" style="120" customWidth="1"/>
    <col min="3921" max="3921" width="2.08984375" style="120" customWidth="1"/>
    <col min="3922" max="3922" width="13.90625" style="120" customWidth="1"/>
    <col min="3923" max="3923" width="11.08984375" style="120" customWidth="1"/>
    <col min="3924" max="3924" width="8.90625" style="120" customWidth="1"/>
    <col min="3925" max="3954" width="4.08984375" style="120" customWidth="1"/>
    <col min="3955" max="4175" width="9.08984375" style="120"/>
    <col min="4176" max="4176" width="49" style="120" customWidth="1"/>
    <col min="4177" max="4177" width="2.08984375" style="120" customWidth="1"/>
    <col min="4178" max="4178" width="13.90625" style="120" customWidth="1"/>
    <col min="4179" max="4179" width="11.08984375" style="120" customWidth="1"/>
    <col min="4180" max="4180" width="8.90625" style="120" customWidth="1"/>
    <col min="4181" max="4210" width="4.08984375" style="120" customWidth="1"/>
    <col min="4211" max="4431" width="9.08984375" style="120"/>
    <col min="4432" max="4432" width="49" style="120" customWidth="1"/>
    <col min="4433" max="4433" width="2.08984375" style="120" customWidth="1"/>
    <col min="4434" max="4434" width="13.90625" style="120" customWidth="1"/>
    <col min="4435" max="4435" width="11.08984375" style="120" customWidth="1"/>
    <col min="4436" max="4436" width="8.90625" style="120" customWidth="1"/>
    <col min="4437" max="4466" width="4.08984375" style="120" customWidth="1"/>
    <col min="4467" max="4687" width="9.08984375" style="120"/>
    <col min="4688" max="4688" width="49" style="120" customWidth="1"/>
    <col min="4689" max="4689" width="2.08984375" style="120" customWidth="1"/>
    <col min="4690" max="4690" width="13.90625" style="120" customWidth="1"/>
    <col min="4691" max="4691" width="11.08984375" style="120" customWidth="1"/>
    <col min="4692" max="4692" width="8.90625" style="120" customWidth="1"/>
    <col min="4693" max="4722" width="4.08984375" style="120" customWidth="1"/>
    <col min="4723" max="4943" width="9.08984375" style="120"/>
    <col min="4944" max="4944" width="49" style="120" customWidth="1"/>
    <col min="4945" max="4945" width="2.08984375" style="120" customWidth="1"/>
    <col min="4946" max="4946" width="13.90625" style="120" customWidth="1"/>
    <col min="4947" max="4947" width="11.08984375" style="120" customWidth="1"/>
    <col min="4948" max="4948" width="8.90625" style="120" customWidth="1"/>
    <col min="4949" max="4978" width="4.08984375" style="120" customWidth="1"/>
    <col min="4979" max="5199" width="9.08984375" style="120"/>
    <col min="5200" max="5200" width="49" style="120" customWidth="1"/>
    <col min="5201" max="5201" width="2.08984375" style="120" customWidth="1"/>
    <col min="5202" max="5202" width="13.90625" style="120" customWidth="1"/>
    <col min="5203" max="5203" width="11.08984375" style="120" customWidth="1"/>
    <col min="5204" max="5204" width="8.90625" style="120" customWidth="1"/>
    <col min="5205" max="5234" width="4.08984375" style="120" customWidth="1"/>
    <col min="5235" max="5455" width="9.08984375" style="120"/>
    <col min="5456" max="5456" width="49" style="120" customWidth="1"/>
    <col min="5457" max="5457" width="2.08984375" style="120" customWidth="1"/>
    <col min="5458" max="5458" width="13.90625" style="120" customWidth="1"/>
    <col min="5459" max="5459" width="11.08984375" style="120" customWidth="1"/>
    <col min="5460" max="5460" width="8.90625" style="120" customWidth="1"/>
    <col min="5461" max="5490" width="4.08984375" style="120" customWidth="1"/>
    <col min="5491" max="5711" width="9.08984375" style="120"/>
    <col min="5712" max="5712" width="49" style="120" customWidth="1"/>
    <col min="5713" max="5713" width="2.08984375" style="120" customWidth="1"/>
    <col min="5714" max="5714" width="13.90625" style="120" customWidth="1"/>
    <col min="5715" max="5715" width="11.08984375" style="120" customWidth="1"/>
    <col min="5716" max="5716" width="8.90625" style="120" customWidth="1"/>
    <col min="5717" max="5746" width="4.08984375" style="120" customWidth="1"/>
    <col min="5747" max="5967" width="9.08984375" style="120"/>
    <col min="5968" max="5968" width="49" style="120" customWidth="1"/>
    <col min="5969" max="5969" width="2.08984375" style="120" customWidth="1"/>
    <col min="5970" max="5970" width="13.90625" style="120" customWidth="1"/>
    <col min="5971" max="5971" width="11.08984375" style="120" customWidth="1"/>
    <col min="5972" max="5972" width="8.90625" style="120" customWidth="1"/>
    <col min="5973" max="6002" width="4.08984375" style="120" customWidth="1"/>
    <col min="6003" max="6223" width="9.08984375" style="120"/>
    <col min="6224" max="6224" width="49" style="120" customWidth="1"/>
    <col min="6225" max="6225" width="2.08984375" style="120" customWidth="1"/>
    <col min="6226" max="6226" width="13.90625" style="120" customWidth="1"/>
    <col min="6227" max="6227" width="11.08984375" style="120" customWidth="1"/>
    <col min="6228" max="6228" width="8.90625" style="120" customWidth="1"/>
    <col min="6229" max="6258" width="4.08984375" style="120" customWidth="1"/>
    <col min="6259" max="6479" width="9.08984375" style="120"/>
    <col min="6480" max="6480" width="49" style="120" customWidth="1"/>
    <col min="6481" max="6481" width="2.08984375" style="120" customWidth="1"/>
    <col min="6482" max="6482" width="13.90625" style="120" customWidth="1"/>
    <col min="6483" max="6483" width="11.08984375" style="120" customWidth="1"/>
    <col min="6484" max="6484" width="8.90625" style="120" customWidth="1"/>
    <col min="6485" max="6514" width="4.08984375" style="120" customWidth="1"/>
    <col min="6515" max="6735" width="9.08984375" style="120"/>
    <col min="6736" max="6736" width="49" style="120" customWidth="1"/>
    <col min="6737" max="6737" width="2.08984375" style="120" customWidth="1"/>
    <col min="6738" max="6738" width="13.90625" style="120" customWidth="1"/>
    <col min="6739" max="6739" width="11.08984375" style="120" customWidth="1"/>
    <col min="6740" max="6740" width="8.90625" style="120" customWidth="1"/>
    <col min="6741" max="6770" width="4.08984375" style="120" customWidth="1"/>
    <col min="6771" max="6991" width="9.08984375" style="120"/>
    <col min="6992" max="6992" width="49" style="120" customWidth="1"/>
    <col min="6993" max="6993" width="2.08984375" style="120" customWidth="1"/>
    <col min="6994" max="6994" width="13.90625" style="120" customWidth="1"/>
    <col min="6995" max="6995" width="11.08984375" style="120" customWidth="1"/>
    <col min="6996" max="6996" width="8.90625" style="120" customWidth="1"/>
    <col min="6997" max="7026" width="4.08984375" style="120" customWidth="1"/>
    <col min="7027" max="7247" width="9.08984375" style="120"/>
    <col min="7248" max="7248" width="49" style="120" customWidth="1"/>
    <col min="7249" max="7249" width="2.08984375" style="120" customWidth="1"/>
    <col min="7250" max="7250" width="13.90625" style="120" customWidth="1"/>
    <col min="7251" max="7251" width="11.08984375" style="120" customWidth="1"/>
    <col min="7252" max="7252" width="8.90625" style="120" customWidth="1"/>
    <col min="7253" max="7282" width="4.08984375" style="120" customWidth="1"/>
    <col min="7283" max="7503" width="9.08984375" style="120"/>
    <col min="7504" max="7504" width="49" style="120" customWidth="1"/>
    <col min="7505" max="7505" width="2.08984375" style="120" customWidth="1"/>
    <col min="7506" max="7506" width="13.90625" style="120" customWidth="1"/>
    <col min="7507" max="7507" width="11.08984375" style="120" customWidth="1"/>
    <col min="7508" max="7508" width="8.90625" style="120" customWidth="1"/>
    <col min="7509" max="7538" width="4.08984375" style="120" customWidth="1"/>
    <col min="7539" max="7759" width="9.08984375" style="120"/>
    <col min="7760" max="7760" width="49" style="120" customWidth="1"/>
    <col min="7761" max="7761" width="2.08984375" style="120" customWidth="1"/>
    <col min="7762" max="7762" width="13.90625" style="120" customWidth="1"/>
    <col min="7763" max="7763" width="11.08984375" style="120" customWidth="1"/>
    <col min="7764" max="7764" width="8.90625" style="120" customWidth="1"/>
    <col min="7765" max="7794" width="4.08984375" style="120" customWidth="1"/>
    <col min="7795" max="8015" width="9.08984375" style="120"/>
    <col min="8016" max="8016" width="49" style="120" customWidth="1"/>
    <col min="8017" max="8017" width="2.08984375" style="120" customWidth="1"/>
    <col min="8018" max="8018" width="13.90625" style="120" customWidth="1"/>
    <col min="8019" max="8019" width="11.08984375" style="120" customWidth="1"/>
    <col min="8020" max="8020" width="8.90625" style="120" customWidth="1"/>
    <col min="8021" max="8050" width="4.08984375" style="120" customWidth="1"/>
    <col min="8051" max="8271" width="9.08984375" style="120"/>
    <col min="8272" max="8272" width="49" style="120" customWidth="1"/>
    <col min="8273" max="8273" width="2.08984375" style="120" customWidth="1"/>
    <col min="8274" max="8274" width="13.90625" style="120" customWidth="1"/>
    <col min="8275" max="8275" width="11.08984375" style="120" customWidth="1"/>
    <col min="8276" max="8276" width="8.90625" style="120" customWidth="1"/>
    <col min="8277" max="8306" width="4.08984375" style="120" customWidth="1"/>
    <col min="8307" max="8527" width="9.08984375" style="120"/>
    <col min="8528" max="8528" width="49" style="120" customWidth="1"/>
    <col min="8529" max="8529" width="2.08984375" style="120" customWidth="1"/>
    <col min="8530" max="8530" width="13.90625" style="120" customWidth="1"/>
    <col min="8531" max="8531" width="11.08984375" style="120" customWidth="1"/>
    <col min="8532" max="8532" width="8.90625" style="120" customWidth="1"/>
    <col min="8533" max="8562" width="4.08984375" style="120" customWidth="1"/>
    <col min="8563" max="8783" width="9.08984375" style="120"/>
    <col min="8784" max="8784" width="49" style="120" customWidth="1"/>
    <col min="8785" max="8785" width="2.08984375" style="120" customWidth="1"/>
    <col min="8786" max="8786" width="13.90625" style="120" customWidth="1"/>
    <col min="8787" max="8787" width="11.08984375" style="120" customWidth="1"/>
    <col min="8788" max="8788" width="8.90625" style="120" customWidth="1"/>
    <col min="8789" max="8818" width="4.08984375" style="120" customWidth="1"/>
    <col min="8819" max="9039" width="9.08984375" style="120"/>
    <col min="9040" max="9040" width="49" style="120" customWidth="1"/>
    <col min="9041" max="9041" width="2.08984375" style="120" customWidth="1"/>
    <col min="9042" max="9042" width="13.90625" style="120" customWidth="1"/>
    <col min="9043" max="9043" width="11.08984375" style="120" customWidth="1"/>
    <col min="9044" max="9044" width="8.90625" style="120" customWidth="1"/>
    <col min="9045" max="9074" width="4.08984375" style="120" customWidth="1"/>
    <col min="9075" max="9295" width="9.08984375" style="120"/>
    <col min="9296" max="9296" width="49" style="120" customWidth="1"/>
    <col min="9297" max="9297" width="2.08984375" style="120" customWidth="1"/>
    <col min="9298" max="9298" width="13.90625" style="120" customWidth="1"/>
    <col min="9299" max="9299" width="11.08984375" style="120" customWidth="1"/>
    <col min="9300" max="9300" width="8.90625" style="120" customWidth="1"/>
    <col min="9301" max="9330" width="4.08984375" style="120" customWidth="1"/>
    <col min="9331" max="9551" width="9.08984375" style="120"/>
    <col min="9552" max="9552" width="49" style="120" customWidth="1"/>
    <col min="9553" max="9553" width="2.08984375" style="120" customWidth="1"/>
    <col min="9554" max="9554" width="13.90625" style="120" customWidth="1"/>
    <col min="9555" max="9555" width="11.08984375" style="120" customWidth="1"/>
    <col min="9556" max="9556" width="8.90625" style="120" customWidth="1"/>
    <col min="9557" max="9586" width="4.08984375" style="120" customWidth="1"/>
    <col min="9587" max="9807" width="9.08984375" style="120"/>
    <col min="9808" max="9808" width="49" style="120" customWidth="1"/>
    <col min="9809" max="9809" width="2.08984375" style="120" customWidth="1"/>
    <col min="9810" max="9810" width="13.90625" style="120" customWidth="1"/>
    <col min="9811" max="9811" width="11.08984375" style="120" customWidth="1"/>
    <col min="9812" max="9812" width="8.90625" style="120" customWidth="1"/>
    <col min="9813" max="9842" width="4.08984375" style="120" customWidth="1"/>
    <col min="9843" max="10063" width="9.08984375" style="120"/>
    <col min="10064" max="10064" width="49" style="120" customWidth="1"/>
    <col min="10065" max="10065" width="2.08984375" style="120" customWidth="1"/>
    <col min="10066" max="10066" width="13.90625" style="120" customWidth="1"/>
    <col min="10067" max="10067" width="11.08984375" style="120" customWidth="1"/>
    <col min="10068" max="10068" width="8.90625" style="120" customWidth="1"/>
    <col min="10069" max="10098" width="4.08984375" style="120" customWidth="1"/>
    <col min="10099" max="10319" width="9.08984375" style="120"/>
    <col min="10320" max="10320" width="49" style="120" customWidth="1"/>
    <col min="10321" max="10321" width="2.08984375" style="120" customWidth="1"/>
    <col min="10322" max="10322" width="13.90625" style="120" customWidth="1"/>
    <col min="10323" max="10323" width="11.08984375" style="120" customWidth="1"/>
    <col min="10324" max="10324" width="8.90625" style="120" customWidth="1"/>
    <col min="10325" max="10354" width="4.08984375" style="120" customWidth="1"/>
    <col min="10355" max="10575" width="9.08984375" style="120"/>
    <col min="10576" max="10576" width="49" style="120" customWidth="1"/>
    <col min="10577" max="10577" width="2.08984375" style="120" customWidth="1"/>
    <col min="10578" max="10578" width="13.90625" style="120" customWidth="1"/>
    <col min="10579" max="10579" width="11.08984375" style="120" customWidth="1"/>
    <col min="10580" max="10580" width="8.90625" style="120" customWidth="1"/>
    <col min="10581" max="10610" width="4.08984375" style="120" customWidth="1"/>
    <col min="10611" max="10831" width="9.08984375" style="120"/>
    <col min="10832" max="10832" width="49" style="120" customWidth="1"/>
    <col min="10833" max="10833" width="2.08984375" style="120" customWidth="1"/>
    <col min="10834" max="10834" width="13.90625" style="120" customWidth="1"/>
    <col min="10835" max="10835" width="11.08984375" style="120" customWidth="1"/>
    <col min="10836" max="10836" width="8.90625" style="120" customWidth="1"/>
    <col min="10837" max="10866" width="4.08984375" style="120" customWidth="1"/>
    <col min="10867" max="11087" width="9.08984375" style="120"/>
    <col min="11088" max="11088" width="49" style="120" customWidth="1"/>
    <col min="11089" max="11089" width="2.08984375" style="120" customWidth="1"/>
    <col min="11090" max="11090" width="13.90625" style="120" customWidth="1"/>
    <col min="11091" max="11091" width="11.08984375" style="120" customWidth="1"/>
    <col min="11092" max="11092" width="8.90625" style="120" customWidth="1"/>
    <col min="11093" max="11122" width="4.08984375" style="120" customWidth="1"/>
    <col min="11123" max="11343" width="9.08984375" style="120"/>
    <col min="11344" max="11344" width="49" style="120" customWidth="1"/>
    <col min="11345" max="11345" width="2.08984375" style="120" customWidth="1"/>
    <col min="11346" max="11346" width="13.90625" style="120" customWidth="1"/>
    <col min="11347" max="11347" width="11.08984375" style="120" customWidth="1"/>
    <col min="11348" max="11348" width="8.90625" style="120" customWidth="1"/>
    <col min="11349" max="11378" width="4.08984375" style="120" customWidth="1"/>
    <col min="11379" max="11599" width="9.08984375" style="120"/>
    <col min="11600" max="11600" width="49" style="120" customWidth="1"/>
    <col min="11601" max="11601" width="2.08984375" style="120" customWidth="1"/>
    <col min="11602" max="11602" width="13.90625" style="120" customWidth="1"/>
    <col min="11603" max="11603" width="11.08984375" style="120" customWidth="1"/>
    <col min="11604" max="11604" width="8.90625" style="120" customWidth="1"/>
    <col min="11605" max="11634" width="4.08984375" style="120" customWidth="1"/>
    <col min="11635" max="11855" width="9.08984375" style="120"/>
    <col min="11856" max="11856" width="49" style="120" customWidth="1"/>
    <col min="11857" max="11857" width="2.08984375" style="120" customWidth="1"/>
    <col min="11858" max="11858" width="13.90625" style="120" customWidth="1"/>
    <col min="11859" max="11859" width="11.08984375" style="120" customWidth="1"/>
    <col min="11860" max="11860" width="8.90625" style="120" customWidth="1"/>
    <col min="11861" max="11890" width="4.08984375" style="120" customWidth="1"/>
    <col min="11891" max="12111" width="9.08984375" style="120"/>
    <col min="12112" max="12112" width="49" style="120" customWidth="1"/>
    <col min="12113" max="12113" width="2.08984375" style="120" customWidth="1"/>
    <col min="12114" max="12114" width="13.90625" style="120" customWidth="1"/>
    <col min="12115" max="12115" width="11.08984375" style="120" customWidth="1"/>
    <col min="12116" max="12116" width="8.90625" style="120" customWidth="1"/>
    <col min="12117" max="12146" width="4.08984375" style="120" customWidth="1"/>
    <col min="12147" max="12367" width="9.08984375" style="120"/>
    <col min="12368" max="12368" width="49" style="120" customWidth="1"/>
    <col min="12369" max="12369" width="2.08984375" style="120" customWidth="1"/>
    <col min="12370" max="12370" width="13.90625" style="120" customWidth="1"/>
    <col min="12371" max="12371" width="11.08984375" style="120" customWidth="1"/>
    <col min="12372" max="12372" width="8.90625" style="120" customWidth="1"/>
    <col min="12373" max="12402" width="4.08984375" style="120" customWidth="1"/>
    <col min="12403" max="12623" width="9.08984375" style="120"/>
    <col min="12624" max="12624" width="49" style="120" customWidth="1"/>
    <col min="12625" max="12625" width="2.08984375" style="120" customWidth="1"/>
    <col min="12626" max="12626" width="13.90625" style="120" customWidth="1"/>
    <col min="12627" max="12627" width="11.08984375" style="120" customWidth="1"/>
    <col min="12628" max="12628" width="8.90625" style="120" customWidth="1"/>
    <col min="12629" max="12658" width="4.08984375" style="120" customWidth="1"/>
    <col min="12659" max="12879" width="9.08984375" style="120"/>
    <col min="12880" max="12880" width="49" style="120" customWidth="1"/>
    <col min="12881" max="12881" width="2.08984375" style="120" customWidth="1"/>
    <col min="12882" max="12882" width="13.90625" style="120" customWidth="1"/>
    <col min="12883" max="12883" width="11.08984375" style="120" customWidth="1"/>
    <col min="12884" max="12884" width="8.90625" style="120" customWidth="1"/>
    <col min="12885" max="12914" width="4.08984375" style="120" customWidth="1"/>
    <col min="12915" max="13135" width="9.08984375" style="120"/>
    <col min="13136" max="13136" width="49" style="120" customWidth="1"/>
    <col min="13137" max="13137" width="2.08984375" style="120" customWidth="1"/>
    <col min="13138" max="13138" width="13.90625" style="120" customWidth="1"/>
    <col min="13139" max="13139" width="11.08984375" style="120" customWidth="1"/>
    <col min="13140" max="13140" width="8.90625" style="120" customWidth="1"/>
    <col min="13141" max="13170" width="4.08984375" style="120" customWidth="1"/>
    <col min="13171" max="13391" width="9.08984375" style="120"/>
    <col min="13392" max="13392" width="49" style="120" customWidth="1"/>
    <col min="13393" max="13393" width="2.08984375" style="120" customWidth="1"/>
    <col min="13394" max="13394" width="13.90625" style="120" customWidth="1"/>
    <col min="13395" max="13395" width="11.08984375" style="120" customWidth="1"/>
    <col min="13396" max="13396" width="8.90625" style="120" customWidth="1"/>
    <col min="13397" max="13426" width="4.08984375" style="120" customWidth="1"/>
    <col min="13427" max="13647" width="9.08984375" style="120"/>
    <col min="13648" max="13648" width="49" style="120" customWidth="1"/>
    <col min="13649" max="13649" width="2.08984375" style="120" customWidth="1"/>
    <col min="13650" max="13650" width="13.90625" style="120" customWidth="1"/>
    <col min="13651" max="13651" width="11.08984375" style="120" customWidth="1"/>
    <col min="13652" max="13652" width="8.90625" style="120" customWidth="1"/>
    <col min="13653" max="13682" width="4.08984375" style="120" customWidth="1"/>
    <col min="13683" max="13903" width="9.08984375" style="120"/>
    <col min="13904" max="13904" width="49" style="120" customWidth="1"/>
    <col min="13905" max="13905" width="2.08984375" style="120" customWidth="1"/>
    <col min="13906" max="13906" width="13.90625" style="120" customWidth="1"/>
    <col min="13907" max="13907" width="11.08984375" style="120" customWidth="1"/>
    <col min="13908" max="13908" width="8.90625" style="120" customWidth="1"/>
    <col min="13909" max="13938" width="4.08984375" style="120" customWidth="1"/>
    <col min="13939" max="14159" width="9.08984375" style="120"/>
    <col min="14160" max="14160" width="49" style="120" customWidth="1"/>
    <col min="14161" max="14161" width="2.08984375" style="120" customWidth="1"/>
    <col min="14162" max="14162" width="13.90625" style="120" customWidth="1"/>
    <col min="14163" max="14163" width="11.08984375" style="120" customWidth="1"/>
    <col min="14164" max="14164" width="8.90625" style="120" customWidth="1"/>
    <col min="14165" max="14194" width="4.08984375" style="120" customWidth="1"/>
    <col min="14195" max="14415" width="9.08984375" style="120"/>
    <col min="14416" max="14416" width="49" style="120" customWidth="1"/>
    <col min="14417" max="14417" width="2.08984375" style="120" customWidth="1"/>
    <col min="14418" max="14418" width="13.90625" style="120" customWidth="1"/>
    <col min="14419" max="14419" width="11.08984375" style="120" customWidth="1"/>
    <col min="14420" max="14420" width="8.90625" style="120" customWidth="1"/>
    <col min="14421" max="14450" width="4.08984375" style="120" customWidth="1"/>
    <col min="14451" max="14671" width="9.08984375" style="120"/>
    <col min="14672" max="14672" width="49" style="120" customWidth="1"/>
    <col min="14673" max="14673" width="2.08984375" style="120" customWidth="1"/>
    <col min="14674" max="14674" width="13.90625" style="120" customWidth="1"/>
    <col min="14675" max="14675" width="11.08984375" style="120" customWidth="1"/>
    <col min="14676" max="14676" width="8.90625" style="120" customWidth="1"/>
    <col min="14677" max="14706" width="4.08984375" style="120" customWidth="1"/>
    <col min="14707" max="14927" width="9.08984375" style="120"/>
    <col min="14928" max="14928" width="49" style="120" customWidth="1"/>
    <col min="14929" max="14929" width="2.08984375" style="120" customWidth="1"/>
    <col min="14930" max="14930" width="13.90625" style="120" customWidth="1"/>
    <col min="14931" max="14931" width="11.08984375" style="120" customWidth="1"/>
    <col min="14932" max="14932" width="8.90625" style="120" customWidth="1"/>
    <col min="14933" max="14962" width="4.08984375" style="120" customWidth="1"/>
    <col min="14963" max="15183" width="9.08984375" style="120"/>
    <col min="15184" max="15184" width="49" style="120" customWidth="1"/>
    <col min="15185" max="15185" width="2.08984375" style="120" customWidth="1"/>
    <col min="15186" max="15186" width="13.90625" style="120" customWidth="1"/>
    <col min="15187" max="15187" width="11.08984375" style="120" customWidth="1"/>
    <col min="15188" max="15188" width="8.90625" style="120" customWidth="1"/>
    <col min="15189" max="15218" width="4.08984375" style="120" customWidth="1"/>
    <col min="15219" max="15439" width="9.08984375" style="120"/>
    <col min="15440" max="15440" width="49" style="120" customWidth="1"/>
    <col min="15441" max="15441" width="2.08984375" style="120" customWidth="1"/>
    <col min="15442" max="15442" width="13.90625" style="120" customWidth="1"/>
    <col min="15443" max="15443" width="11.08984375" style="120" customWidth="1"/>
    <col min="15444" max="15444" width="8.90625" style="120" customWidth="1"/>
    <col min="15445" max="15474" width="4.08984375" style="120" customWidth="1"/>
    <col min="15475" max="15695" width="9.08984375" style="120"/>
    <col min="15696" max="15696" width="49" style="120" customWidth="1"/>
    <col min="15697" max="15697" width="2.08984375" style="120" customWidth="1"/>
    <col min="15698" max="15698" width="13.90625" style="120" customWidth="1"/>
    <col min="15699" max="15699" width="11.08984375" style="120" customWidth="1"/>
    <col min="15700" max="15700" width="8.90625" style="120" customWidth="1"/>
    <col min="15701" max="15730" width="4.08984375" style="120" customWidth="1"/>
    <col min="15731" max="15951" width="9.08984375" style="120"/>
    <col min="15952" max="15952" width="49" style="120" customWidth="1"/>
    <col min="15953" max="15953" width="2.08984375" style="120" customWidth="1"/>
    <col min="15954" max="15954" width="13.90625" style="120" customWidth="1"/>
    <col min="15955" max="15955" width="11.08984375" style="120" customWidth="1"/>
    <col min="15956" max="15956" width="8.90625" style="120" customWidth="1"/>
    <col min="15957" max="15986" width="4.08984375" style="120" customWidth="1"/>
    <col min="15987" max="16329" width="9.08984375" style="120"/>
    <col min="16330" max="16384" width="9.08984375" style="120" customWidth="1"/>
  </cols>
  <sheetData>
    <row r="4" spans="2:65" x14ac:dyDescent="0.3">
      <c r="B4" s="250" t="s">
        <v>101</v>
      </c>
      <c r="C4" s="250" t="s">
        <v>102</v>
      </c>
      <c r="D4" s="252" t="s">
        <v>103</v>
      </c>
      <c r="E4" s="250" t="s">
        <v>104</v>
      </c>
      <c r="F4" s="159"/>
      <c r="G4" s="260" t="s">
        <v>145</v>
      </c>
      <c r="H4" s="261"/>
      <c r="I4" s="261"/>
      <c r="J4" s="261"/>
      <c r="K4" s="261"/>
      <c r="L4" s="261"/>
      <c r="M4" s="261"/>
      <c r="N4" s="261"/>
      <c r="O4" s="261"/>
      <c r="P4" s="261"/>
      <c r="Q4" s="261"/>
      <c r="R4" s="261"/>
      <c r="S4" s="261"/>
      <c r="T4" s="261"/>
      <c r="U4" s="261"/>
      <c r="V4" s="261"/>
      <c r="W4" s="261"/>
      <c r="X4" s="261"/>
      <c r="Y4" s="261"/>
      <c r="Z4" s="261"/>
      <c r="AA4" s="261"/>
      <c r="AB4" s="261"/>
      <c r="AC4" s="261"/>
      <c r="AD4" s="261"/>
      <c r="AE4" s="261"/>
      <c r="AF4" s="261"/>
      <c r="AG4" s="261"/>
      <c r="AH4" s="261"/>
      <c r="AI4" s="261"/>
      <c r="AJ4" s="261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1"/>
      <c r="AY4" s="261"/>
      <c r="AZ4" s="261"/>
      <c r="BA4" s="261"/>
      <c r="BB4" s="261"/>
      <c r="BC4" s="261"/>
      <c r="BD4" s="261"/>
      <c r="BE4" s="261"/>
      <c r="BF4" s="261"/>
      <c r="BG4" s="261"/>
      <c r="BH4" s="261"/>
      <c r="BI4" s="261"/>
      <c r="BJ4" s="261"/>
      <c r="BK4" s="261"/>
      <c r="BL4" s="261"/>
      <c r="BM4" s="261"/>
    </row>
    <row r="5" spans="2:65" x14ac:dyDescent="0.3">
      <c r="B5" s="250"/>
      <c r="C5" s="250"/>
      <c r="D5" s="252"/>
      <c r="E5" s="250"/>
      <c r="F5" s="246">
        <v>2023</v>
      </c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8">
        <v>2024</v>
      </c>
      <c r="S5" s="249"/>
      <c r="T5" s="249"/>
      <c r="U5" s="249"/>
      <c r="V5" s="249"/>
      <c r="W5" s="249"/>
      <c r="X5" s="249"/>
      <c r="Y5" s="249"/>
      <c r="Z5" s="249"/>
      <c r="AA5" s="249"/>
      <c r="AB5" s="249"/>
      <c r="AC5" s="249"/>
      <c r="AD5" s="249"/>
      <c r="AE5" s="249"/>
      <c r="AF5" s="249"/>
      <c r="AG5" s="249"/>
      <c r="AH5" s="249"/>
      <c r="AI5" s="249"/>
      <c r="AJ5" s="249"/>
      <c r="AK5" s="249"/>
      <c r="AL5" s="249"/>
      <c r="AM5" s="249"/>
      <c r="AN5" s="249"/>
      <c r="AO5" s="249"/>
      <c r="AP5" s="249"/>
      <c r="AQ5" s="249"/>
      <c r="AR5" s="249"/>
      <c r="AS5" s="249"/>
      <c r="AT5" s="249"/>
      <c r="AU5" s="249"/>
      <c r="AV5" s="249"/>
      <c r="AW5" s="249"/>
      <c r="AX5" s="249"/>
      <c r="AY5" s="249"/>
      <c r="AZ5" s="249"/>
      <c r="BA5" s="249"/>
      <c r="BB5" s="249"/>
      <c r="BC5" s="249"/>
      <c r="BD5" s="249"/>
      <c r="BE5" s="249"/>
      <c r="BF5" s="249"/>
      <c r="BG5" s="249"/>
      <c r="BH5" s="249"/>
      <c r="BI5" s="249"/>
      <c r="BJ5" s="249"/>
      <c r="BK5" s="249"/>
      <c r="BL5" s="249"/>
      <c r="BM5" s="249"/>
    </row>
    <row r="6" spans="2:65" x14ac:dyDescent="0.3">
      <c r="B6" s="250"/>
      <c r="C6" s="250"/>
      <c r="D6" s="252"/>
      <c r="E6" s="250"/>
      <c r="F6" s="257" t="s">
        <v>146</v>
      </c>
      <c r="G6" s="258"/>
      <c r="H6" s="258"/>
      <c r="I6" s="259"/>
      <c r="J6" s="246" t="s">
        <v>147</v>
      </c>
      <c r="K6" s="247"/>
      <c r="L6" s="247"/>
      <c r="M6" s="256"/>
      <c r="N6" s="250" t="s">
        <v>148</v>
      </c>
      <c r="O6" s="250"/>
      <c r="P6" s="250"/>
      <c r="Q6" s="250"/>
      <c r="R6" s="246" t="s">
        <v>149</v>
      </c>
      <c r="S6" s="254"/>
      <c r="T6" s="254"/>
      <c r="U6" s="255"/>
      <c r="V6" s="246" t="s">
        <v>150</v>
      </c>
      <c r="W6" s="247"/>
      <c r="X6" s="247"/>
      <c r="Y6" s="256"/>
      <c r="Z6" s="246" t="s">
        <v>151</v>
      </c>
      <c r="AA6" s="247"/>
      <c r="AB6" s="247"/>
      <c r="AC6" s="256"/>
      <c r="AD6" s="246" t="s">
        <v>153</v>
      </c>
      <c r="AE6" s="247"/>
      <c r="AF6" s="247"/>
      <c r="AG6" s="256"/>
      <c r="AH6" s="250" t="s">
        <v>154</v>
      </c>
      <c r="AI6" s="250"/>
      <c r="AJ6" s="250"/>
      <c r="AK6" s="250"/>
      <c r="AL6" s="245" t="s">
        <v>156</v>
      </c>
      <c r="AM6" s="245"/>
      <c r="AN6" s="245"/>
      <c r="AO6" s="245"/>
      <c r="AP6" s="245" t="s">
        <v>157</v>
      </c>
      <c r="AQ6" s="245"/>
      <c r="AR6" s="245"/>
      <c r="AS6" s="245"/>
      <c r="AT6" s="245" t="s">
        <v>158</v>
      </c>
      <c r="AU6" s="245"/>
      <c r="AV6" s="245"/>
      <c r="AW6" s="245"/>
      <c r="AX6" s="245" t="s">
        <v>159</v>
      </c>
      <c r="AY6" s="245"/>
      <c r="AZ6" s="245"/>
      <c r="BA6" s="245"/>
      <c r="BB6" s="245" t="s">
        <v>146</v>
      </c>
      <c r="BC6" s="245"/>
      <c r="BD6" s="245"/>
      <c r="BE6" s="245"/>
      <c r="BF6" s="245" t="s">
        <v>147</v>
      </c>
      <c r="BG6" s="245"/>
      <c r="BH6" s="245"/>
      <c r="BI6" s="245"/>
      <c r="BJ6" s="245" t="s">
        <v>148</v>
      </c>
      <c r="BK6" s="245"/>
      <c r="BL6" s="245"/>
      <c r="BM6" s="245"/>
    </row>
    <row r="7" spans="2:65" s="79" customFormat="1" ht="15.5" x14ac:dyDescent="0.35">
      <c r="B7" s="251"/>
      <c r="C7" s="251"/>
      <c r="D7" s="253"/>
      <c r="E7" s="251"/>
      <c r="F7" s="161">
        <v>1</v>
      </c>
      <c r="G7" s="161">
        <v>2</v>
      </c>
      <c r="H7" s="161">
        <v>3</v>
      </c>
      <c r="I7" s="161">
        <v>4</v>
      </c>
      <c r="J7" s="161">
        <v>1</v>
      </c>
      <c r="K7" s="161">
        <v>2</v>
      </c>
      <c r="L7" s="161">
        <v>3</v>
      </c>
      <c r="M7" s="161">
        <v>4</v>
      </c>
      <c r="N7" s="160">
        <v>1</v>
      </c>
      <c r="O7" s="160">
        <v>2</v>
      </c>
      <c r="P7" s="160">
        <v>3</v>
      </c>
      <c r="Q7" s="160">
        <v>4</v>
      </c>
      <c r="R7" s="160">
        <v>1</v>
      </c>
      <c r="S7" s="160">
        <v>2</v>
      </c>
      <c r="T7" s="160">
        <v>3</v>
      </c>
      <c r="U7" s="160">
        <v>4</v>
      </c>
      <c r="V7" s="160">
        <v>1</v>
      </c>
      <c r="W7" s="160">
        <v>2</v>
      </c>
      <c r="X7" s="160">
        <v>3</v>
      </c>
      <c r="Y7" s="160">
        <v>4</v>
      </c>
      <c r="Z7" s="161">
        <v>1</v>
      </c>
      <c r="AA7" s="161">
        <v>2</v>
      </c>
      <c r="AB7" s="161">
        <v>3</v>
      </c>
      <c r="AC7" s="161">
        <v>4</v>
      </c>
      <c r="AD7" s="161">
        <v>1</v>
      </c>
      <c r="AE7" s="161">
        <v>2</v>
      </c>
      <c r="AF7" s="161">
        <v>3</v>
      </c>
      <c r="AG7" s="161">
        <v>4</v>
      </c>
      <c r="AH7" s="161">
        <v>1</v>
      </c>
      <c r="AI7" s="161">
        <v>2</v>
      </c>
      <c r="AJ7" s="161">
        <v>3</v>
      </c>
      <c r="AK7" s="161">
        <v>4</v>
      </c>
      <c r="AL7" s="161">
        <v>1</v>
      </c>
      <c r="AM7" s="161">
        <v>2</v>
      </c>
      <c r="AN7" s="161">
        <v>3</v>
      </c>
      <c r="AO7" s="162">
        <v>4</v>
      </c>
      <c r="AP7" s="161">
        <v>1</v>
      </c>
      <c r="AQ7" s="161">
        <v>2</v>
      </c>
      <c r="AR7" s="161">
        <v>3</v>
      </c>
      <c r="AS7" s="161">
        <v>4</v>
      </c>
      <c r="AT7" s="161">
        <v>1</v>
      </c>
      <c r="AU7" s="161">
        <v>2</v>
      </c>
      <c r="AV7" s="161">
        <v>3</v>
      </c>
      <c r="AW7" s="161">
        <v>4</v>
      </c>
      <c r="AX7" s="161">
        <v>1</v>
      </c>
      <c r="AY7" s="161">
        <v>2</v>
      </c>
      <c r="AZ7" s="161">
        <v>3</v>
      </c>
      <c r="BA7" s="161">
        <v>4</v>
      </c>
      <c r="BB7" s="161">
        <v>1</v>
      </c>
      <c r="BC7" s="161">
        <v>2</v>
      </c>
      <c r="BD7" s="161">
        <v>3</v>
      </c>
      <c r="BE7" s="161">
        <v>4</v>
      </c>
      <c r="BF7" s="161">
        <v>1</v>
      </c>
      <c r="BG7" s="161">
        <v>2</v>
      </c>
      <c r="BH7" s="161">
        <v>3</v>
      </c>
      <c r="BI7" s="161">
        <v>4</v>
      </c>
      <c r="BJ7" s="161">
        <v>1</v>
      </c>
      <c r="BK7" s="161">
        <v>2</v>
      </c>
      <c r="BL7" s="161">
        <v>3</v>
      </c>
      <c r="BM7" s="161">
        <v>4</v>
      </c>
    </row>
    <row r="8" spans="2:65" x14ac:dyDescent="0.3">
      <c r="B8" s="163"/>
      <c r="C8" s="163"/>
      <c r="D8" s="163"/>
      <c r="E8" s="163"/>
      <c r="F8" s="127"/>
      <c r="G8" s="127"/>
      <c r="H8" s="127"/>
      <c r="I8" s="127"/>
      <c r="J8" s="127"/>
      <c r="K8" s="127"/>
      <c r="L8" s="127"/>
      <c r="M8" s="127"/>
      <c r="N8" s="163"/>
      <c r="O8" s="163"/>
      <c r="P8" s="163"/>
      <c r="Q8" s="163"/>
      <c r="R8" s="163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4"/>
      <c r="AH8" s="164"/>
      <c r="AI8" s="164"/>
      <c r="AJ8" s="164"/>
      <c r="AK8" s="164"/>
      <c r="AL8" s="165"/>
      <c r="AM8" s="165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</row>
    <row r="9" spans="2:65" ht="15" customHeight="1" x14ac:dyDescent="0.3">
      <c r="B9" s="161" t="s">
        <v>105</v>
      </c>
      <c r="C9" s="166" t="s">
        <v>106</v>
      </c>
      <c r="D9" s="167"/>
      <c r="E9" s="168"/>
      <c r="N9" s="168"/>
      <c r="O9" s="168"/>
      <c r="P9" s="168"/>
      <c r="Q9" s="168"/>
      <c r="R9" s="168"/>
      <c r="S9" s="168"/>
      <c r="T9" s="169"/>
      <c r="U9" s="169"/>
      <c r="V9" s="169"/>
      <c r="W9" s="169"/>
      <c r="X9" s="169"/>
      <c r="Y9" s="169"/>
      <c r="Z9" s="169"/>
      <c r="AA9" s="169"/>
      <c r="AB9" s="169"/>
      <c r="AC9" s="169"/>
      <c r="AD9" s="169"/>
      <c r="AE9" s="169"/>
      <c r="AF9" s="169"/>
      <c r="AG9" s="170"/>
      <c r="AH9" s="171"/>
      <c r="AI9" s="171"/>
      <c r="AJ9" s="171"/>
      <c r="AK9" s="171"/>
      <c r="AL9" s="171"/>
      <c r="AM9" s="171"/>
    </row>
    <row r="10" spans="2:65" ht="15" customHeight="1" x14ac:dyDescent="0.3">
      <c r="B10" s="162">
        <v>1</v>
      </c>
      <c r="C10" s="182" t="str">
        <f>'Sumber harga'!C6</f>
        <v>NAS + Hardisk 8TB + Collocation</v>
      </c>
      <c r="D10" s="167" t="s">
        <v>187</v>
      </c>
      <c r="E10" s="172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3"/>
      <c r="AJ10" s="173"/>
      <c r="AK10" s="173"/>
      <c r="AL10" s="173"/>
      <c r="AM10" s="173"/>
      <c r="AN10" s="173"/>
      <c r="AO10" s="173"/>
      <c r="AP10" s="173"/>
      <c r="AQ10" s="173"/>
      <c r="AR10" s="173"/>
      <c r="AS10" s="173"/>
      <c r="AT10" s="173"/>
      <c r="AU10" s="173"/>
      <c r="AV10" s="173"/>
      <c r="AW10" s="173"/>
      <c r="AX10" s="173"/>
      <c r="AY10" s="173"/>
      <c r="AZ10" s="173"/>
      <c r="BA10" s="173"/>
      <c r="BB10" s="173"/>
      <c r="BC10" s="173"/>
      <c r="BD10" s="173"/>
      <c r="BE10" s="173"/>
      <c r="BF10" s="173"/>
      <c r="BG10" s="173"/>
      <c r="BH10" s="173"/>
      <c r="BI10" s="173"/>
      <c r="BJ10" s="173"/>
      <c r="BK10" s="173"/>
      <c r="BL10" s="173"/>
      <c r="BM10" s="173"/>
    </row>
    <row r="11" spans="2:65" ht="15" customHeight="1" x14ac:dyDescent="0.3">
      <c r="B11" s="162">
        <v>2</v>
      </c>
      <c r="C11" s="182" t="str">
        <f>'Sumber harga'!C7</f>
        <v>System Analyst (S3 - 7 tahun)</v>
      </c>
      <c r="D11" s="167">
        <v>1</v>
      </c>
      <c r="E11" s="172">
        <f>SUM(F11:BM11)</f>
        <v>16</v>
      </c>
      <c r="F11" s="173">
        <v>1</v>
      </c>
      <c r="G11" s="173"/>
      <c r="H11" s="173">
        <v>1</v>
      </c>
      <c r="I11" s="173"/>
      <c r="J11" s="173">
        <v>1</v>
      </c>
      <c r="K11" s="173"/>
      <c r="L11" s="173">
        <v>1</v>
      </c>
      <c r="M11" s="173"/>
      <c r="N11" s="173">
        <v>1</v>
      </c>
      <c r="O11" s="173"/>
      <c r="P11" s="173">
        <v>1</v>
      </c>
      <c r="Q11" s="173"/>
      <c r="R11" s="173">
        <v>1</v>
      </c>
      <c r="S11" s="173"/>
      <c r="T11" s="173">
        <v>1</v>
      </c>
      <c r="U11" s="173"/>
      <c r="V11" s="173">
        <v>1</v>
      </c>
      <c r="W11" s="173"/>
      <c r="X11" s="173"/>
      <c r="Y11" s="173"/>
      <c r="Z11" s="173">
        <v>1</v>
      </c>
      <c r="AA11" s="173"/>
      <c r="AB11" s="173"/>
      <c r="AC11" s="173"/>
      <c r="AD11" s="173">
        <v>1</v>
      </c>
      <c r="AE11" s="173"/>
      <c r="AF11" s="173"/>
      <c r="AG11" s="173"/>
      <c r="AH11" s="173">
        <v>1</v>
      </c>
      <c r="AI11" s="173"/>
      <c r="AJ11" s="173"/>
      <c r="AK11" s="173"/>
      <c r="AL11" s="173">
        <v>1</v>
      </c>
      <c r="AM11" s="173"/>
      <c r="AN11" s="173"/>
      <c r="AO11" s="173"/>
      <c r="AP11" s="173">
        <v>1</v>
      </c>
      <c r="AQ11" s="173"/>
      <c r="AR11" s="173"/>
      <c r="AS11" s="173"/>
      <c r="AT11" s="173">
        <v>1</v>
      </c>
      <c r="AU11" s="173"/>
      <c r="AV11" s="173"/>
      <c r="AW11" s="173"/>
      <c r="AX11" s="173">
        <v>1</v>
      </c>
      <c r="AY11" s="173"/>
      <c r="AZ11" s="173"/>
      <c r="BA11" s="173"/>
      <c r="BB11" s="173"/>
      <c r="BC11" s="173"/>
      <c r="BD11" s="173"/>
      <c r="BE11" s="173"/>
      <c r="BF11" s="173"/>
      <c r="BG11" s="173"/>
      <c r="BH11" s="173"/>
      <c r="BI11" s="173"/>
      <c r="BJ11" s="173"/>
      <c r="BK11" s="173"/>
      <c r="BL11" s="173"/>
      <c r="BM11" s="173"/>
    </row>
    <row r="12" spans="2:65" ht="15" customHeight="1" x14ac:dyDescent="0.3">
      <c r="B12" s="162">
        <v>3</v>
      </c>
      <c r="C12" s="182" t="str">
        <f>'Sumber harga'!C8</f>
        <v>Software Developer (S1 - 5 tahun)</v>
      </c>
      <c r="D12" s="167">
        <v>1</v>
      </c>
      <c r="E12" s="172">
        <f>SUM(F12:BM12)</f>
        <v>16</v>
      </c>
      <c r="F12" s="173">
        <v>1</v>
      </c>
      <c r="G12" s="173"/>
      <c r="H12" s="173">
        <v>1</v>
      </c>
      <c r="I12" s="173"/>
      <c r="J12" s="173">
        <v>1</v>
      </c>
      <c r="K12" s="173"/>
      <c r="L12" s="173">
        <v>1</v>
      </c>
      <c r="M12" s="173"/>
      <c r="N12" s="173">
        <v>1</v>
      </c>
      <c r="O12" s="173"/>
      <c r="P12" s="173">
        <v>1</v>
      </c>
      <c r="Q12" s="173"/>
      <c r="R12" s="173">
        <v>1</v>
      </c>
      <c r="S12" s="173"/>
      <c r="T12" s="173">
        <v>1</v>
      </c>
      <c r="U12" s="173"/>
      <c r="V12" s="173">
        <v>1</v>
      </c>
      <c r="W12" s="173"/>
      <c r="X12" s="173"/>
      <c r="Y12" s="173"/>
      <c r="Z12" s="173">
        <v>1</v>
      </c>
      <c r="AA12" s="173"/>
      <c r="AB12" s="173"/>
      <c r="AC12" s="173"/>
      <c r="AD12" s="173">
        <v>1</v>
      </c>
      <c r="AE12" s="173"/>
      <c r="AF12" s="173"/>
      <c r="AG12" s="173"/>
      <c r="AH12" s="173">
        <v>1</v>
      </c>
      <c r="AI12" s="173"/>
      <c r="AJ12" s="173"/>
      <c r="AK12" s="173"/>
      <c r="AL12" s="173">
        <v>1</v>
      </c>
      <c r="AM12" s="173"/>
      <c r="AN12" s="173"/>
      <c r="AO12" s="173"/>
      <c r="AP12" s="173">
        <v>1</v>
      </c>
      <c r="AQ12" s="173"/>
      <c r="AR12" s="173"/>
      <c r="AS12" s="173"/>
      <c r="AT12" s="173">
        <v>1</v>
      </c>
      <c r="AU12" s="173"/>
      <c r="AV12" s="173"/>
      <c r="AW12" s="173"/>
      <c r="AX12" s="173">
        <v>1</v>
      </c>
      <c r="AY12" s="173"/>
      <c r="AZ12" s="173"/>
      <c r="BA12" s="173"/>
      <c r="BB12" s="173"/>
      <c r="BC12" s="173"/>
      <c r="BD12" s="173"/>
      <c r="BE12" s="173"/>
      <c r="BF12" s="173"/>
      <c r="BG12" s="173"/>
      <c r="BH12" s="173"/>
      <c r="BI12" s="173"/>
      <c r="BJ12" s="173"/>
      <c r="BK12" s="173"/>
      <c r="BL12" s="173"/>
      <c r="BM12" s="173"/>
    </row>
    <row r="13" spans="2:65" ht="15" customHeight="1" x14ac:dyDescent="0.3">
      <c r="B13" s="162">
        <v>4</v>
      </c>
      <c r="C13" s="182" t="str">
        <f>'Sumber harga'!C9</f>
        <v>Database Administrator (S1 - 4 tahun)</v>
      </c>
      <c r="D13" s="167">
        <v>1</v>
      </c>
      <c r="E13" s="172">
        <f>SUM(F13:BM13)</f>
        <v>16</v>
      </c>
      <c r="F13" s="173">
        <v>1</v>
      </c>
      <c r="G13" s="173"/>
      <c r="H13" s="173">
        <v>1</v>
      </c>
      <c r="I13" s="173"/>
      <c r="J13" s="173">
        <v>1</v>
      </c>
      <c r="K13" s="173"/>
      <c r="L13" s="173">
        <v>1</v>
      </c>
      <c r="M13" s="173"/>
      <c r="N13" s="173">
        <v>1</v>
      </c>
      <c r="O13" s="173"/>
      <c r="P13" s="173">
        <v>1</v>
      </c>
      <c r="Q13" s="173"/>
      <c r="R13" s="173">
        <v>1</v>
      </c>
      <c r="S13" s="173"/>
      <c r="T13" s="173">
        <v>1</v>
      </c>
      <c r="U13" s="173"/>
      <c r="V13" s="173">
        <v>1</v>
      </c>
      <c r="W13" s="173"/>
      <c r="X13" s="173"/>
      <c r="Y13" s="173"/>
      <c r="Z13" s="173">
        <v>1</v>
      </c>
      <c r="AA13" s="173"/>
      <c r="AB13" s="173"/>
      <c r="AC13" s="173"/>
      <c r="AD13" s="173">
        <v>1</v>
      </c>
      <c r="AE13" s="173"/>
      <c r="AF13" s="173"/>
      <c r="AG13" s="173"/>
      <c r="AH13" s="173">
        <v>1</v>
      </c>
      <c r="AI13" s="173"/>
      <c r="AJ13" s="173"/>
      <c r="AK13" s="173"/>
      <c r="AL13" s="173">
        <v>1</v>
      </c>
      <c r="AM13" s="173"/>
      <c r="AN13" s="173"/>
      <c r="AO13" s="173"/>
      <c r="AP13" s="173">
        <v>1</v>
      </c>
      <c r="AQ13" s="173"/>
      <c r="AR13" s="173"/>
      <c r="AS13" s="173"/>
      <c r="AT13" s="173">
        <v>1</v>
      </c>
      <c r="AU13" s="173"/>
      <c r="AV13" s="173"/>
      <c r="AW13" s="173"/>
      <c r="AX13" s="173">
        <v>1</v>
      </c>
      <c r="AY13" s="173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3"/>
      <c r="BM13" s="173"/>
    </row>
    <row r="14" spans="2:65" ht="15" customHeight="1" x14ac:dyDescent="0.3">
      <c r="B14" s="162">
        <v>5</v>
      </c>
      <c r="C14" s="182" t="str">
        <f>'Sumber harga'!C11</f>
        <v>Biaya Transportasi, Biaya ATK, Biaya Laporan</v>
      </c>
      <c r="D14" s="167">
        <v>1</v>
      </c>
      <c r="E14" s="172">
        <f>SUM(F14:BM14)</f>
        <v>16</v>
      </c>
      <c r="F14" s="173">
        <v>1</v>
      </c>
      <c r="G14" s="173"/>
      <c r="H14" s="173">
        <v>1</v>
      </c>
      <c r="I14" s="173"/>
      <c r="J14" s="173">
        <v>1</v>
      </c>
      <c r="K14" s="173"/>
      <c r="L14" s="173">
        <v>1</v>
      </c>
      <c r="M14" s="173"/>
      <c r="N14" s="173">
        <v>1</v>
      </c>
      <c r="O14" s="173"/>
      <c r="P14" s="173">
        <v>1</v>
      </c>
      <c r="Q14" s="173"/>
      <c r="R14" s="173">
        <v>1</v>
      </c>
      <c r="S14" s="173"/>
      <c r="T14" s="173">
        <v>1</v>
      </c>
      <c r="U14" s="173"/>
      <c r="V14" s="173">
        <v>1</v>
      </c>
      <c r="W14" s="173"/>
      <c r="X14" s="173"/>
      <c r="Y14" s="173"/>
      <c r="Z14" s="173">
        <v>1</v>
      </c>
      <c r="AA14" s="173"/>
      <c r="AB14" s="173"/>
      <c r="AC14" s="173"/>
      <c r="AD14" s="173">
        <v>1</v>
      </c>
      <c r="AE14" s="173"/>
      <c r="AF14" s="173"/>
      <c r="AG14" s="173"/>
      <c r="AH14" s="173">
        <v>1</v>
      </c>
      <c r="AI14" s="173"/>
      <c r="AJ14" s="173"/>
      <c r="AK14" s="173"/>
      <c r="AL14" s="173">
        <v>1</v>
      </c>
      <c r="AM14" s="173"/>
      <c r="AN14" s="173"/>
      <c r="AO14" s="173"/>
      <c r="AP14" s="173">
        <v>1</v>
      </c>
      <c r="AQ14" s="173"/>
      <c r="AR14" s="173"/>
      <c r="AS14" s="173"/>
      <c r="AT14" s="173">
        <v>1</v>
      </c>
      <c r="AU14" s="173"/>
      <c r="AV14" s="173"/>
      <c r="AW14" s="173"/>
      <c r="AX14" s="173">
        <v>1</v>
      </c>
      <c r="AY14" s="173"/>
      <c r="AZ14" s="173"/>
      <c r="BA14" s="173"/>
      <c r="BB14" s="173"/>
      <c r="BC14" s="173"/>
      <c r="BD14" s="173"/>
      <c r="BE14" s="173"/>
      <c r="BF14" s="173"/>
      <c r="BG14" s="173"/>
      <c r="BH14" s="173"/>
      <c r="BI14" s="173"/>
      <c r="BJ14" s="173"/>
      <c r="BK14" s="173"/>
      <c r="BL14" s="173"/>
      <c r="BM14" s="173"/>
    </row>
    <row r="15" spans="2:65" x14ac:dyDescent="0.3">
      <c r="B15" s="174"/>
      <c r="C15" s="175"/>
      <c r="D15" s="174"/>
      <c r="E15" s="176"/>
      <c r="F15" s="176"/>
      <c r="G15" s="174"/>
      <c r="H15" s="174"/>
      <c r="I15" s="174"/>
      <c r="J15" s="174"/>
      <c r="K15" s="174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1"/>
      <c r="Y15" s="171"/>
      <c r="Z15" s="171"/>
      <c r="AA15" s="171"/>
      <c r="AB15" s="171"/>
      <c r="AC15" s="171"/>
      <c r="AD15" s="171"/>
      <c r="AE15" s="171"/>
      <c r="AF15" s="171"/>
    </row>
    <row r="16" spans="2:65" x14ac:dyDescent="0.3">
      <c r="B16" s="163"/>
      <c r="C16" s="178"/>
      <c r="D16" s="174"/>
      <c r="E16" s="179"/>
      <c r="F16" s="179"/>
      <c r="G16" s="179"/>
      <c r="H16" s="179"/>
      <c r="I16" s="179"/>
      <c r="J16" s="179"/>
      <c r="K16" s="179"/>
      <c r="L16" s="179"/>
      <c r="M16" s="179"/>
      <c r="N16" s="171"/>
      <c r="O16" s="171"/>
      <c r="P16" s="171"/>
      <c r="Q16" s="171"/>
      <c r="R16" s="171"/>
      <c r="S16" s="171"/>
      <c r="T16" s="171"/>
      <c r="U16" s="171"/>
      <c r="V16" s="171"/>
      <c r="W16" s="171"/>
      <c r="X16" s="171"/>
      <c r="Y16" s="171"/>
      <c r="Z16" s="171"/>
      <c r="AA16" s="171"/>
      <c r="AB16" s="171"/>
      <c r="AC16" s="171"/>
      <c r="AD16" s="171"/>
      <c r="AE16" s="171"/>
      <c r="AF16" s="171"/>
    </row>
    <row r="17" spans="2:65" x14ac:dyDescent="0.3">
      <c r="B17" s="161" t="s">
        <v>107</v>
      </c>
      <c r="C17" s="180" t="s">
        <v>155</v>
      </c>
      <c r="D17" s="162"/>
      <c r="E17" s="181"/>
      <c r="F17" s="181"/>
      <c r="G17" s="181"/>
      <c r="H17" s="181"/>
      <c r="I17" s="181"/>
      <c r="J17" s="181"/>
      <c r="K17" s="181"/>
      <c r="L17" s="181"/>
      <c r="M17" s="181"/>
      <c r="N17" s="128"/>
      <c r="O17" s="128"/>
      <c r="P17" s="128"/>
      <c r="Q17" s="128"/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8"/>
      <c r="AO17" s="128"/>
      <c r="AP17" s="128"/>
      <c r="AQ17" s="128"/>
      <c r="AR17" s="128"/>
      <c r="AS17" s="128"/>
      <c r="AT17" s="128"/>
      <c r="AU17" s="128"/>
      <c r="AV17" s="128"/>
      <c r="AW17" s="128"/>
      <c r="AX17" s="128"/>
      <c r="AY17" s="128"/>
      <c r="AZ17" s="128"/>
      <c r="BA17" s="128"/>
      <c r="BB17" s="128"/>
      <c r="BC17" s="128"/>
      <c r="BD17" s="128"/>
      <c r="BE17" s="128"/>
      <c r="BF17" s="128"/>
      <c r="BG17" s="128"/>
      <c r="BH17" s="128"/>
      <c r="BI17" s="128"/>
      <c r="BJ17" s="128"/>
      <c r="BK17" s="128"/>
      <c r="BL17" s="128"/>
      <c r="BM17" s="128"/>
    </row>
    <row r="18" spans="2:65" x14ac:dyDescent="0.3">
      <c r="B18" s="121">
        <v>1</v>
      </c>
      <c r="C18" s="124" t="s">
        <v>152</v>
      </c>
      <c r="D18" s="122"/>
      <c r="E18" s="125"/>
      <c r="F18" s="125"/>
      <c r="G18" s="126"/>
      <c r="H18" s="126"/>
      <c r="I18" s="126"/>
      <c r="J18" s="126"/>
      <c r="K18" s="126"/>
      <c r="L18" s="126"/>
      <c r="M18" s="12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6"/>
      <c r="AF18" s="126"/>
      <c r="AG18" s="126"/>
      <c r="AH18" s="126"/>
      <c r="AI18" s="126"/>
      <c r="AJ18" s="126"/>
      <c r="AK18" s="126"/>
      <c r="AL18" s="126"/>
      <c r="AM18" s="126"/>
      <c r="AN18" s="126"/>
      <c r="AO18" s="126"/>
      <c r="AP18" s="126"/>
      <c r="AQ18" s="126"/>
      <c r="AR18" s="126"/>
      <c r="AS18" s="126"/>
      <c r="AT18" s="126"/>
      <c r="AU18" s="126"/>
      <c r="AV18" s="126"/>
      <c r="AW18" s="126"/>
      <c r="AX18" s="126"/>
      <c r="AY18" s="126"/>
      <c r="AZ18" s="126"/>
      <c r="BA18" s="126"/>
      <c r="BB18" s="126"/>
      <c r="BC18" s="126"/>
      <c r="BD18" s="126"/>
      <c r="BE18" s="126"/>
      <c r="BF18" s="126"/>
      <c r="BG18" s="126"/>
      <c r="BH18" s="126"/>
      <c r="BI18" s="126"/>
      <c r="BJ18" s="126"/>
      <c r="BK18" s="126"/>
      <c r="BL18" s="126"/>
      <c r="BM18" s="126"/>
    </row>
    <row r="19" spans="2:65" ht="14.5" x14ac:dyDescent="0.35"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</row>
  </sheetData>
  <mergeCells count="22">
    <mergeCell ref="F5:Q5"/>
    <mergeCell ref="R5:BM5"/>
    <mergeCell ref="B4:B7"/>
    <mergeCell ref="C4:C7"/>
    <mergeCell ref="D4:D7"/>
    <mergeCell ref="E4:E7"/>
    <mergeCell ref="AP6:AS6"/>
    <mergeCell ref="N6:Q6"/>
    <mergeCell ref="R6:U6"/>
    <mergeCell ref="V6:Y6"/>
    <mergeCell ref="Z6:AC6"/>
    <mergeCell ref="AD6:AG6"/>
    <mergeCell ref="AH6:AK6"/>
    <mergeCell ref="F6:I6"/>
    <mergeCell ref="J6:M6"/>
    <mergeCell ref="G4:BM4"/>
    <mergeCell ref="AL6:AO6"/>
    <mergeCell ref="AT6:AW6"/>
    <mergeCell ref="BJ6:BM6"/>
    <mergeCell ref="AX6:BA6"/>
    <mergeCell ref="BB6:BE6"/>
    <mergeCell ref="BF6:BI6"/>
  </mergeCells>
  <printOptions horizontalCentered="1"/>
  <pageMargins left="0.70866141732283472" right="0.70866141732283472" top="2.48" bottom="0.74803149606299213" header="0.31496062992125984" footer="0.31496062992125984"/>
  <pageSetup scale="45" orientation="landscape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F11"/>
  <sheetViews>
    <sheetView view="pageBreakPreview" topLeftCell="A3" zoomScale="70" zoomScaleSheetLayoutView="70" workbookViewId="0">
      <selection activeCell="F11" sqref="F11"/>
    </sheetView>
  </sheetViews>
  <sheetFormatPr defaultColWidth="9.08984375" defaultRowHeight="12.5" x14ac:dyDescent="0.25"/>
  <cols>
    <col min="1" max="1" width="4.08984375" style="117" customWidth="1"/>
    <col min="2" max="2" width="3.90625" style="117" customWidth="1"/>
    <col min="3" max="3" width="68.90625" style="117" bestFit="1" customWidth="1"/>
    <col min="4" max="4" width="28.54296875" style="117" customWidth="1"/>
    <col min="5" max="5" width="16.90625" style="117" bestFit="1" customWidth="1"/>
    <col min="6" max="6" width="21.54296875" style="117" customWidth="1"/>
    <col min="7" max="16384" width="9.08984375" style="117"/>
  </cols>
  <sheetData>
    <row r="2" spans="2:6" ht="15.5" x14ac:dyDescent="0.35">
      <c r="B2" s="262" t="s">
        <v>144</v>
      </c>
      <c r="C2" s="262"/>
      <c r="D2" s="262"/>
      <c r="E2" s="262"/>
      <c r="F2" s="262"/>
    </row>
    <row r="3" spans="2:6" ht="15.5" x14ac:dyDescent="0.35">
      <c r="B3" s="262" t="str">
        <f>Hal0!B13</f>
        <v>Pengadaan Pekerjaan Jasa Lain Peningkatan Kapasitas dan Pengembangan Vendor Management System (VMS) Tahun 2023</v>
      </c>
      <c r="C3" s="262"/>
      <c r="D3" s="262"/>
      <c r="E3" s="262"/>
      <c r="F3" s="262"/>
    </row>
    <row r="4" spans="2:6" ht="15.5" x14ac:dyDescent="0.35">
      <c r="B4" s="119"/>
      <c r="C4" s="119"/>
      <c r="D4" s="119"/>
      <c r="E4" s="119"/>
      <c r="F4" s="119"/>
    </row>
    <row r="5" spans="2:6" s="129" customFormat="1" ht="15.5" x14ac:dyDescent="0.25">
      <c r="B5" s="143" t="s">
        <v>96</v>
      </c>
      <c r="C5" s="143" t="s">
        <v>97</v>
      </c>
      <c r="D5" s="143" t="s">
        <v>170</v>
      </c>
      <c r="E5" s="143" t="s">
        <v>167</v>
      </c>
      <c r="F5" s="143" t="s">
        <v>162</v>
      </c>
    </row>
    <row r="6" spans="2:6" s="118" customFormat="1" ht="15.5" x14ac:dyDescent="0.35">
      <c r="B6" s="144">
        <v>1</v>
      </c>
      <c r="C6" s="145" t="s">
        <v>185</v>
      </c>
      <c r="D6" s="146"/>
      <c r="E6" s="147"/>
      <c r="F6" s="148"/>
    </row>
    <row r="7" spans="2:6" s="118" customFormat="1" ht="31" x14ac:dyDescent="0.35">
      <c r="B7" s="144">
        <v>2</v>
      </c>
      <c r="C7" s="145" t="s">
        <v>188</v>
      </c>
      <c r="D7" s="146" t="s">
        <v>174</v>
      </c>
      <c r="E7" s="147"/>
      <c r="F7" s="148">
        <f t="shared" ref="F7:F9" si="0">E7/22*1.1</f>
        <v>0</v>
      </c>
    </row>
    <row r="8" spans="2:6" s="118" customFormat="1" ht="31" x14ac:dyDescent="0.35">
      <c r="B8" s="144">
        <v>3</v>
      </c>
      <c r="C8" s="145" t="s">
        <v>180</v>
      </c>
      <c r="D8" s="146" t="s">
        <v>174</v>
      </c>
      <c r="E8" s="147"/>
      <c r="F8" s="148">
        <f t="shared" si="0"/>
        <v>0</v>
      </c>
    </row>
    <row r="9" spans="2:6" s="118" customFormat="1" ht="31" x14ac:dyDescent="0.35">
      <c r="B9" s="144">
        <v>4</v>
      </c>
      <c r="C9" s="149" t="s">
        <v>181</v>
      </c>
      <c r="D9" s="146" t="s">
        <v>174</v>
      </c>
      <c r="E9" s="147"/>
      <c r="F9" s="148">
        <f t="shared" si="0"/>
        <v>0</v>
      </c>
    </row>
    <row r="10" spans="2:6" s="118" customFormat="1" ht="55.75" customHeight="1" x14ac:dyDescent="0.25">
      <c r="B10" s="144"/>
      <c r="C10" s="149" t="s">
        <v>194</v>
      </c>
      <c r="D10" s="190" t="s">
        <v>26</v>
      </c>
      <c r="E10" s="191" t="s">
        <v>26</v>
      </c>
      <c r="F10" s="192" t="s">
        <v>26</v>
      </c>
    </row>
    <row r="11" spans="2:6" ht="36.65" customHeight="1" x14ac:dyDescent="0.35">
      <c r="B11" s="144">
        <v>5</v>
      </c>
      <c r="C11" s="145" t="s">
        <v>183</v>
      </c>
      <c r="D11" s="146" t="s">
        <v>174</v>
      </c>
      <c r="E11" s="150"/>
      <c r="F11" s="148"/>
    </row>
  </sheetData>
  <mergeCells count="2">
    <mergeCell ref="B2:F2"/>
    <mergeCell ref="B3:F3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4" orientation="landscape" r:id="rId1"/>
  <customProperties>
    <customPr name="_pios_id" r:id="rId2"/>
  </customProperties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  <pageSetUpPr fitToPage="1"/>
  </sheetPr>
  <dimension ref="B2:I13"/>
  <sheetViews>
    <sheetView showGridLines="0" view="pageBreakPreview" zoomScale="70" zoomScaleNormal="70" zoomScaleSheetLayoutView="70" workbookViewId="0">
      <selection activeCell="H20" sqref="H20"/>
    </sheetView>
  </sheetViews>
  <sheetFormatPr defaultColWidth="9.08984375" defaultRowHeight="12.5" x14ac:dyDescent="0.25"/>
  <cols>
    <col min="1" max="1" width="9.08984375" style="117"/>
    <col min="2" max="2" width="5.90625" style="117" customWidth="1"/>
    <col min="3" max="3" width="47.54296875" style="117" customWidth="1"/>
    <col min="4" max="4" width="12.90625" style="117" customWidth="1"/>
    <col min="5" max="5" width="9.90625" style="117" customWidth="1"/>
    <col min="6" max="7" width="8.54296875" style="117" customWidth="1"/>
    <col min="8" max="8" width="19.453125" style="117" customWidth="1"/>
    <col min="9" max="9" width="19" style="117" customWidth="1"/>
    <col min="10" max="10" width="11.08984375" style="117" customWidth="1"/>
    <col min="11" max="16384" width="9.08984375" style="117"/>
  </cols>
  <sheetData>
    <row r="2" spans="2:9" s="119" customFormat="1" ht="15.5" x14ac:dyDescent="0.35">
      <c r="B2" s="262" t="s">
        <v>168</v>
      </c>
      <c r="C2" s="262"/>
      <c r="D2" s="262"/>
      <c r="E2" s="262"/>
      <c r="F2" s="262"/>
      <c r="G2" s="262"/>
      <c r="H2" s="262"/>
      <c r="I2" s="262"/>
    </row>
    <row r="3" spans="2:9" s="119" customFormat="1" ht="15.5" x14ac:dyDescent="0.35">
      <c r="B3" s="213" t="str">
        <f>Hal0!B13</f>
        <v>Pengadaan Pekerjaan Jasa Lain Peningkatan Kapasitas dan Pengembangan Vendor Management System (VMS) Tahun 2023</v>
      </c>
      <c r="C3" s="213"/>
      <c r="D3" s="213"/>
      <c r="E3" s="213"/>
      <c r="F3" s="213"/>
      <c r="G3" s="213"/>
      <c r="H3" s="213"/>
      <c r="I3" s="213"/>
    </row>
    <row r="4" spans="2:9" s="119" customFormat="1" ht="15.5" x14ac:dyDescent="0.35">
      <c r="B4" s="213"/>
      <c r="C4" s="213"/>
      <c r="D4" s="213"/>
      <c r="E4" s="213"/>
      <c r="F4" s="213"/>
      <c r="G4" s="213"/>
      <c r="H4" s="213"/>
      <c r="I4" s="213"/>
    </row>
    <row r="5" spans="2:9" ht="17.25" customHeight="1" x14ac:dyDescent="0.35">
      <c r="B5" s="130"/>
      <c r="C5" s="130"/>
      <c r="D5" s="130"/>
      <c r="E5" s="130"/>
      <c r="F5" s="130"/>
      <c r="G5" s="130"/>
      <c r="H5" s="130"/>
      <c r="I5" s="130"/>
    </row>
    <row r="6" spans="2:9" ht="12.75" customHeight="1" x14ac:dyDescent="0.25">
      <c r="B6" s="266" t="s">
        <v>66</v>
      </c>
      <c r="C6" s="266" t="s">
        <v>67</v>
      </c>
      <c r="D6" s="266" t="s">
        <v>68</v>
      </c>
      <c r="E6" s="269" t="s">
        <v>69</v>
      </c>
      <c r="F6" s="269"/>
      <c r="G6" s="270" t="s">
        <v>162</v>
      </c>
      <c r="H6" s="266" t="s">
        <v>163</v>
      </c>
      <c r="I6" s="271" t="s">
        <v>164</v>
      </c>
    </row>
    <row r="7" spans="2:9" ht="15" customHeight="1" x14ac:dyDescent="0.25">
      <c r="B7" s="267"/>
      <c r="C7" s="267"/>
      <c r="D7" s="267"/>
      <c r="E7" s="269"/>
      <c r="F7" s="269"/>
      <c r="G7" s="270"/>
      <c r="H7" s="267"/>
      <c r="I7" s="272"/>
    </row>
    <row r="8" spans="2:9" ht="15.5" x14ac:dyDescent="0.25">
      <c r="B8" s="268"/>
      <c r="C8" s="268"/>
      <c r="D8" s="268"/>
      <c r="E8" s="131" t="s">
        <v>27</v>
      </c>
      <c r="F8" s="131" t="s">
        <v>70</v>
      </c>
      <c r="G8" s="270"/>
      <c r="H8" s="268"/>
      <c r="I8" s="273"/>
    </row>
    <row r="9" spans="2:9" ht="15.5" x14ac:dyDescent="0.35">
      <c r="B9" s="132" t="s">
        <v>38</v>
      </c>
      <c r="C9" s="263" t="s">
        <v>175</v>
      </c>
      <c r="D9" s="264"/>
      <c r="E9" s="264"/>
      <c r="F9" s="264"/>
      <c r="G9" s="264"/>
      <c r="H9" s="264"/>
      <c r="I9" s="265"/>
    </row>
    <row r="10" spans="2:9" ht="15.5" x14ac:dyDescent="0.35">
      <c r="B10" s="133"/>
      <c r="C10" s="134"/>
      <c r="D10" s="133"/>
      <c r="E10" s="135"/>
      <c r="F10" s="133"/>
      <c r="G10" s="133"/>
      <c r="H10" s="136"/>
      <c r="I10" s="136"/>
    </row>
    <row r="11" spans="2:9" ht="15.5" x14ac:dyDescent="0.35">
      <c r="B11" s="133">
        <v>1</v>
      </c>
      <c r="C11" s="134" t="str">
        <f>'Sumber harga'!C8</f>
        <v>Software Developer (S1 - 5 tahun)</v>
      </c>
      <c r="D11" s="133" t="s">
        <v>161</v>
      </c>
      <c r="E11" s="133">
        <v>1</v>
      </c>
      <c r="F11" s="133">
        <f>Jadwal!E11</f>
        <v>16</v>
      </c>
      <c r="G11" s="133">
        <f t="shared" ref="G11:G12" si="0">F11*E11</f>
        <v>16</v>
      </c>
      <c r="H11" s="136"/>
      <c r="I11" s="136">
        <f t="shared" ref="I11:I12" si="1">G11*H11</f>
        <v>0</v>
      </c>
    </row>
    <row r="12" spans="2:9" ht="15.5" x14ac:dyDescent="0.35">
      <c r="B12" s="133">
        <v>2</v>
      </c>
      <c r="C12" s="134" t="str">
        <f>'Sumber harga'!C9</f>
        <v>Database Administrator (S1 - 4 tahun)</v>
      </c>
      <c r="D12" s="133" t="s">
        <v>161</v>
      </c>
      <c r="E12" s="133">
        <v>1</v>
      </c>
      <c r="F12" s="133">
        <f>Jadwal!E14</f>
        <v>16</v>
      </c>
      <c r="G12" s="133">
        <f t="shared" si="0"/>
        <v>16</v>
      </c>
      <c r="H12" s="136"/>
      <c r="I12" s="136">
        <f t="shared" si="1"/>
        <v>0</v>
      </c>
    </row>
    <row r="13" spans="2:9" ht="15.5" x14ac:dyDescent="0.35">
      <c r="B13" s="137"/>
      <c r="C13" s="137"/>
      <c r="D13" s="137"/>
      <c r="E13" s="138"/>
      <c r="F13" s="138"/>
      <c r="G13" s="138"/>
      <c r="H13" s="139" t="s">
        <v>160</v>
      </c>
      <c r="I13" s="140">
        <f>SUM(I10:I12)</f>
        <v>0</v>
      </c>
    </row>
  </sheetData>
  <mergeCells count="11">
    <mergeCell ref="C9:I9"/>
    <mergeCell ref="B2:I2"/>
    <mergeCell ref="B3:I3"/>
    <mergeCell ref="B6:B8"/>
    <mergeCell ref="C6:C8"/>
    <mergeCell ref="D6:D8"/>
    <mergeCell ref="E6:F7"/>
    <mergeCell ref="G6:G8"/>
    <mergeCell ref="H6:H8"/>
    <mergeCell ref="I6:I8"/>
    <mergeCell ref="B4:I4"/>
  </mergeCells>
  <printOptions horizontalCentered="1"/>
  <pageMargins left="0.70866141732283472" right="0.70866141732283472" top="1.4960629921259843" bottom="0.74803149606299213" header="0.31496062992125984" footer="0.31496062992125984"/>
  <pageSetup paperSize="9" orientation="landscape" r:id="rId1"/>
  <customProperties>
    <customPr name="_pios_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N129"/>
  <sheetViews>
    <sheetView view="pageBreakPreview" topLeftCell="A4" zoomScale="85" zoomScaleSheetLayoutView="85" workbookViewId="0">
      <selection activeCell="F108" sqref="F108"/>
    </sheetView>
  </sheetViews>
  <sheetFormatPr defaultRowHeight="12.5" x14ac:dyDescent="0.25"/>
  <cols>
    <col min="3" max="3" width="72.08984375" bestFit="1" customWidth="1"/>
    <col min="5" max="5" width="11.08984375" bestFit="1" customWidth="1"/>
    <col min="6" max="7" width="15.90625" customWidth="1"/>
  </cols>
  <sheetData>
    <row r="2" spans="2:14" ht="15.5" x14ac:dyDescent="0.35">
      <c r="B2" s="274" t="s">
        <v>20</v>
      </c>
      <c r="C2" s="274"/>
      <c r="D2" s="274"/>
      <c r="E2" s="274"/>
      <c r="F2" s="274"/>
      <c r="G2" s="274"/>
    </row>
    <row r="3" spans="2:14" ht="15.5" x14ac:dyDescent="0.35">
      <c r="B3" s="274" t="s">
        <v>118</v>
      </c>
      <c r="C3" s="274"/>
      <c r="D3" s="274"/>
      <c r="E3" s="274"/>
      <c r="F3" s="274"/>
      <c r="G3" s="274"/>
    </row>
    <row r="4" spans="2:14" ht="15.5" x14ac:dyDescent="0.35">
      <c r="B4" s="274" t="s">
        <v>95</v>
      </c>
      <c r="C4" s="274"/>
      <c r="D4" s="274"/>
      <c r="E4" s="274"/>
      <c r="F4" s="274"/>
      <c r="G4" s="274"/>
    </row>
    <row r="6" spans="2:14" ht="14" x14ac:dyDescent="0.25">
      <c r="B6" s="4" t="s">
        <v>4</v>
      </c>
      <c r="C6" s="4" t="s">
        <v>5</v>
      </c>
      <c r="D6" s="4" t="s">
        <v>98</v>
      </c>
      <c r="E6" s="4" t="s">
        <v>99</v>
      </c>
      <c r="F6" s="4" t="s">
        <v>100</v>
      </c>
      <c r="G6" s="4" t="s">
        <v>25</v>
      </c>
    </row>
    <row r="7" spans="2:14" ht="14" x14ac:dyDescent="0.3">
      <c r="B7" s="5" t="s">
        <v>0</v>
      </c>
      <c r="C7" s="82" t="s">
        <v>116</v>
      </c>
      <c r="D7" s="8"/>
      <c r="E7" s="39"/>
      <c r="F7" s="39"/>
      <c r="G7" s="83"/>
    </row>
    <row r="8" spans="2:14" x14ac:dyDescent="0.25">
      <c r="B8" s="97"/>
      <c r="C8" t="e">
        <f>#REF!</f>
        <v>#REF!</v>
      </c>
      <c r="D8" s="20" t="s">
        <v>12</v>
      </c>
      <c r="E8" s="93">
        <v>1</v>
      </c>
      <c r="F8" s="95" t="e">
        <f>#REF!</f>
        <v>#REF!</v>
      </c>
      <c r="G8" s="85" t="e">
        <f>E8*F8</f>
        <v>#REF!</v>
      </c>
      <c r="N8" s="116"/>
    </row>
    <row r="9" spans="2:14" x14ac:dyDescent="0.25">
      <c r="B9" s="97"/>
      <c r="C9" t="e">
        <f>#REF!</f>
        <v>#REF!</v>
      </c>
      <c r="D9" s="20" t="s">
        <v>12</v>
      </c>
      <c r="E9" s="93">
        <v>1</v>
      </c>
      <c r="F9" s="95" t="e">
        <f t="shared" ref="F9:F15" si="0">F8</f>
        <v>#REF!</v>
      </c>
      <c r="G9" s="85" t="e">
        <f t="shared" ref="G9:G15" si="1">E9*F9</f>
        <v>#REF!</v>
      </c>
    </row>
    <row r="10" spans="2:14" x14ac:dyDescent="0.25">
      <c r="B10" s="97"/>
      <c r="C10" t="e">
        <f>#REF!</f>
        <v>#REF!</v>
      </c>
      <c r="D10" s="20" t="s">
        <v>12</v>
      </c>
      <c r="E10" s="93">
        <v>1</v>
      </c>
      <c r="F10" s="95" t="e">
        <f t="shared" si="0"/>
        <v>#REF!</v>
      </c>
      <c r="G10" s="85" t="e">
        <f t="shared" si="1"/>
        <v>#REF!</v>
      </c>
    </row>
    <row r="11" spans="2:14" x14ac:dyDescent="0.25">
      <c r="B11" s="97"/>
      <c r="C11" t="e">
        <f>#REF!</f>
        <v>#REF!</v>
      </c>
      <c r="D11" s="20" t="s">
        <v>12</v>
      </c>
      <c r="E11" s="93">
        <v>1</v>
      </c>
      <c r="F11" s="95" t="e">
        <f t="shared" si="0"/>
        <v>#REF!</v>
      </c>
      <c r="G11" s="85" t="e">
        <f t="shared" si="1"/>
        <v>#REF!</v>
      </c>
    </row>
    <row r="12" spans="2:14" x14ac:dyDescent="0.25">
      <c r="B12" s="97"/>
      <c r="C12" t="e">
        <f>#REF!</f>
        <v>#REF!</v>
      </c>
      <c r="D12" s="20" t="s">
        <v>12</v>
      </c>
      <c r="E12" s="93">
        <v>1</v>
      </c>
      <c r="F12" s="95" t="e">
        <f t="shared" si="0"/>
        <v>#REF!</v>
      </c>
      <c r="G12" s="85" t="e">
        <f t="shared" si="1"/>
        <v>#REF!</v>
      </c>
    </row>
    <row r="13" spans="2:14" x14ac:dyDescent="0.25">
      <c r="B13" s="97"/>
      <c r="C13" t="e">
        <f>#REF!</f>
        <v>#REF!</v>
      </c>
      <c r="D13" s="20" t="s">
        <v>12</v>
      </c>
      <c r="E13" s="93">
        <v>1</v>
      </c>
      <c r="F13" s="95" t="e">
        <f t="shared" si="0"/>
        <v>#REF!</v>
      </c>
      <c r="G13" s="85" t="e">
        <f t="shared" si="1"/>
        <v>#REF!</v>
      </c>
    </row>
    <row r="14" spans="2:14" x14ac:dyDescent="0.25">
      <c r="B14" s="97"/>
      <c r="C14" t="e">
        <f>#REF!</f>
        <v>#REF!</v>
      </c>
      <c r="D14" s="20" t="s">
        <v>12</v>
      </c>
      <c r="E14" s="93">
        <v>1</v>
      </c>
      <c r="F14" s="95" t="e">
        <f t="shared" si="0"/>
        <v>#REF!</v>
      </c>
      <c r="G14" s="85" t="e">
        <f t="shared" si="1"/>
        <v>#REF!</v>
      </c>
    </row>
    <row r="15" spans="2:14" x14ac:dyDescent="0.25">
      <c r="B15" s="98"/>
      <c r="C15" t="e">
        <f>#REF!</f>
        <v>#REF!</v>
      </c>
      <c r="D15" s="20" t="s">
        <v>12</v>
      </c>
      <c r="E15" s="94">
        <v>1</v>
      </c>
      <c r="F15" s="96" t="e">
        <f t="shared" si="0"/>
        <v>#REF!</v>
      </c>
      <c r="G15" s="86" t="e">
        <f t="shared" si="1"/>
        <v>#REF!</v>
      </c>
    </row>
    <row r="16" spans="2:14" ht="13" x14ac:dyDescent="0.3">
      <c r="B16" s="87"/>
      <c r="C16" s="88"/>
      <c r="D16" s="89"/>
      <c r="E16" s="88"/>
      <c r="F16" s="90" t="s">
        <v>111</v>
      </c>
      <c r="G16" s="91" t="e">
        <f>SUM(G8:G15)</f>
        <v>#REF!</v>
      </c>
    </row>
    <row r="17" spans="2:7" ht="14" x14ac:dyDescent="0.3">
      <c r="B17" s="81" t="s">
        <v>38</v>
      </c>
      <c r="C17" s="57"/>
      <c r="D17" s="99"/>
      <c r="E17" s="99"/>
      <c r="F17" s="104"/>
      <c r="G17" s="101"/>
    </row>
    <row r="18" spans="2:7" ht="14" x14ac:dyDescent="0.3">
      <c r="B18" s="84"/>
      <c r="C18" s="100" t="s">
        <v>127</v>
      </c>
      <c r="D18" s="93"/>
      <c r="E18" s="93"/>
      <c r="F18" s="84"/>
      <c r="G18" s="97"/>
    </row>
    <row r="19" spans="2:7" ht="14" x14ac:dyDescent="0.3">
      <c r="B19" s="84"/>
      <c r="C19" s="9" t="s">
        <v>138</v>
      </c>
      <c r="D19" s="20" t="s">
        <v>139</v>
      </c>
      <c r="E19" s="93">
        <v>1</v>
      </c>
      <c r="F19" s="102">
        <v>1207500</v>
      </c>
      <c r="G19" s="105">
        <f t="shared" ref="G19:G31" si="2">E19*F19</f>
        <v>1207500</v>
      </c>
    </row>
    <row r="20" spans="2:7" ht="14" x14ac:dyDescent="0.3">
      <c r="B20" s="84"/>
      <c r="C20" s="9" t="s">
        <v>128</v>
      </c>
      <c r="D20" s="20" t="s">
        <v>140</v>
      </c>
      <c r="E20" s="93">
        <v>800</v>
      </c>
      <c r="F20" s="102">
        <v>15000</v>
      </c>
      <c r="G20" s="105">
        <f t="shared" si="2"/>
        <v>12000000</v>
      </c>
    </row>
    <row r="21" spans="2:7" ht="14" x14ac:dyDescent="0.3">
      <c r="B21" s="84"/>
      <c r="C21" s="9" t="s">
        <v>129</v>
      </c>
      <c r="D21" s="20" t="s">
        <v>141</v>
      </c>
      <c r="E21" s="93">
        <v>2</v>
      </c>
      <c r="F21" s="102">
        <v>150000</v>
      </c>
      <c r="G21" s="105">
        <f t="shared" si="2"/>
        <v>300000</v>
      </c>
    </row>
    <row r="22" spans="2:7" ht="14" x14ac:dyDescent="0.3">
      <c r="B22" s="84"/>
      <c r="C22" s="9" t="s">
        <v>130</v>
      </c>
      <c r="D22" s="20" t="s">
        <v>140</v>
      </c>
      <c r="E22" s="93">
        <f>E20</f>
        <v>800</v>
      </c>
      <c r="F22" s="102">
        <v>8500</v>
      </c>
      <c r="G22" s="105">
        <f t="shared" si="2"/>
        <v>6800000</v>
      </c>
    </row>
    <row r="23" spans="2:7" ht="14" x14ac:dyDescent="0.3">
      <c r="B23" s="84"/>
      <c r="C23" s="9" t="s">
        <v>131</v>
      </c>
      <c r="D23" s="20" t="s">
        <v>141</v>
      </c>
      <c r="E23" s="93">
        <v>1</v>
      </c>
      <c r="F23" s="102">
        <v>1450000</v>
      </c>
      <c r="G23" s="105">
        <f t="shared" si="2"/>
        <v>1450000</v>
      </c>
    </row>
    <row r="24" spans="2:7" ht="14" x14ac:dyDescent="0.3">
      <c r="B24" s="84"/>
      <c r="C24" s="9" t="s">
        <v>132</v>
      </c>
      <c r="D24" s="20" t="s">
        <v>141</v>
      </c>
      <c r="E24" s="93">
        <v>1</v>
      </c>
      <c r="F24" s="102">
        <v>23800</v>
      </c>
      <c r="G24" s="105">
        <f t="shared" si="2"/>
        <v>23800</v>
      </c>
    </row>
    <row r="25" spans="2:7" ht="14" x14ac:dyDescent="0.3">
      <c r="B25" s="84"/>
      <c r="C25" s="9" t="s">
        <v>133</v>
      </c>
      <c r="D25" s="20" t="s">
        <v>140</v>
      </c>
      <c r="E25" s="93">
        <f>E20</f>
        <v>800</v>
      </c>
      <c r="F25" s="102">
        <v>7200</v>
      </c>
      <c r="G25" s="105">
        <f t="shared" si="2"/>
        <v>5760000</v>
      </c>
    </row>
    <row r="26" spans="2:7" ht="14" x14ac:dyDescent="0.3">
      <c r="B26" s="84"/>
      <c r="C26" s="9" t="s">
        <v>126</v>
      </c>
      <c r="D26" s="20" t="s">
        <v>140</v>
      </c>
      <c r="E26" s="93">
        <v>10</v>
      </c>
      <c r="F26" s="102">
        <v>7500</v>
      </c>
      <c r="G26" s="105">
        <f t="shared" si="2"/>
        <v>75000</v>
      </c>
    </row>
    <row r="27" spans="2:7" ht="14" x14ac:dyDescent="0.3">
      <c r="B27" s="84"/>
      <c r="C27" s="9" t="s">
        <v>134</v>
      </c>
      <c r="D27" s="20" t="s">
        <v>141</v>
      </c>
      <c r="E27" s="93">
        <v>1</v>
      </c>
      <c r="F27" s="102">
        <v>49200</v>
      </c>
      <c r="G27" s="105">
        <f t="shared" si="2"/>
        <v>49200</v>
      </c>
    </row>
    <row r="28" spans="2:7" ht="14" x14ac:dyDescent="0.3">
      <c r="B28" s="84"/>
      <c r="C28" s="9" t="s">
        <v>135</v>
      </c>
      <c r="D28" s="20" t="s">
        <v>142</v>
      </c>
      <c r="E28" s="93">
        <v>4</v>
      </c>
      <c r="F28" s="102">
        <v>28280</v>
      </c>
      <c r="G28" s="105">
        <f t="shared" si="2"/>
        <v>113120</v>
      </c>
    </row>
    <row r="29" spans="2:7" ht="14" x14ac:dyDescent="0.3">
      <c r="B29" s="84"/>
      <c r="C29" s="9" t="s">
        <v>136</v>
      </c>
      <c r="D29" s="20" t="s">
        <v>140</v>
      </c>
      <c r="E29" s="93">
        <v>3</v>
      </c>
      <c r="F29" s="102">
        <v>2000</v>
      </c>
      <c r="G29" s="105">
        <f t="shared" si="2"/>
        <v>6000</v>
      </c>
    </row>
    <row r="30" spans="2:7" ht="14" x14ac:dyDescent="0.3">
      <c r="B30" s="84"/>
      <c r="C30" s="9" t="s">
        <v>137</v>
      </c>
      <c r="D30" s="20" t="s">
        <v>141</v>
      </c>
      <c r="E30" s="93">
        <v>1</v>
      </c>
      <c r="F30" s="102">
        <v>720000</v>
      </c>
      <c r="G30" s="105">
        <f t="shared" si="2"/>
        <v>720000</v>
      </c>
    </row>
    <row r="31" spans="2:7" ht="14" x14ac:dyDescent="0.3">
      <c r="B31" s="84"/>
      <c r="C31" s="9" t="s">
        <v>121</v>
      </c>
      <c r="D31" s="20" t="s">
        <v>12</v>
      </c>
      <c r="E31" s="93">
        <v>1</v>
      </c>
      <c r="F31" s="102">
        <v>327700</v>
      </c>
      <c r="G31" s="105">
        <f t="shared" si="2"/>
        <v>327700</v>
      </c>
    </row>
    <row r="32" spans="2:7" x14ac:dyDescent="0.25">
      <c r="B32" s="84"/>
      <c r="C32" s="97"/>
      <c r="E32" s="93"/>
      <c r="F32" s="102"/>
      <c r="G32" s="105"/>
    </row>
    <row r="33" spans="2:7" ht="14" x14ac:dyDescent="0.3">
      <c r="B33" s="84"/>
      <c r="C33" s="100" t="s">
        <v>49</v>
      </c>
      <c r="D33" s="20"/>
      <c r="E33" s="93"/>
      <c r="F33" s="102"/>
      <c r="G33" s="105"/>
    </row>
    <row r="34" spans="2:7" ht="14" x14ac:dyDescent="0.3">
      <c r="B34" s="84"/>
      <c r="C34" s="9" t="s">
        <v>85</v>
      </c>
      <c r="D34" s="20" t="s">
        <v>112</v>
      </c>
      <c r="E34" s="93">
        <v>2</v>
      </c>
      <c r="F34" s="102">
        <v>1200000</v>
      </c>
      <c r="G34" s="105">
        <f t="shared" ref="G34:G35" si="3">E34*F34</f>
        <v>2400000</v>
      </c>
    </row>
    <row r="35" spans="2:7" ht="14" x14ac:dyDescent="0.3">
      <c r="B35" s="84"/>
      <c r="C35" s="9" t="s">
        <v>93</v>
      </c>
      <c r="D35" s="20" t="s">
        <v>2</v>
      </c>
      <c r="E35" s="93">
        <v>1</v>
      </c>
      <c r="F35" s="102">
        <v>450000</v>
      </c>
      <c r="G35" s="105">
        <f t="shared" si="3"/>
        <v>450000</v>
      </c>
    </row>
    <row r="36" spans="2:7" ht="13" x14ac:dyDescent="0.3">
      <c r="B36" s="87"/>
      <c r="C36" s="88"/>
      <c r="D36" s="89"/>
      <c r="E36" s="88"/>
      <c r="F36" s="90" t="s">
        <v>111</v>
      </c>
      <c r="G36" s="91">
        <f>SUM(G19:G35)</f>
        <v>31682320</v>
      </c>
    </row>
    <row r="37" spans="2:7" ht="14" x14ac:dyDescent="0.3">
      <c r="B37" s="81" t="s">
        <v>38</v>
      </c>
      <c r="C37" s="57" t="e">
        <f>C12</f>
        <v>#REF!</v>
      </c>
      <c r="D37" s="99"/>
      <c r="E37" s="99"/>
      <c r="F37" s="104"/>
      <c r="G37" s="101"/>
    </row>
    <row r="38" spans="2:7" ht="14" x14ac:dyDescent="0.3">
      <c r="B38" s="84"/>
      <c r="C38" s="100" t="s">
        <v>127</v>
      </c>
      <c r="D38" s="93"/>
      <c r="E38" s="93"/>
      <c r="F38" s="84"/>
      <c r="G38" s="97"/>
    </row>
    <row r="39" spans="2:7" ht="14" x14ac:dyDescent="0.3">
      <c r="B39" s="84"/>
      <c r="C39" s="9" t="s">
        <v>138</v>
      </c>
      <c r="D39" s="20" t="s">
        <v>139</v>
      </c>
      <c r="E39" s="93">
        <v>1</v>
      </c>
      <c r="F39" s="102">
        <v>1207500</v>
      </c>
      <c r="G39" s="105">
        <f t="shared" ref="G39:G51" si="4">E39*F39</f>
        <v>1207500</v>
      </c>
    </row>
    <row r="40" spans="2:7" ht="14" x14ac:dyDescent="0.3">
      <c r="B40" s="84"/>
      <c r="C40" s="9" t="s">
        <v>128</v>
      </c>
      <c r="D40" s="20" t="s">
        <v>140</v>
      </c>
      <c r="E40" s="93">
        <v>800</v>
      </c>
      <c r="F40" s="102">
        <v>15000</v>
      </c>
      <c r="G40" s="105">
        <f t="shared" si="4"/>
        <v>12000000</v>
      </c>
    </row>
    <row r="41" spans="2:7" ht="14" x14ac:dyDescent="0.3">
      <c r="B41" s="84"/>
      <c r="C41" s="9" t="s">
        <v>129</v>
      </c>
      <c r="D41" s="20" t="s">
        <v>141</v>
      </c>
      <c r="E41" s="93">
        <v>2</v>
      </c>
      <c r="F41" s="102">
        <v>150000</v>
      </c>
      <c r="G41" s="105">
        <f t="shared" si="4"/>
        <v>300000</v>
      </c>
    </row>
    <row r="42" spans="2:7" ht="14" x14ac:dyDescent="0.3">
      <c r="B42" s="84"/>
      <c r="C42" s="9" t="s">
        <v>130</v>
      </c>
      <c r="D42" s="20" t="s">
        <v>140</v>
      </c>
      <c r="E42" s="93">
        <f>E40</f>
        <v>800</v>
      </c>
      <c r="F42" s="102">
        <v>8500</v>
      </c>
      <c r="G42" s="105">
        <f t="shared" si="4"/>
        <v>6800000</v>
      </c>
    </row>
    <row r="43" spans="2:7" ht="14" x14ac:dyDescent="0.3">
      <c r="B43" s="84"/>
      <c r="C43" s="9" t="s">
        <v>131</v>
      </c>
      <c r="D43" s="20" t="s">
        <v>141</v>
      </c>
      <c r="E43" s="93">
        <v>1</v>
      </c>
      <c r="F43" s="102">
        <v>1450000</v>
      </c>
      <c r="G43" s="105">
        <f t="shared" si="4"/>
        <v>1450000</v>
      </c>
    </row>
    <row r="44" spans="2:7" ht="14" x14ac:dyDescent="0.3">
      <c r="B44" s="84"/>
      <c r="C44" s="9" t="s">
        <v>132</v>
      </c>
      <c r="D44" s="20" t="s">
        <v>141</v>
      </c>
      <c r="E44" s="93">
        <v>1</v>
      </c>
      <c r="F44" s="102">
        <v>23800</v>
      </c>
      <c r="G44" s="105">
        <f t="shared" si="4"/>
        <v>23800</v>
      </c>
    </row>
    <row r="45" spans="2:7" ht="14" x14ac:dyDescent="0.3">
      <c r="B45" s="84"/>
      <c r="C45" s="9" t="s">
        <v>133</v>
      </c>
      <c r="D45" s="20" t="s">
        <v>140</v>
      </c>
      <c r="E45" s="93">
        <f>E40</f>
        <v>800</v>
      </c>
      <c r="F45" s="102">
        <v>7200</v>
      </c>
      <c r="G45" s="105">
        <f t="shared" si="4"/>
        <v>5760000</v>
      </c>
    </row>
    <row r="46" spans="2:7" ht="14" x14ac:dyDescent="0.3">
      <c r="B46" s="84"/>
      <c r="C46" s="9" t="s">
        <v>126</v>
      </c>
      <c r="D46" s="20" t="s">
        <v>140</v>
      </c>
      <c r="E46" s="93">
        <v>10</v>
      </c>
      <c r="F46" s="102">
        <v>7500</v>
      </c>
      <c r="G46" s="105">
        <f t="shared" si="4"/>
        <v>75000</v>
      </c>
    </row>
    <row r="47" spans="2:7" ht="14" x14ac:dyDescent="0.3">
      <c r="B47" s="84"/>
      <c r="C47" s="9" t="s">
        <v>134</v>
      </c>
      <c r="D47" s="20" t="s">
        <v>141</v>
      </c>
      <c r="E47" s="93">
        <v>1</v>
      </c>
      <c r="F47" s="102">
        <v>49200</v>
      </c>
      <c r="G47" s="105">
        <f t="shared" si="4"/>
        <v>49200</v>
      </c>
    </row>
    <row r="48" spans="2:7" ht="14" x14ac:dyDescent="0.3">
      <c r="B48" s="84"/>
      <c r="C48" s="9" t="s">
        <v>135</v>
      </c>
      <c r="D48" s="20" t="s">
        <v>142</v>
      </c>
      <c r="E48" s="93">
        <v>4</v>
      </c>
      <c r="F48" s="102">
        <v>28280</v>
      </c>
      <c r="G48" s="105">
        <f t="shared" si="4"/>
        <v>113120</v>
      </c>
    </row>
    <row r="49" spans="2:8" ht="14" x14ac:dyDescent="0.3">
      <c r="B49" s="84"/>
      <c r="C49" s="9" t="s">
        <v>136</v>
      </c>
      <c r="D49" s="20" t="s">
        <v>140</v>
      </c>
      <c r="E49" s="93">
        <v>3</v>
      </c>
      <c r="F49" s="102">
        <v>2000</v>
      </c>
      <c r="G49" s="105">
        <f t="shared" si="4"/>
        <v>6000</v>
      </c>
    </row>
    <row r="50" spans="2:8" ht="14" x14ac:dyDescent="0.3">
      <c r="B50" s="84"/>
      <c r="C50" s="9" t="s">
        <v>137</v>
      </c>
      <c r="D50" s="20" t="s">
        <v>141</v>
      </c>
      <c r="E50" s="93">
        <v>1</v>
      </c>
      <c r="F50" s="102">
        <v>720000</v>
      </c>
      <c r="G50" s="105">
        <f t="shared" si="4"/>
        <v>720000</v>
      </c>
    </row>
    <row r="51" spans="2:8" ht="14" x14ac:dyDescent="0.3">
      <c r="B51" s="84"/>
      <c r="C51" s="9" t="s">
        <v>121</v>
      </c>
      <c r="D51" s="20" t="s">
        <v>12</v>
      </c>
      <c r="E51" s="93">
        <v>1</v>
      </c>
      <c r="F51" s="102">
        <v>327700</v>
      </c>
      <c r="G51" s="105">
        <f t="shared" si="4"/>
        <v>327700</v>
      </c>
      <c r="H51" s="113" t="s">
        <v>124</v>
      </c>
    </row>
    <row r="52" spans="2:8" x14ac:dyDescent="0.25">
      <c r="B52" s="84"/>
      <c r="C52" s="97"/>
      <c r="E52" s="93"/>
      <c r="F52" s="102"/>
      <c r="G52" s="105"/>
    </row>
    <row r="53" spans="2:8" ht="14" x14ac:dyDescent="0.3">
      <c r="B53" s="84"/>
      <c r="C53" s="100" t="s">
        <v>49</v>
      </c>
      <c r="D53" s="20"/>
      <c r="E53" s="93"/>
      <c r="F53" s="102"/>
      <c r="G53" s="105"/>
    </row>
    <row r="54" spans="2:8" ht="14" x14ac:dyDescent="0.3">
      <c r="B54" s="84"/>
      <c r="C54" s="9" t="s">
        <v>85</v>
      </c>
      <c r="D54" s="20" t="s">
        <v>112</v>
      </c>
      <c r="E54" s="93">
        <v>2</v>
      </c>
      <c r="F54" s="102">
        <v>1200000</v>
      </c>
      <c r="G54" s="105">
        <f t="shared" ref="G54:G55" si="5">E54*F54</f>
        <v>2400000</v>
      </c>
    </row>
    <row r="55" spans="2:8" ht="14" x14ac:dyDescent="0.3">
      <c r="B55" s="84"/>
      <c r="C55" s="9" t="s">
        <v>93</v>
      </c>
      <c r="D55" s="20" t="s">
        <v>2</v>
      </c>
      <c r="E55" s="93">
        <v>1</v>
      </c>
      <c r="F55" s="102">
        <v>450000</v>
      </c>
      <c r="G55" s="105">
        <f t="shared" si="5"/>
        <v>450000</v>
      </c>
    </row>
    <row r="56" spans="2:8" ht="13" x14ac:dyDescent="0.3">
      <c r="B56" s="87"/>
      <c r="C56" s="88"/>
      <c r="D56" s="89"/>
      <c r="E56" s="88"/>
      <c r="F56" s="90" t="s">
        <v>111</v>
      </c>
      <c r="G56" s="91">
        <f>SUM(G39:G55)</f>
        <v>31682320</v>
      </c>
    </row>
    <row r="57" spans="2:8" ht="14" x14ac:dyDescent="0.3">
      <c r="B57" s="81" t="s">
        <v>41</v>
      </c>
      <c r="C57" s="57" t="e">
        <f>C13</f>
        <v>#REF!</v>
      </c>
      <c r="D57" s="99"/>
      <c r="E57" s="99"/>
      <c r="F57" s="101"/>
      <c r="G57" s="92"/>
    </row>
    <row r="58" spans="2:8" ht="14" x14ac:dyDescent="0.3">
      <c r="B58" s="84"/>
      <c r="C58" s="100" t="s">
        <v>10</v>
      </c>
      <c r="D58" s="93"/>
      <c r="E58" s="93"/>
      <c r="F58" s="84"/>
      <c r="G58" s="97"/>
    </row>
    <row r="59" spans="2:8" ht="14" x14ac:dyDescent="0.3">
      <c r="B59" s="84"/>
      <c r="C59" s="114" t="s">
        <v>119</v>
      </c>
      <c r="D59" s="20" t="s">
        <v>12</v>
      </c>
      <c r="E59" s="93">
        <v>2</v>
      </c>
      <c r="F59" s="102">
        <f t="shared" ref="F59:F72" si="6">F39</f>
        <v>1207500</v>
      </c>
      <c r="G59" s="105">
        <f t="shared" ref="G59:G72" si="7">E59*F59</f>
        <v>2415000</v>
      </c>
    </row>
    <row r="60" spans="2:8" ht="14" x14ac:dyDescent="0.3">
      <c r="B60" s="84"/>
      <c r="C60" s="114" t="s">
        <v>120</v>
      </c>
      <c r="D60" s="20" t="s">
        <v>12</v>
      </c>
      <c r="E60" s="93">
        <v>2</v>
      </c>
      <c r="F60" s="102">
        <f t="shared" si="6"/>
        <v>15000</v>
      </c>
      <c r="G60" s="105">
        <f t="shared" si="7"/>
        <v>30000</v>
      </c>
    </row>
    <row r="61" spans="2:8" ht="14" x14ac:dyDescent="0.3">
      <c r="B61" s="84"/>
      <c r="C61" s="114" t="s">
        <v>123</v>
      </c>
      <c r="D61" s="20" t="s">
        <v>12</v>
      </c>
      <c r="E61" s="93">
        <v>1</v>
      </c>
      <c r="F61" s="102">
        <f t="shared" si="6"/>
        <v>150000</v>
      </c>
      <c r="G61" s="105">
        <f t="shared" si="7"/>
        <v>150000</v>
      </c>
    </row>
    <row r="62" spans="2:8" ht="14" x14ac:dyDescent="0.3">
      <c r="B62" s="84"/>
      <c r="C62" s="114" t="s">
        <v>125</v>
      </c>
      <c r="D62" s="20" t="s">
        <v>12</v>
      </c>
      <c r="E62" s="93">
        <v>1</v>
      </c>
      <c r="F62" s="102">
        <f t="shared" si="6"/>
        <v>8500</v>
      </c>
      <c r="G62" s="105">
        <f t="shared" si="7"/>
        <v>8500</v>
      </c>
    </row>
    <row r="63" spans="2:8" ht="14" x14ac:dyDescent="0.3">
      <c r="B63" s="84"/>
      <c r="C63" s="9" t="s">
        <v>121</v>
      </c>
      <c r="D63" s="20" t="s">
        <v>12</v>
      </c>
      <c r="E63" s="93">
        <v>2</v>
      </c>
      <c r="F63" s="102">
        <f t="shared" si="6"/>
        <v>1450000</v>
      </c>
      <c r="G63" s="105">
        <f t="shared" si="7"/>
        <v>2900000</v>
      </c>
    </row>
    <row r="64" spans="2:8" ht="14" x14ac:dyDescent="0.3">
      <c r="B64" s="84"/>
      <c r="C64" s="9" t="s">
        <v>85</v>
      </c>
      <c r="D64" s="20" t="s">
        <v>112</v>
      </c>
      <c r="E64" s="93">
        <v>2</v>
      </c>
      <c r="F64" s="102">
        <f t="shared" si="6"/>
        <v>23800</v>
      </c>
      <c r="G64" s="105">
        <f t="shared" si="7"/>
        <v>47600</v>
      </c>
    </row>
    <row r="65" spans="2:8" ht="14" x14ac:dyDescent="0.3">
      <c r="B65" s="84"/>
      <c r="C65" s="9" t="s">
        <v>93</v>
      </c>
      <c r="D65" s="20" t="s">
        <v>2</v>
      </c>
      <c r="E65" s="93">
        <v>1</v>
      </c>
      <c r="F65" s="102">
        <f t="shared" si="6"/>
        <v>7200</v>
      </c>
      <c r="G65" s="105">
        <f t="shared" si="7"/>
        <v>7200</v>
      </c>
    </row>
    <row r="66" spans="2:8" ht="14" x14ac:dyDescent="0.3">
      <c r="B66" s="84"/>
      <c r="C66" s="9" t="s">
        <v>16</v>
      </c>
      <c r="D66" s="20" t="s">
        <v>2</v>
      </c>
      <c r="E66" s="93">
        <v>2</v>
      </c>
      <c r="F66" s="102">
        <f t="shared" si="6"/>
        <v>7500</v>
      </c>
      <c r="G66" s="105">
        <f t="shared" si="7"/>
        <v>15000</v>
      </c>
    </row>
    <row r="67" spans="2:8" ht="14" x14ac:dyDescent="0.3">
      <c r="B67" s="84"/>
      <c r="C67" s="9" t="s">
        <v>28</v>
      </c>
      <c r="D67" s="20" t="s">
        <v>112</v>
      </c>
      <c r="E67" s="93">
        <v>30</v>
      </c>
      <c r="F67" s="102">
        <f t="shared" si="6"/>
        <v>49200</v>
      </c>
      <c r="G67" s="105">
        <f t="shared" si="7"/>
        <v>1476000</v>
      </c>
    </row>
    <row r="68" spans="2:8" ht="14" x14ac:dyDescent="0.3">
      <c r="B68" s="84"/>
      <c r="C68" s="9" t="s">
        <v>30</v>
      </c>
      <c r="D68" s="20" t="s">
        <v>112</v>
      </c>
      <c r="E68" s="93">
        <v>900</v>
      </c>
      <c r="F68" s="102">
        <f t="shared" si="6"/>
        <v>28280</v>
      </c>
      <c r="G68" s="105">
        <f t="shared" si="7"/>
        <v>25452000</v>
      </c>
    </row>
    <row r="69" spans="2:8" ht="14" x14ac:dyDescent="0.3">
      <c r="B69" s="84"/>
      <c r="C69" s="9" t="s">
        <v>31</v>
      </c>
      <c r="D69" s="20" t="s">
        <v>112</v>
      </c>
      <c r="E69" s="93">
        <v>25</v>
      </c>
      <c r="F69" s="102">
        <f t="shared" si="6"/>
        <v>2000</v>
      </c>
      <c r="G69" s="105">
        <f t="shared" si="7"/>
        <v>50000</v>
      </c>
    </row>
    <row r="70" spans="2:8" ht="14" x14ac:dyDescent="0.3">
      <c r="B70" s="84"/>
      <c r="C70" s="9" t="s">
        <v>32</v>
      </c>
      <c r="D70" s="20" t="s">
        <v>2</v>
      </c>
      <c r="E70" s="93">
        <v>1</v>
      </c>
      <c r="F70" s="102">
        <f t="shared" si="6"/>
        <v>720000</v>
      </c>
      <c r="G70" s="105">
        <f t="shared" si="7"/>
        <v>720000</v>
      </c>
    </row>
    <row r="71" spans="2:8" ht="14" x14ac:dyDescent="0.3">
      <c r="B71" s="84"/>
      <c r="C71" s="9" t="s">
        <v>94</v>
      </c>
      <c r="D71" s="20" t="s">
        <v>2</v>
      </c>
      <c r="E71" s="93">
        <v>15</v>
      </c>
      <c r="F71" s="102">
        <f t="shared" si="6"/>
        <v>327700</v>
      </c>
      <c r="G71" s="105">
        <f t="shared" si="7"/>
        <v>4915500</v>
      </c>
      <c r="H71" s="113" t="s">
        <v>124</v>
      </c>
    </row>
    <row r="72" spans="2:8" ht="14" x14ac:dyDescent="0.3">
      <c r="B72" s="84"/>
      <c r="C72" s="9" t="s">
        <v>42</v>
      </c>
      <c r="D72" s="20" t="s">
        <v>2</v>
      </c>
      <c r="E72" s="93">
        <v>1</v>
      </c>
      <c r="F72" s="102">
        <f t="shared" si="6"/>
        <v>0</v>
      </c>
      <c r="G72" s="105">
        <f t="shared" si="7"/>
        <v>0</v>
      </c>
    </row>
    <row r="73" spans="2:8" x14ac:dyDescent="0.25">
      <c r="B73" s="84"/>
      <c r="C73" s="97"/>
      <c r="D73" s="93"/>
      <c r="E73" s="93"/>
      <c r="F73" s="102"/>
      <c r="G73" s="95"/>
    </row>
    <row r="74" spans="2:8" ht="14" x14ac:dyDescent="0.3">
      <c r="B74" s="84"/>
      <c r="C74" s="100" t="s">
        <v>81</v>
      </c>
      <c r="D74" s="20"/>
      <c r="E74" s="93"/>
      <c r="F74" s="102"/>
      <c r="G74" s="95"/>
    </row>
    <row r="75" spans="2:8" ht="14.5" x14ac:dyDescent="0.35">
      <c r="B75" s="84"/>
      <c r="C75" s="112" t="s">
        <v>122</v>
      </c>
      <c r="D75" s="20"/>
      <c r="E75" s="93"/>
      <c r="F75" s="102"/>
      <c r="G75" s="95"/>
    </row>
    <row r="76" spans="2:8" ht="14" x14ac:dyDescent="0.3">
      <c r="B76" s="84"/>
      <c r="C76" s="9" t="s">
        <v>113</v>
      </c>
      <c r="D76" s="20" t="s">
        <v>112</v>
      </c>
      <c r="E76" s="93">
        <v>900</v>
      </c>
      <c r="F76" s="102" t="str">
        <f>F56</f>
        <v>Subtotal</v>
      </c>
      <c r="G76" s="105" t="e">
        <f t="shared" ref="G76:G78" si="8">E76*F76</f>
        <v>#VALUE!</v>
      </c>
    </row>
    <row r="77" spans="2:8" ht="14" x14ac:dyDescent="0.3">
      <c r="B77" s="84"/>
      <c r="C77" s="9" t="s">
        <v>114</v>
      </c>
      <c r="D77" s="20" t="s">
        <v>12</v>
      </c>
      <c r="E77" s="93">
        <v>2</v>
      </c>
      <c r="F77" s="102" t="e">
        <f>#REF!</f>
        <v>#REF!</v>
      </c>
      <c r="G77" s="105" t="e">
        <f t="shared" si="8"/>
        <v>#REF!</v>
      </c>
    </row>
    <row r="78" spans="2:8" ht="14" x14ac:dyDescent="0.3">
      <c r="B78" s="84"/>
      <c r="C78" s="9" t="s">
        <v>115</v>
      </c>
      <c r="D78" s="20" t="s">
        <v>12</v>
      </c>
      <c r="E78" s="93">
        <v>2</v>
      </c>
      <c r="F78" s="102" t="e">
        <f>#REF!</f>
        <v>#REF!</v>
      </c>
      <c r="G78" s="106" t="e">
        <f t="shared" si="8"/>
        <v>#REF!</v>
      </c>
    </row>
    <row r="79" spans="2:8" ht="13" x14ac:dyDescent="0.3">
      <c r="B79" s="87"/>
      <c r="C79" s="88"/>
      <c r="D79" s="89"/>
      <c r="E79" s="88"/>
      <c r="F79" s="90" t="s">
        <v>111</v>
      </c>
      <c r="G79" s="103" t="e">
        <f>SUM(G59:G78)</f>
        <v>#VALUE!</v>
      </c>
    </row>
    <row r="80" spans="2:8" ht="14" x14ac:dyDescent="0.3">
      <c r="B80" s="81" t="s">
        <v>41</v>
      </c>
      <c r="C80" s="57" t="e">
        <f>C14</f>
        <v>#REF!</v>
      </c>
      <c r="D80" s="99"/>
      <c r="E80" s="99"/>
      <c r="F80" s="101"/>
      <c r="G80" s="92"/>
    </row>
    <row r="81" spans="2:8" ht="14" x14ac:dyDescent="0.3">
      <c r="B81" s="84"/>
      <c r="C81" s="100" t="s">
        <v>10</v>
      </c>
      <c r="D81" s="93"/>
      <c r="E81" s="93"/>
      <c r="F81" s="84"/>
      <c r="G81" s="97"/>
    </row>
    <row r="82" spans="2:8" ht="14" x14ac:dyDescent="0.3">
      <c r="B82" s="84"/>
      <c r="C82" s="114" t="s">
        <v>119</v>
      </c>
      <c r="D82" s="20" t="s">
        <v>12</v>
      </c>
      <c r="E82" s="93">
        <v>2</v>
      </c>
      <c r="F82" s="102">
        <f t="shared" ref="F82:F95" si="9">F39</f>
        <v>1207500</v>
      </c>
      <c r="G82" s="105">
        <f t="shared" ref="G82:G95" si="10">E82*F82</f>
        <v>2415000</v>
      </c>
    </row>
    <row r="83" spans="2:8" ht="14" x14ac:dyDescent="0.3">
      <c r="B83" s="84"/>
      <c r="C83" s="114" t="s">
        <v>120</v>
      </c>
      <c r="D83" s="20" t="s">
        <v>12</v>
      </c>
      <c r="E83" s="93">
        <v>2</v>
      </c>
      <c r="F83" s="102">
        <f t="shared" si="9"/>
        <v>15000</v>
      </c>
      <c r="G83" s="105">
        <f t="shared" si="10"/>
        <v>30000</v>
      </c>
    </row>
    <row r="84" spans="2:8" ht="14" x14ac:dyDescent="0.3">
      <c r="B84" s="84"/>
      <c r="C84" s="114" t="s">
        <v>123</v>
      </c>
      <c r="D84" s="20" t="s">
        <v>12</v>
      </c>
      <c r="E84" s="93">
        <v>1</v>
      </c>
      <c r="F84" s="102">
        <f t="shared" si="9"/>
        <v>150000</v>
      </c>
      <c r="G84" s="105">
        <f t="shared" si="10"/>
        <v>150000</v>
      </c>
    </row>
    <row r="85" spans="2:8" ht="14" x14ac:dyDescent="0.3">
      <c r="B85" s="84"/>
      <c r="C85" s="114" t="s">
        <v>125</v>
      </c>
      <c r="D85" s="20" t="s">
        <v>12</v>
      </c>
      <c r="E85" s="93">
        <v>1</v>
      </c>
      <c r="F85" s="102">
        <f t="shared" si="9"/>
        <v>8500</v>
      </c>
      <c r="G85" s="105">
        <f t="shared" si="10"/>
        <v>8500</v>
      </c>
    </row>
    <row r="86" spans="2:8" ht="14" x14ac:dyDescent="0.3">
      <c r="B86" s="84"/>
      <c r="C86" s="9" t="s">
        <v>121</v>
      </c>
      <c r="D86" s="20" t="s">
        <v>12</v>
      </c>
      <c r="E86" s="93">
        <v>2</v>
      </c>
      <c r="F86" s="102">
        <f t="shared" si="9"/>
        <v>1450000</v>
      </c>
      <c r="G86" s="105">
        <f t="shared" si="10"/>
        <v>2900000</v>
      </c>
    </row>
    <row r="87" spans="2:8" ht="14" x14ac:dyDescent="0.3">
      <c r="B87" s="84"/>
      <c r="C87" s="9" t="s">
        <v>85</v>
      </c>
      <c r="D87" s="20" t="s">
        <v>112</v>
      </c>
      <c r="E87" s="93">
        <v>2</v>
      </c>
      <c r="F87" s="102">
        <f t="shared" si="9"/>
        <v>23800</v>
      </c>
      <c r="G87" s="105">
        <f t="shared" si="10"/>
        <v>47600</v>
      </c>
    </row>
    <row r="88" spans="2:8" ht="14" x14ac:dyDescent="0.3">
      <c r="B88" s="84"/>
      <c r="C88" s="9" t="s">
        <v>93</v>
      </c>
      <c r="D88" s="20" t="s">
        <v>2</v>
      </c>
      <c r="E88" s="93">
        <v>1</v>
      </c>
      <c r="F88" s="102">
        <f t="shared" si="9"/>
        <v>7200</v>
      </c>
      <c r="G88" s="105">
        <f t="shared" si="10"/>
        <v>7200</v>
      </c>
    </row>
    <row r="89" spans="2:8" ht="14" x14ac:dyDescent="0.3">
      <c r="B89" s="84"/>
      <c r="C89" s="9" t="s">
        <v>16</v>
      </c>
      <c r="D89" s="20" t="s">
        <v>2</v>
      </c>
      <c r="E89" s="93">
        <v>2</v>
      </c>
      <c r="F89" s="102">
        <f t="shared" si="9"/>
        <v>7500</v>
      </c>
      <c r="G89" s="105">
        <f t="shared" si="10"/>
        <v>15000</v>
      </c>
    </row>
    <row r="90" spans="2:8" ht="14" x14ac:dyDescent="0.3">
      <c r="B90" s="84"/>
      <c r="C90" s="9" t="s">
        <v>28</v>
      </c>
      <c r="D90" s="20" t="s">
        <v>112</v>
      </c>
      <c r="E90" s="93">
        <v>30</v>
      </c>
      <c r="F90" s="102">
        <f t="shared" si="9"/>
        <v>49200</v>
      </c>
      <c r="G90" s="105">
        <f t="shared" si="10"/>
        <v>1476000</v>
      </c>
    </row>
    <row r="91" spans="2:8" ht="14" x14ac:dyDescent="0.3">
      <c r="B91" s="84"/>
      <c r="C91" s="9" t="s">
        <v>30</v>
      </c>
      <c r="D91" s="20" t="s">
        <v>112</v>
      </c>
      <c r="E91" s="93">
        <v>1000</v>
      </c>
      <c r="F91" s="102">
        <f t="shared" si="9"/>
        <v>28280</v>
      </c>
      <c r="G91" s="105">
        <f t="shared" si="10"/>
        <v>28280000</v>
      </c>
    </row>
    <row r="92" spans="2:8" ht="14" x14ac:dyDescent="0.3">
      <c r="B92" s="84"/>
      <c r="C92" s="9" t="s">
        <v>31</v>
      </c>
      <c r="D92" s="20" t="s">
        <v>112</v>
      </c>
      <c r="E92" s="93">
        <v>25</v>
      </c>
      <c r="F92" s="102">
        <f t="shared" si="9"/>
        <v>2000</v>
      </c>
      <c r="G92" s="105">
        <f t="shared" si="10"/>
        <v>50000</v>
      </c>
    </row>
    <row r="93" spans="2:8" ht="14" x14ac:dyDescent="0.3">
      <c r="B93" s="84"/>
      <c r="C93" s="9" t="s">
        <v>32</v>
      </c>
      <c r="D93" s="20" t="s">
        <v>2</v>
      </c>
      <c r="E93" s="93">
        <v>1</v>
      </c>
      <c r="F93" s="102">
        <f t="shared" si="9"/>
        <v>720000</v>
      </c>
      <c r="G93" s="105">
        <f t="shared" si="10"/>
        <v>720000</v>
      </c>
    </row>
    <row r="94" spans="2:8" ht="14" x14ac:dyDescent="0.3">
      <c r="B94" s="84"/>
      <c r="C94" s="9" t="s">
        <v>94</v>
      </c>
      <c r="D94" s="20" t="s">
        <v>2</v>
      </c>
      <c r="E94" s="93">
        <v>15</v>
      </c>
      <c r="F94" s="102">
        <f t="shared" si="9"/>
        <v>327700</v>
      </c>
      <c r="G94" s="105">
        <f t="shared" si="10"/>
        <v>4915500</v>
      </c>
      <c r="H94" s="113" t="s">
        <v>124</v>
      </c>
    </row>
    <row r="95" spans="2:8" ht="14" x14ac:dyDescent="0.3">
      <c r="B95" s="84"/>
      <c r="C95" s="9" t="s">
        <v>42</v>
      </c>
      <c r="D95" s="20" t="s">
        <v>2</v>
      </c>
      <c r="E95" s="93">
        <v>1</v>
      </c>
      <c r="F95" s="102">
        <f t="shared" si="9"/>
        <v>0</v>
      </c>
      <c r="G95" s="105">
        <f t="shared" si="10"/>
        <v>0</v>
      </c>
    </row>
    <row r="96" spans="2:8" x14ac:dyDescent="0.25">
      <c r="B96" s="84"/>
      <c r="C96" s="97"/>
      <c r="D96" s="93"/>
      <c r="E96" s="93"/>
      <c r="F96" s="102"/>
      <c r="G96" s="95"/>
    </row>
    <row r="97" spans="2:7" ht="14" x14ac:dyDescent="0.3">
      <c r="B97" s="84"/>
      <c r="C97" s="100" t="s">
        <v>81</v>
      </c>
      <c r="D97" s="20"/>
      <c r="E97" s="93"/>
      <c r="F97" s="102"/>
      <c r="G97" s="95"/>
    </row>
    <row r="98" spans="2:7" ht="14.5" x14ac:dyDescent="0.35">
      <c r="B98" s="84"/>
      <c r="C98" s="112" t="s">
        <v>122</v>
      </c>
      <c r="D98" s="20"/>
      <c r="E98" s="93"/>
      <c r="F98" s="102"/>
      <c r="G98" s="95"/>
    </row>
    <row r="99" spans="2:7" ht="14" x14ac:dyDescent="0.3">
      <c r="B99" s="84"/>
      <c r="C99" s="9" t="s">
        <v>113</v>
      </c>
      <c r="D99" s="20" t="s">
        <v>112</v>
      </c>
      <c r="E99" s="93">
        <v>1000</v>
      </c>
      <c r="F99" s="102" t="str">
        <f>F56</f>
        <v>Subtotal</v>
      </c>
      <c r="G99" s="105" t="e">
        <f t="shared" ref="G99:G101" si="11">E99*F99</f>
        <v>#VALUE!</v>
      </c>
    </row>
    <row r="100" spans="2:7" ht="14" x14ac:dyDescent="0.3">
      <c r="B100" s="84"/>
      <c r="C100" s="9" t="s">
        <v>114</v>
      </c>
      <c r="D100" s="20" t="s">
        <v>12</v>
      </c>
      <c r="E100" s="93">
        <v>2</v>
      </c>
      <c r="F100" s="102" t="e">
        <f>#REF!</f>
        <v>#REF!</v>
      </c>
      <c r="G100" s="105" t="e">
        <f t="shared" si="11"/>
        <v>#REF!</v>
      </c>
    </row>
    <row r="101" spans="2:7" ht="14" x14ac:dyDescent="0.3">
      <c r="B101" s="84"/>
      <c r="C101" s="9" t="s">
        <v>115</v>
      </c>
      <c r="D101" s="20" t="s">
        <v>12</v>
      </c>
      <c r="E101" s="93">
        <v>2</v>
      </c>
      <c r="F101" s="102" t="e">
        <f>#REF!</f>
        <v>#REF!</v>
      </c>
      <c r="G101" s="106" t="e">
        <f t="shared" si="11"/>
        <v>#REF!</v>
      </c>
    </row>
    <row r="102" spans="2:7" ht="13" x14ac:dyDescent="0.3">
      <c r="B102" s="87"/>
      <c r="C102" s="88"/>
      <c r="D102" s="89"/>
      <c r="E102" s="88"/>
      <c r="F102" s="90" t="s">
        <v>111</v>
      </c>
      <c r="G102" s="103" t="e">
        <f>SUM(G82:G101)</f>
        <v>#VALUE!</v>
      </c>
    </row>
    <row r="103" spans="2:7" ht="14" x14ac:dyDescent="0.3">
      <c r="B103" s="81" t="s">
        <v>82</v>
      </c>
      <c r="C103" s="57" t="e">
        <f>C15</f>
        <v>#REF!</v>
      </c>
      <c r="D103" s="99"/>
      <c r="E103" s="99"/>
      <c r="F103" s="101"/>
      <c r="G103" s="92"/>
    </row>
    <row r="104" spans="2:7" ht="14" x14ac:dyDescent="0.3">
      <c r="B104" s="84"/>
      <c r="C104" s="100" t="s">
        <v>10</v>
      </c>
      <c r="D104" s="93"/>
      <c r="E104" s="93"/>
      <c r="F104" s="84"/>
      <c r="G104" s="97"/>
    </row>
    <row r="105" spans="2:7" ht="14" x14ac:dyDescent="0.3">
      <c r="B105" s="84"/>
      <c r="C105" s="114" t="s">
        <v>119</v>
      </c>
      <c r="D105" s="20" t="s">
        <v>12</v>
      </c>
      <c r="E105" s="93">
        <v>2</v>
      </c>
      <c r="F105" s="102">
        <f t="shared" ref="F105:F118" si="12">F39</f>
        <v>1207500</v>
      </c>
      <c r="G105" s="105">
        <f t="shared" ref="G105:G118" si="13">E105*F105</f>
        <v>2415000</v>
      </c>
    </row>
    <row r="106" spans="2:7" ht="14" x14ac:dyDescent="0.3">
      <c r="B106" s="84"/>
      <c r="C106" s="114" t="s">
        <v>120</v>
      </c>
      <c r="D106" s="20" t="s">
        <v>12</v>
      </c>
      <c r="E106" s="93">
        <v>2</v>
      </c>
      <c r="F106" s="102">
        <f t="shared" si="12"/>
        <v>15000</v>
      </c>
      <c r="G106" s="105">
        <f t="shared" si="13"/>
        <v>30000</v>
      </c>
    </row>
    <row r="107" spans="2:7" ht="14" x14ac:dyDescent="0.3">
      <c r="B107" s="84"/>
      <c r="C107" s="114" t="s">
        <v>123</v>
      </c>
      <c r="D107" s="20" t="s">
        <v>12</v>
      </c>
      <c r="E107" s="93">
        <v>1</v>
      </c>
      <c r="F107" s="102">
        <f t="shared" si="12"/>
        <v>150000</v>
      </c>
      <c r="G107" s="105">
        <f t="shared" si="13"/>
        <v>150000</v>
      </c>
    </row>
    <row r="108" spans="2:7" ht="14" x14ac:dyDescent="0.3">
      <c r="B108" s="84"/>
      <c r="C108" s="114" t="s">
        <v>125</v>
      </c>
      <c r="D108" s="20" t="s">
        <v>12</v>
      </c>
      <c r="E108" s="93">
        <v>1</v>
      </c>
      <c r="F108" s="102">
        <f t="shared" si="12"/>
        <v>8500</v>
      </c>
      <c r="G108" s="105">
        <f t="shared" si="13"/>
        <v>8500</v>
      </c>
    </row>
    <row r="109" spans="2:7" ht="14" x14ac:dyDescent="0.3">
      <c r="B109" s="84"/>
      <c r="C109" s="9" t="s">
        <v>121</v>
      </c>
      <c r="D109" s="20" t="s">
        <v>12</v>
      </c>
      <c r="E109" s="93">
        <v>2</v>
      </c>
      <c r="F109" s="102">
        <f t="shared" si="12"/>
        <v>1450000</v>
      </c>
      <c r="G109" s="105">
        <f t="shared" si="13"/>
        <v>2900000</v>
      </c>
    </row>
    <row r="110" spans="2:7" ht="14" x14ac:dyDescent="0.3">
      <c r="B110" s="84"/>
      <c r="C110" s="9" t="s">
        <v>85</v>
      </c>
      <c r="D110" s="20" t="s">
        <v>112</v>
      </c>
      <c r="E110" s="93">
        <v>2</v>
      </c>
      <c r="F110" s="102">
        <f t="shared" si="12"/>
        <v>23800</v>
      </c>
      <c r="G110" s="105">
        <f t="shared" si="13"/>
        <v>47600</v>
      </c>
    </row>
    <row r="111" spans="2:7" ht="14" x14ac:dyDescent="0.3">
      <c r="B111" s="84"/>
      <c r="C111" s="9" t="s">
        <v>93</v>
      </c>
      <c r="D111" s="20" t="s">
        <v>2</v>
      </c>
      <c r="E111" s="93">
        <v>1</v>
      </c>
      <c r="F111" s="102">
        <f t="shared" si="12"/>
        <v>7200</v>
      </c>
      <c r="G111" s="105">
        <f t="shared" si="13"/>
        <v>7200</v>
      </c>
    </row>
    <row r="112" spans="2:7" ht="14" x14ac:dyDescent="0.3">
      <c r="B112" s="84"/>
      <c r="C112" s="9" t="s">
        <v>16</v>
      </c>
      <c r="D112" s="20" t="s">
        <v>2</v>
      </c>
      <c r="E112" s="93">
        <v>2</v>
      </c>
      <c r="F112" s="102">
        <f t="shared" si="12"/>
        <v>7500</v>
      </c>
      <c r="G112" s="105">
        <f t="shared" si="13"/>
        <v>15000</v>
      </c>
    </row>
    <row r="113" spans="2:8" ht="14" x14ac:dyDescent="0.3">
      <c r="B113" s="84"/>
      <c r="C113" s="9" t="s">
        <v>28</v>
      </c>
      <c r="D113" s="20" t="s">
        <v>112</v>
      </c>
      <c r="E113" s="93">
        <v>30</v>
      </c>
      <c r="F113" s="102">
        <f t="shared" si="12"/>
        <v>49200</v>
      </c>
      <c r="G113" s="105">
        <f t="shared" si="13"/>
        <v>1476000</v>
      </c>
    </row>
    <row r="114" spans="2:8" ht="14" x14ac:dyDescent="0.3">
      <c r="B114" s="84"/>
      <c r="C114" s="9" t="s">
        <v>30</v>
      </c>
      <c r="D114" s="20" t="s">
        <v>112</v>
      </c>
      <c r="E114" s="93">
        <v>1000</v>
      </c>
      <c r="F114" s="102">
        <f t="shared" si="12"/>
        <v>28280</v>
      </c>
      <c r="G114" s="105">
        <f t="shared" si="13"/>
        <v>28280000</v>
      </c>
    </row>
    <row r="115" spans="2:8" ht="14" x14ac:dyDescent="0.3">
      <c r="B115" s="84"/>
      <c r="C115" s="9" t="s">
        <v>31</v>
      </c>
      <c r="D115" s="20" t="s">
        <v>112</v>
      </c>
      <c r="E115" s="93">
        <v>25</v>
      </c>
      <c r="F115" s="102">
        <f t="shared" si="12"/>
        <v>2000</v>
      </c>
      <c r="G115" s="105">
        <f t="shared" si="13"/>
        <v>50000</v>
      </c>
    </row>
    <row r="116" spans="2:8" ht="14" x14ac:dyDescent="0.3">
      <c r="B116" s="84"/>
      <c r="C116" s="9" t="s">
        <v>32</v>
      </c>
      <c r="D116" s="20" t="s">
        <v>2</v>
      </c>
      <c r="E116" s="93">
        <v>1</v>
      </c>
      <c r="F116" s="102">
        <f t="shared" si="12"/>
        <v>720000</v>
      </c>
      <c r="G116" s="105">
        <f t="shared" si="13"/>
        <v>720000</v>
      </c>
    </row>
    <row r="117" spans="2:8" ht="14" x14ac:dyDescent="0.3">
      <c r="B117" s="84"/>
      <c r="C117" s="9" t="s">
        <v>94</v>
      </c>
      <c r="D117" s="20" t="s">
        <v>2</v>
      </c>
      <c r="E117" s="93">
        <v>15</v>
      </c>
      <c r="F117" s="102">
        <f t="shared" si="12"/>
        <v>327700</v>
      </c>
      <c r="G117" s="105">
        <f t="shared" si="13"/>
        <v>4915500</v>
      </c>
      <c r="H117" s="113" t="s">
        <v>124</v>
      </c>
    </row>
    <row r="118" spans="2:8" ht="14" x14ac:dyDescent="0.3">
      <c r="B118" s="84"/>
      <c r="C118" s="9" t="s">
        <v>42</v>
      </c>
      <c r="D118" s="20" t="s">
        <v>2</v>
      </c>
      <c r="E118" s="93">
        <v>1</v>
      </c>
      <c r="F118" s="102">
        <f t="shared" si="12"/>
        <v>0</v>
      </c>
      <c r="G118" s="105">
        <f t="shared" si="13"/>
        <v>0</v>
      </c>
    </row>
    <row r="119" spans="2:8" x14ac:dyDescent="0.25">
      <c r="B119" s="84"/>
      <c r="C119" s="97"/>
      <c r="D119" s="93"/>
      <c r="E119" s="93"/>
      <c r="F119" s="102"/>
      <c r="G119" s="95"/>
    </row>
    <row r="120" spans="2:8" ht="14" x14ac:dyDescent="0.3">
      <c r="B120" s="84"/>
      <c r="C120" s="100" t="s">
        <v>81</v>
      </c>
      <c r="D120" s="20"/>
      <c r="E120" s="93"/>
      <c r="F120" s="102"/>
      <c r="G120" s="95"/>
    </row>
    <row r="121" spans="2:8" ht="14.5" x14ac:dyDescent="0.35">
      <c r="B121" s="84"/>
      <c r="C121" s="112" t="s">
        <v>122</v>
      </c>
      <c r="D121" s="20"/>
      <c r="E121" s="93"/>
      <c r="F121" s="102"/>
      <c r="G121" s="95"/>
    </row>
    <row r="122" spans="2:8" ht="14" x14ac:dyDescent="0.3">
      <c r="B122" s="84"/>
      <c r="C122" s="9" t="s">
        <v>113</v>
      </c>
      <c r="D122" s="20" t="s">
        <v>112</v>
      </c>
      <c r="E122" s="93">
        <v>1000</v>
      </c>
      <c r="F122" s="102" t="str">
        <f>F56</f>
        <v>Subtotal</v>
      </c>
      <c r="G122" s="105" t="e">
        <f t="shared" ref="G122:G124" si="14">E122*F122</f>
        <v>#VALUE!</v>
      </c>
    </row>
    <row r="123" spans="2:8" ht="14" x14ac:dyDescent="0.3">
      <c r="B123" s="84"/>
      <c r="C123" s="9" t="s">
        <v>114</v>
      </c>
      <c r="D123" s="20" t="s">
        <v>12</v>
      </c>
      <c r="E123" s="93">
        <v>2</v>
      </c>
      <c r="F123" s="102" t="e">
        <f>#REF!</f>
        <v>#REF!</v>
      </c>
      <c r="G123" s="105" t="e">
        <f t="shared" si="14"/>
        <v>#REF!</v>
      </c>
    </row>
    <row r="124" spans="2:8" ht="14" x14ac:dyDescent="0.3">
      <c r="B124" s="84"/>
      <c r="C124" s="9" t="s">
        <v>115</v>
      </c>
      <c r="D124" s="20" t="s">
        <v>12</v>
      </c>
      <c r="E124" s="93">
        <v>2</v>
      </c>
      <c r="F124" s="102" t="e">
        <f>#REF!</f>
        <v>#REF!</v>
      </c>
      <c r="G124" s="106" t="e">
        <f t="shared" si="14"/>
        <v>#REF!</v>
      </c>
    </row>
    <row r="125" spans="2:8" ht="13" x14ac:dyDescent="0.3">
      <c r="B125" s="87"/>
      <c r="C125" s="88"/>
      <c r="D125" s="89"/>
      <c r="E125" s="88"/>
      <c r="F125" s="90" t="s">
        <v>111</v>
      </c>
      <c r="G125" s="103" t="e">
        <f>SUM(G105:G124)</f>
        <v>#VALUE!</v>
      </c>
    </row>
    <row r="126" spans="2:8" ht="14" x14ac:dyDescent="0.3">
      <c r="B126" s="115" t="s">
        <v>110</v>
      </c>
      <c r="C126" s="109" t="s">
        <v>109</v>
      </c>
      <c r="D126" s="89"/>
      <c r="E126" s="89"/>
      <c r="F126" s="88"/>
      <c r="G126" s="110"/>
    </row>
    <row r="127" spans="2:8" ht="14" x14ac:dyDescent="0.3">
      <c r="B127" s="87"/>
      <c r="C127" s="15" t="s">
        <v>108</v>
      </c>
      <c r="D127" s="107" t="s">
        <v>3</v>
      </c>
      <c r="E127" s="80">
        <v>1</v>
      </c>
      <c r="F127" s="108" t="e">
        <f>#REF!</f>
        <v>#REF!</v>
      </c>
      <c r="G127" s="111" t="e">
        <f t="shared" ref="G127" si="15">E127*F127</f>
        <v>#REF!</v>
      </c>
    </row>
    <row r="128" spans="2:8" x14ac:dyDescent="0.25">
      <c r="B128" s="87"/>
      <c r="C128" s="88"/>
      <c r="D128" s="88"/>
      <c r="E128" s="88"/>
      <c r="F128" s="88"/>
      <c r="G128" s="110"/>
    </row>
    <row r="129" spans="2:7" ht="14" x14ac:dyDescent="0.3">
      <c r="B129" s="275" t="s">
        <v>117</v>
      </c>
      <c r="C129" s="276"/>
      <c r="D129" s="276"/>
      <c r="E129" s="276"/>
      <c r="F129" s="277"/>
      <c r="G129" s="111" t="e">
        <f>SUM(G127,G125,G102,G79,#REF!,G16)</f>
        <v>#REF!</v>
      </c>
    </row>
  </sheetData>
  <mergeCells count="4">
    <mergeCell ref="B2:G2"/>
    <mergeCell ref="B3:G3"/>
    <mergeCell ref="B4:G4"/>
    <mergeCell ref="B129:F129"/>
  </mergeCells>
  <pageMargins left="0.7" right="0.7" top="0.75" bottom="0.75" header="0.3" footer="0.3"/>
  <pageSetup scale="42"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37"/>
  </sheetPr>
  <dimension ref="A1:N30"/>
  <sheetViews>
    <sheetView showGridLines="0" view="pageBreakPreview" zoomScaleSheetLayoutView="100" workbookViewId="0">
      <selection activeCell="K21" sqref="K21"/>
    </sheetView>
  </sheetViews>
  <sheetFormatPr defaultColWidth="9.08984375" defaultRowHeight="13" x14ac:dyDescent="0.3"/>
  <cols>
    <col min="1" max="1" width="5.08984375" style="1" customWidth="1"/>
    <col min="2" max="2" width="37" style="1" customWidth="1"/>
    <col min="3" max="3" width="12" style="1" customWidth="1"/>
    <col min="4" max="4" width="9.90625" style="1" customWidth="1"/>
    <col min="5" max="6" width="7.90625" style="1" customWidth="1"/>
    <col min="7" max="7" width="7.08984375" style="1" customWidth="1"/>
    <col min="8" max="8" width="4.90625" style="1" customWidth="1"/>
    <col min="9" max="9" width="18.54296875" style="1" customWidth="1"/>
    <col min="10" max="10" width="21.453125" style="1" customWidth="1"/>
    <col min="11" max="11" width="19.90625" style="1" customWidth="1"/>
    <col min="12" max="12" width="9.08984375" style="1"/>
    <col min="13" max="13" width="18.90625" style="1" customWidth="1"/>
    <col min="14" max="14" width="18.453125" style="1" customWidth="1"/>
    <col min="15" max="16384" width="9.08984375" style="1"/>
  </cols>
  <sheetData>
    <row r="1" spans="1:11" ht="15.5" x14ac:dyDescent="0.35">
      <c r="A1" s="274" t="s">
        <v>19</v>
      </c>
      <c r="B1" s="274"/>
      <c r="C1" s="274"/>
      <c r="D1" s="274"/>
      <c r="E1" s="274"/>
      <c r="F1" s="274"/>
      <c r="G1" s="274"/>
      <c r="H1" s="274"/>
      <c r="I1" s="274"/>
    </row>
    <row r="2" spans="1:11" ht="15.5" x14ac:dyDescent="0.35">
      <c r="A2" s="274" t="s">
        <v>20</v>
      </c>
      <c r="B2" s="274"/>
      <c r="C2" s="274"/>
      <c r="D2" s="274"/>
      <c r="E2" s="274"/>
      <c r="F2" s="274"/>
      <c r="G2" s="274"/>
      <c r="H2" s="274"/>
      <c r="I2" s="274"/>
    </row>
    <row r="3" spans="1:11" ht="15.5" x14ac:dyDescent="0.35">
      <c r="A3" s="274" t="s">
        <v>61</v>
      </c>
      <c r="B3" s="274"/>
      <c r="C3" s="274"/>
      <c r="D3" s="274"/>
      <c r="E3" s="274"/>
      <c r="F3" s="274"/>
      <c r="G3" s="274"/>
      <c r="H3" s="274"/>
      <c r="I3" s="274"/>
    </row>
    <row r="4" spans="1:11" ht="15.5" x14ac:dyDescent="0.35">
      <c r="A4" s="274" t="s">
        <v>60</v>
      </c>
      <c r="B4" s="274"/>
      <c r="C4" s="274"/>
      <c r="D4" s="274"/>
      <c r="E4" s="274"/>
      <c r="F4" s="274"/>
      <c r="G4" s="274"/>
      <c r="H4" s="274"/>
      <c r="I4" s="274"/>
    </row>
    <row r="5" spans="1:11" ht="25.5" customHeight="1" x14ac:dyDescent="0.3">
      <c r="A5" s="2"/>
      <c r="B5" s="2"/>
      <c r="C5" s="2"/>
      <c r="D5" s="2"/>
      <c r="E5" s="2"/>
      <c r="F5" s="2"/>
      <c r="G5" s="2"/>
      <c r="H5" s="2"/>
      <c r="I5" s="2"/>
    </row>
    <row r="6" spans="1:11" ht="36.75" customHeight="1" x14ac:dyDescent="0.3">
      <c r="A6" s="18" t="s">
        <v>4</v>
      </c>
      <c r="B6" s="18" t="s">
        <v>21</v>
      </c>
      <c r="C6" s="18" t="s">
        <v>22</v>
      </c>
      <c r="D6" s="18" t="s">
        <v>23</v>
      </c>
      <c r="E6" s="18" t="s">
        <v>24</v>
      </c>
      <c r="F6" s="63" t="s">
        <v>49</v>
      </c>
      <c r="G6" s="280" t="s">
        <v>36</v>
      </c>
      <c r="H6" s="281"/>
      <c r="I6" s="18" t="s">
        <v>25</v>
      </c>
    </row>
    <row r="7" spans="1:11" ht="18" customHeight="1" x14ac:dyDescent="0.3">
      <c r="A7" s="49" t="s">
        <v>0</v>
      </c>
      <c r="B7" s="50" t="s">
        <v>46</v>
      </c>
      <c r="C7" s="20"/>
      <c r="D7" s="36"/>
      <c r="E7" s="36"/>
      <c r="F7" s="62"/>
      <c r="G7" s="282"/>
      <c r="H7" s="283"/>
      <c r="I7" s="38"/>
    </row>
    <row r="8" spans="1:11" ht="18" customHeight="1" x14ac:dyDescent="0.3">
      <c r="A8" s="37">
        <v>1</v>
      </c>
      <c r="B8" s="68" t="s">
        <v>50</v>
      </c>
      <c r="C8" s="20" t="s">
        <v>35</v>
      </c>
      <c r="D8" s="36">
        <v>1</v>
      </c>
      <c r="E8" s="36">
        <v>1</v>
      </c>
      <c r="F8" s="62" t="s">
        <v>26</v>
      </c>
      <c r="G8" s="282" t="s">
        <v>26</v>
      </c>
      <c r="H8" s="283"/>
      <c r="I8" s="38">
        <f>'PENAMBAHAN CCTV LAJUR Asli'!F39</f>
        <v>57020000</v>
      </c>
      <c r="J8" s="38">
        <v>57020000</v>
      </c>
      <c r="K8" s="38">
        <v>57020000</v>
      </c>
    </row>
    <row r="9" spans="1:11" ht="18" customHeight="1" x14ac:dyDescent="0.3">
      <c r="A9" s="37">
        <v>2</v>
      </c>
      <c r="B9" s="68" t="s">
        <v>51</v>
      </c>
      <c r="C9" s="20" t="s">
        <v>58</v>
      </c>
      <c r="D9" s="44" t="s">
        <v>26</v>
      </c>
      <c r="E9" s="44">
        <v>1</v>
      </c>
      <c r="F9" s="36">
        <v>2</v>
      </c>
      <c r="G9" s="278" t="s">
        <v>26</v>
      </c>
      <c r="H9" s="279"/>
      <c r="I9" s="38">
        <f>'PENAMBAHAN CCTV LAJUR Asli'!F81</f>
        <v>40550000</v>
      </c>
      <c r="J9" s="38">
        <v>40550000</v>
      </c>
      <c r="K9" s="38"/>
    </row>
    <row r="10" spans="1:11" ht="18" customHeight="1" x14ac:dyDescent="0.3">
      <c r="A10" s="37">
        <v>3</v>
      </c>
      <c r="B10" s="68" t="s">
        <v>52</v>
      </c>
      <c r="C10" s="20" t="s">
        <v>59</v>
      </c>
      <c r="D10" s="44" t="s">
        <v>26</v>
      </c>
      <c r="E10" s="34">
        <v>1</v>
      </c>
      <c r="F10" s="20">
        <v>2</v>
      </c>
      <c r="G10" s="278" t="s">
        <v>26</v>
      </c>
      <c r="H10" s="279"/>
      <c r="I10" s="21">
        <f>'PENAMBAHAN CCTV LAJUR Asli'!F123</f>
        <v>46100000</v>
      </c>
      <c r="J10" s="21">
        <v>46100000</v>
      </c>
      <c r="K10" s="21">
        <v>46100000</v>
      </c>
    </row>
    <row r="11" spans="1:11" ht="18" customHeight="1" x14ac:dyDescent="0.3">
      <c r="A11" s="37">
        <v>4</v>
      </c>
      <c r="B11" s="33" t="s">
        <v>53</v>
      </c>
      <c r="C11" s="20" t="s">
        <v>35</v>
      </c>
      <c r="D11" s="44" t="s">
        <v>26</v>
      </c>
      <c r="E11" s="34">
        <v>1</v>
      </c>
      <c r="F11" s="36">
        <v>2</v>
      </c>
      <c r="G11" s="278" t="s">
        <v>26</v>
      </c>
      <c r="H11" s="279"/>
      <c r="I11" s="21"/>
      <c r="J11" s="21"/>
      <c r="K11" s="21"/>
    </row>
    <row r="12" spans="1:11" ht="18" customHeight="1" x14ac:dyDescent="0.3">
      <c r="A12" s="37">
        <v>5</v>
      </c>
      <c r="B12" s="19" t="s">
        <v>54</v>
      </c>
      <c r="C12" s="20" t="s">
        <v>35</v>
      </c>
      <c r="D12" s="44" t="s">
        <v>26</v>
      </c>
      <c r="E12" s="34">
        <v>1</v>
      </c>
      <c r="F12" s="36">
        <v>2</v>
      </c>
      <c r="G12" s="278" t="s">
        <v>26</v>
      </c>
      <c r="H12" s="279"/>
      <c r="I12" s="21"/>
      <c r="J12" s="21"/>
      <c r="K12" s="21"/>
    </row>
    <row r="13" spans="1:11" ht="18" customHeight="1" x14ac:dyDescent="0.3">
      <c r="A13" s="37">
        <v>6</v>
      </c>
      <c r="B13" s="69" t="s">
        <v>55</v>
      </c>
      <c r="C13" s="20" t="s">
        <v>35</v>
      </c>
      <c r="D13" s="44" t="s">
        <v>26</v>
      </c>
      <c r="E13" s="34">
        <v>1</v>
      </c>
      <c r="F13" s="36">
        <v>4</v>
      </c>
      <c r="G13" s="278" t="s">
        <v>26</v>
      </c>
      <c r="H13" s="279"/>
      <c r="I13" s="21">
        <f>'PENAMBAHAN CCTV LAJUR Asli'!F245</f>
        <v>86100000</v>
      </c>
      <c r="J13" s="21">
        <v>86100000</v>
      </c>
      <c r="K13" s="21">
        <v>86100000</v>
      </c>
    </row>
    <row r="14" spans="1:11" ht="18" customHeight="1" x14ac:dyDescent="0.3">
      <c r="A14" s="37">
        <v>7</v>
      </c>
      <c r="B14" s="69" t="s">
        <v>56</v>
      </c>
      <c r="C14" s="20" t="s">
        <v>35</v>
      </c>
      <c r="D14" s="44" t="s">
        <v>26</v>
      </c>
      <c r="E14" s="34">
        <v>1</v>
      </c>
      <c r="F14" s="36">
        <v>2</v>
      </c>
      <c r="G14" s="278" t="s">
        <v>26</v>
      </c>
      <c r="H14" s="279"/>
      <c r="I14" s="21">
        <f>'PENAMBAHAN CCTV LAJUR Asli'!F287</f>
        <v>51250000</v>
      </c>
      <c r="J14" s="21">
        <v>51250000</v>
      </c>
      <c r="K14" s="21">
        <v>51250000</v>
      </c>
    </row>
    <row r="15" spans="1:11" ht="18" customHeight="1" x14ac:dyDescent="0.3">
      <c r="A15" s="37">
        <v>8</v>
      </c>
      <c r="B15" s="19" t="s">
        <v>57</v>
      </c>
      <c r="C15" s="20" t="s">
        <v>35</v>
      </c>
      <c r="D15" s="36">
        <v>1</v>
      </c>
      <c r="E15" s="34">
        <v>1</v>
      </c>
      <c r="F15" s="62" t="s">
        <v>26</v>
      </c>
      <c r="G15" s="278" t="s">
        <v>26</v>
      </c>
      <c r="H15" s="279"/>
      <c r="I15" s="21"/>
      <c r="J15" s="21"/>
      <c r="K15" s="21"/>
    </row>
    <row r="16" spans="1:11" ht="18" customHeight="1" x14ac:dyDescent="0.3">
      <c r="A16" s="37"/>
      <c r="B16" s="19" t="s">
        <v>91</v>
      </c>
      <c r="C16" s="20"/>
      <c r="D16" s="36"/>
      <c r="E16" s="34"/>
      <c r="F16" s="62"/>
      <c r="G16" s="66"/>
      <c r="H16" s="67"/>
      <c r="I16" s="21">
        <v>107000000</v>
      </c>
      <c r="J16" s="21"/>
      <c r="K16" s="21"/>
    </row>
    <row r="17" spans="1:14" ht="18" customHeight="1" x14ac:dyDescent="0.3">
      <c r="A17" s="45"/>
      <c r="B17" s="46"/>
      <c r="C17" s="22"/>
      <c r="D17" s="47"/>
      <c r="E17" s="43"/>
      <c r="F17" s="48"/>
      <c r="G17" s="284" t="s">
        <v>47</v>
      </c>
      <c r="H17" s="285"/>
      <c r="I17" s="31">
        <f>SUM(I8:I16)</f>
        <v>388020000</v>
      </c>
      <c r="J17" s="31">
        <f>SUM(J8:J15)</f>
        <v>281020000</v>
      </c>
      <c r="K17" s="31">
        <f>SUM(K8:K15)</f>
        <v>240470000</v>
      </c>
    </row>
    <row r="18" spans="1:14" ht="30" customHeight="1" x14ac:dyDescent="0.3">
      <c r="A18" s="286"/>
      <c r="B18" s="287"/>
      <c r="C18" s="287"/>
      <c r="D18" s="287"/>
      <c r="E18" s="287"/>
      <c r="F18" s="288"/>
      <c r="G18" s="295" t="s">
        <v>27</v>
      </c>
      <c r="H18" s="296"/>
      <c r="I18" s="32">
        <f>I17</f>
        <v>388020000</v>
      </c>
      <c r="J18" s="32">
        <f>J17</f>
        <v>281020000</v>
      </c>
      <c r="K18" s="32">
        <f>K17</f>
        <v>240470000</v>
      </c>
      <c r="M18" s="24"/>
      <c r="N18" s="24"/>
    </row>
    <row r="19" spans="1:14" ht="30" customHeight="1" x14ac:dyDescent="0.3">
      <c r="A19" s="289"/>
      <c r="B19" s="290"/>
      <c r="C19" s="290"/>
      <c r="D19" s="290"/>
      <c r="E19" s="290"/>
      <c r="F19" s="291"/>
      <c r="G19" s="297" t="s">
        <v>33</v>
      </c>
      <c r="H19" s="298" t="s">
        <v>33</v>
      </c>
      <c r="I19" s="32">
        <f>I18*0.1</f>
        <v>38802000</v>
      </c>
      <c r="J19" s="32">
        <f>J18*0.1</f>
        <v>28102000</v>
      </c>
      <c r="K19" s="32">
        <f>K18*0.1</f>
        <v>24047000</v>
      </c>
    </row>
    <row r="20" spans="1:14" ht="30" customHeight="1" x14ac:dyDescent="0.3">
      <c r="A20" s="292"/>
      <c r="B20" s="293"/>
      <c r="C20" s="293"/>
      <c r="D20" s="293"/>
      <c r="E20" s="293"/>
      <c r="F20" s="294"/>
      <c r="G20" s="299" t="s">
        <v>34</v>
      </c>
      <c r="H20" s="300" t="s">
        <v>18</v>
      </c>
      <c r="I20" s="23">
        <f>SUM(I18:I19)</f>
        <v>426822000</v>
      </c>
      <c r="J20" s="23">
        <f>SUM(J18:J19)</f>
        <v>309122000</v>
      </c>
      <c r="K20" s="23">
        <f>SUM(K18:K19)</f>
        <v>264517000</v>
      </c>
    </row>
    <row r="21" spans="1:14" x14ac:dyDescent="0.3">
      <c r="G21" s="25"/>
      <c r="H21" s="1" t="s">
        <v>92</v>
      </c>
      <c r="I21" s="23">
        <v>402740000</v>
      </c>
      <c r="J21" s="24">
        <f>I21-J18</f>
        <v>121720000</v>
      </c>
      <c r="K21" s="24">
        <f>I21-K18</f>
        <v>162270000</v>
      </c>
    </row>
    <row r="22" spans="1:14" x14ac:dyDescent="0.3">
      <c r="G22" s="25"/>
      <c r="K22" s="26"/>
    </row>
    <row r="23" spans="1:14" x14ac:dyDescent="0.3">
      <c r="G23" s="25"/>
      <c r="K23" s="26"/>
    </row>
    <row r="24" spans="1:14" x14ac:dyDescent="0.3">
      <c r="G24" s="25"/>
      <c r="I24" s="24"/>
      <c r="K24" s="24"/>
    </row>
    <row r="25" spans="1:14" x14ac:dyDescent="0.3">
      <c r="G25" s="25"/>
    </row>
    <row r="26" spans="1:14" x14ac:dyDescent="0.3">
      <c r="G26" s="25"/>
    </row>
    <row r="27" spans="1:14" x14ac:dyDescent="0.3">
      <c r="G27" s="25"/>
    </row>
    <row r="28" spans="1:14" x14ac:dyDescent="0.3">
      <c r="G28" s="25"/>
    </row>
    <row r="29" spans="1:14" x14ac:dyDescent="0.3">
      <c r="G29" s="27"/>
    </row>
    <row r="30" spans="1:14" x14ac:dyDescent="0.3">
      <c r="G30" s="25"/>
    </row>
  </sheetData>
  <mergeCells count="19">
    <mergeCell ref="G14:H14"/>
    <mergeCell ref="G15:H15"/>
    <mergeCell ref="G17:H17"/>
    <mergeCell ref="A18:F20"/>
    <mergeCell ref="G18:H18"/>
    <mergeCell ref="G19:H19"/>
    <mergeCell ref="G20:H20"/>
    <mergeCell ref="G13:H13"/>
    <mergeCell ref="A1:I1"/>
    <mergeCell ref="A2:I2"/>
    <mergeCell ref="A3:I3"/>
    <mergeCell ref="A4:I4"/>
    <mergeCell ref="G6:H6"/>
    <mergeCell ref="G7:H7"/>
    <mergeCell ref="G8:H8"/>
    <mergeCell ref="G9:H9"/>
    <mergeCell ref="G10:H10"/>
    <mergeCell ref="G11:H11"/>
    <mergeCell ref="G12:H12"/>
  </mergeCells>
  <printOptions horizontalCentered="1"/>
  <pageMargins left="0" right="0" top="0.59055118110236227" bottom="0.23622047244094491" header="0.31496062992125984" footer="0.31496062992125984"/>
  <pageSetup paperSize="9" scale="90" orientation="landscape" r:id="rId1"/>
  <headerFooter alignWithMargins="0"/>
  <customProperties>
    <customPr name="_pios_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32"/>
  </sheetPr>
  <dimension ref="A1:M330"/>
  <sheetViews>
    <sheetView showGridLines="0" view="pageBreakPreview" topLeftCell="A296" zoomScaleSheetLayoutView="100" workbookViewId="0">
      <selection activeCell="B289" sqref="B288:B289"/>
    </sheetView>
  </sheetViews>
  <sheetFormatPr defaultColWidth="9.08984375" defaultRowHeight="13" x14ac:dyDescent="0.3"/>
  <cols>
    <col min="1" max="1" width="8.453125" style="1" customWidth="1"/>
    <col min="2" max="2" width="65.54296875" style="1" customWidth="1"/>
    <col min="3" max="3" width="5.54296875" style="1" customWidth="1"/>
    <col min="4" max="4" width="17.54296875" style="1" bestFit="1" customWidth="1"/>
    <col min="5" max="5" width="8.54296875" style="1" customWidth="1"/>
    <col min="6" max="6" width="18.453125" style="1" customWidth="1"/>
    <col min="7" max="7" width="21.453125" style="1" customWidth="1"/>
    <col min="8" max="8" width="19.54296875" style="1" customWidth="1"/>
    <col min="9" max="16384" width="9.08984375" style="1"/>
  </cols>
  <sheetData>
    <row r="1" spans="1:6" ht="15.5" x14ac:dyDescent="0.35">
      <c r="A1" s="274" t="s">
        <v>37</v>
      </c>
      <c r="B1" s="274"/>
      <c r="C1" s="274"/>
      <c r="D1" s="274"/>
      <c r="E1" s="274"/>
      <c r="F1" s="274"/>
    </row>
    <row r="2" spans="1:6" ht="15.5" x14ac:dyDescent="0.35">
      <c r="A2" s="274" t="s">
        <v>43</v>
      </c>
      <c r="B2" s="274"/>
      <c r="C2" s="274"/>
      <c r="D2" s="274"/>
      <c r="E2" s="274"/>
      <c r="F2" s="274"/>
    </row>
    <row r="3" spans="1:6" ht="15.5" x14ac:dyDescent="0.35">
      <c r="A3" s="64"/>
      <c r="B3" s="64"/>
      <c r="C3" s="64"/>
      <c r="D3" s="64"/>
      <c r="E3" s="64"/>
      <c r="F3" s="64"/>
    </row>
    <row r="4" spans="1:6" x14ac:dyDescent="0.3">
      <c r="A4" s="2" t="s">
        <v>63</v>
      </c>
      <c r="B4" s="2"/>
      <c r="C4" s="2"/>
      <c r="D4" s="2"/>
      <c r="E4" s="2"/>
      <c r="F4" s="2"/>
    </row>
    <row r="5" spans="1:6" x14ac:dyDescent="0.3">
      <c r="A5" s="51" t="e">
        <f>"Lokasi          : " &amp;#REF!</f>
        <v>#REF!</v>
      </c>
      <c r="B5" s="51"/>
      <c r="C5" s="3"/>
      <c r="D5" s="3"/>
      <c r="E5" s="3"/>
      <c r="F5" s="3"/>
    </row>
    <row r="6" spans="1:6" ht="14" x14ac:dyDescent="0.3">
      <c r="A6" s="4" t="s">
        <v>4</v>
      </c>
      <c r="B6" s="4" t="s">
        <v>5</v>
      </c>
      <c r="C6" s="4" t="s">
        <v>7</v>
      </c>
      <c r="D6" s="4" t="s">
        <v>8</v>
      </c>
      <c r="E6" s="4" t="s">
        <v>6</v>
      </c>
      <c r="F6" s="4" t="s">
        <v>9</v>
      </c>
    </row>
    <row r="7" spans="1:6" ht="14" x14ac:dyDescent="0.3">
      <c r="A7" s="5" t="s">
        <v>0</v>
      </c>
      <c r="B7" s="6" t="s">
        <v>10</v>
      </c>
      <c r="C7" s="8"/>
      <c r="D7" s="8"/>
      <c r="E7" s="8"/>
      <c r="F7" s="8"/>
    </row>
    <row r="8" spans="1:6" ht="14" x14ac:dyDescent="0.3">
      <c r="A8" s="9">
        <v>1</v>
      </c>
      <c r="B8" s="9" t="s">
        <v>11</v>
      </c>
      <c r="C8" s="10" t="s">
        <v>12</v>
      </c>
      <c r="D8" s="11">
        <v>2600000</v>
      </c>
      <c r="E8" s="10">
        <v>2</v>
      </c>
      <c r="F8" s="12">
        <f>D8*E8</f>
        <v>5200000</v>
      </c>
    </row>
    <row r="9" spans="1:6" ht="14" x14ac:dyDescent="0.3">
      <c r="A9" s="9">
        <v>2</v>
      </c>
      <c r="B9" s="9" t="s">
        <v>13</v>
      </c>
      <c r="C9" s="10" t="s">
        <v>12</v>
      </c>
      <c r="D9" s="11">
        <v>600000</v>
      </c>
      <c r="E9" s="10">
        <v>2</v>
      </c>
      <c r="F9" s="12">
        <f t="shared" ref="F9:F18" si="0">D9*E9</f>
        <v>1200000</v>
      </c>
    </row>
    <row r="10" spans="1:6" ht="14" x14ac:dyDescent="0.3">
      <c r="A10" s="9">
        <v>3</v>
      </c>
      <c r="B10" s="9" t="s">
        <v>14</v>
      </c>
      <c r="C10" s="10" t="s">
        <v>15</v>
      </c>
      <c r="D10" s="11">
        <v>110000</v>
      </c>
      <c r="E10" s="10">
        <v>2</v>
      </c>
      <c r="F10" s="12">
        <f t="shared" si="0"/>
        <v>220000</v>
      </c>
    </row>
    <row r="11" spans="1:6" ht="14" x14ac:dyDescent="0.3">
      <c r="A11" s="9">
        <v>4</v>
      </c>
      <c r="B11" s="9" t="s">
        <v>84</v>
      </c>
      <c r="C11" s="10" t="s">
        <v>2</v>
      </c>
      <c r="D11" s="11">
        <v>400000</v>
      </c>
      <c r="E11" s="10">
        <v>1</v>
      </c>
      <c r="F11" s="12">
        <f t="shared" si="0"/>
        <v>400000</v>
      </c>
    </row>
    <row r="12" spans="1:6" ht="14" x14ac:dyDescent="0.3">
      <c r="A12" s="9">
        <v>5</v>
      </c>
      <c r="B12" s="9" t="s">
        <v>16</v>
      </c>
      <c r="C12" s="10" t="s">
        <v>12</v>
      </c>
      <c r="D12" s="11">
        <v>250000</v>
      </c>
      <c r="E12" s="10">
        <v>2</v>
      </c>
      <c r="F12" s="12">
        <f t="shared" si="0"/>
        <v>500000</v>
      </c>
    </row>
    <row r="13" spans="1:6" ht="14" x14ac:dyDescent="0.3">
      <c r="A13" s="9">
        <v>6</v>
      </c>
      <c r="B13" s="9" t="s">
        <v>28</v>
      </c>
      <c r="C13" s="10" t="s">
        <v>29</v>
      </c>
      <c r="D13" s="11">
        <v>10000</v>
      </c>
      <c r="E13" s="10">
        <v>30</v>
      </c>
      <c r="F13" s="12">
        <f t="shared" si="0"/>
        <v>300000</v>
      </c>
    </row>
    <row r="14" spans="1:6" ht="14" x14ac:dyDescent="0.3">
      <c r="A14" s="9">
        <v>7</v>
      </c>
      <c r="B14" s="28" t="s">
        <v>30</v>
      </c>
      <c r="C14" s="10" t="s">
        <v>29</v>
      </c>
      <c r="D14" s="11">
        <v>5000</v>
      </c>
      <c r="E14" s="10">
        <v>300</v>
      </c>
      <c r="F14" s="12">
        <f t="shared" si="0"/>
        <v>1500000</v>
      </c>
    </row>
    <row r="15" spans="1:6" ht="14" x14ac:dyDescent="0.3">
      <c r="A15" s="9">
        <v>8</v>
      </c>
      <c r="B15" s="29" t="s">
        <v>31</v>
      </c>
      <c r="C15" s="10" t="s">
        <v>29</v>
      </c>
      <c r="D15" s="11">
        <v>10000</v>
      </c>
      <c r="E15" s="10">
        <v>30</v>
      </c>
      <c r="F15" s="12">
        <f t="shared" si="0"/>
        <v>300000</v>
      </c>
    </row>
    <row r="16" spans="1:6" ht="14" x14ac:dyDescent="0.3">
      <c r="A16" s="9">
        <v>9</v>
      </c>
      <c r="B16" s="9" t="s">
        <v>32</v>
      </c>
      <c r="C16" s="10" t="s">
        <v>15</v>
      </c>
      <c r="D16" s="11">
        <v>100000</v>
      </c>
      <c r="E16" s="10">
        <v>1</v>
      </c>
      <c r="F16" s="12">
        <f t="shared" si="0"/>
        <v>100000</v>
      </c>
    </row>
    <row r="17" spans="1:13" ht="14" x14ac:dyDescent="0.3">
      <c r="A17" s="9">
        <v>10</v>
      </c>
      <c r="B17" s="9" t="s">
        <v>44</v>
      </c>
      <c r="C17" s="10" t="s">
        <v>45</v>
      </c>
      <c r="D17" s="11">
        <v>10000</v>
      </c>
      <c r="E17" s="10">
        <v>10</v>
      </c>
      <c r="F17" s="12">
        <f t="shared" si="0"/>
        <v>100000</v>
      </c>
    </row>
    <row r="18" spans="1:13" ht="14" x14ac:dyDescent="0.3">
      <c r="A18" s="9">
        <v>11</v>
      </c>
      <c r="B18" s="9" t="s">
        <v>42</v>
      </c>
      <c r="C18" s="10" t="s">
        <v>2</v>
      </c>
      <c r="D18" s="11">
        <v>600000</v>
      </c>
      <c r="E18" s="10">
        <v>1</v>
      </c>
      <c r="F18" s="12">
        <f t="shared" si="0"/>
        <v>600000</v>
      </c>
    </row>
    <row r="19" spans="1:13" ht="14" x14ac:dyDescent="0.3">
      <c r="A19" s="9"/>
      <c r="B19" s="13" t="s">
        <v>17</v>
      </c>
      <c r="C19" s="10"/>
      <c r="D19" s="11"/>
      <c r="E19" s="11"/>
      <c r="F19" s="30">
        <f>SUM(F8:F18)</f>
        <v>10420000</v>
      </c>
    </row>
    <row r="20" spans="1:13" customFormat="1" ht="14.5" x14ac:dyDescent="0.35">
      <c r="A20" s="5" t="s">
        <v>38</v>
      </c>
      <c r="B20" s="58" t="s">
        <v>81</v>
      </c>
      <c r="C20" s="301" t="s">
        <v>72</v>
      </c>
      <c r="D20" s="304">
        <v>50500</v>
      </c>
      <c r="E20" s="301">
        <v>600</v>
      </c>
      <c r="F20" s="307">
        <f>D20*E20</f>
        <v>30300000</v>
      </c>
      <c r="H20" s="52"/>
      <c r="I20" s="53"/>
      <c r="J20" s="54"/>
      <c r="K20" s="54"/>
      <c r="L20" s="54"/>
      <c r="M20" s="54"/>
    </row>
    <row r="21" spans="1:13" customFormat="1" ht="15.75" customHeight="1" x14ac:dyDescent="0.35">
      <c r="A21" s="9">
        <v>1</v>
      </c>
      <c r="B21" s="59" t="s">
        <v>71</v>
      </c>
      <c r="C21" s="302"/>
      <c r="D21" s="305"/>
      <c r="E21" s="302"/>
      <c r="F21" s="308"/>
      <c r="H21" s="55"/>
      <c r="I21" s="55"/>
      <c r="J21" s="310"/>
      <c r="K21" s="311"/>
      <c r="L21" s="310"/>
      <c r="M21" s="312"/>
    </row>
    <row r="22" spans="1:13" customFormat="1" ht="14.5" x14ac:dyDescent="0.35">
      <c r="A22" s="9">
        <v>2</v>
      </c>
      <c r="B22" s="59" t="s">
        <v>73</v>
      </c>
      <c r="C22" s="302"/>
      <c r="D22" s="305"/>
      <c r="E22" s="302"/>
      <c r="F22" s="308"/>
      <c r="H22" s="55"/>
      <c r="I22" s="55"/>
      <c r="J22" s="310"/>
      <c r="K22" s="311"/>
      <c r="L22" s="310"/>
      <c r="M22" s="312"/>
    </row>
    <row r="23" spans="1:13" customFormat="1" ht="14.5" x14ac:dyDescent="0.35">
      <c r="A23" s="9">
        <v>3</v>
      </c>
      <c r="B23" s="59" t="s">
        <v>74</v>
      </c>
      <c r="C23" s="302"/>
      <c r="D23" s="305"/>
      <c r="E23" s="302"/>
      <c r="F23" s="308"/>
      <c r="H23" s="55"/>
      <c r="I23" s="55"/>
      <c r="J23" s="310"/>
      <c r="K23" s="311"/>
      <c r="L23" s="310"/>
      <c r="M23" s="312"/>
    </row>
    <row r="24" spans="1:13" customFormat="1" ht="14.5" x14ac:dyDescent="0.35">
      <c r="A24" s="9">
        <v>4</v>
      </c>
      <c r="B24" s="59" t="s">
        <v>75</v>
      </c>
      <c r="C24" s="302"/>
      <c r="D24" s="305"/>
      <c r="E24" s="302"/>
      <c r="F24" s="308"/>
      <c r="H24" s="55"/>
      <c r="I24" s="55"/>
      <c r="J24" s="310"/>
      <c r="K24" s="311"/>
      <c r="L24" s="310"/>
      <c r="M24" s="312"/>
    </row>
    <row r="25" spans="1:13" customFormat="1" ht="14.5" x14ac:dyDescent="0.35">
      <c r="A25" s="9">
        <v>5</v>
      </c>
      <c r="B25" s="28" t="s">
        <v>76</v>
      </c>
      <c r="C25" s="302"/>
      <c r="D25" s="305"/>
      <c r="E25" s="302"/>
      <c r="F25" s="308"/>
      <c r="H25" s="55"/>
      <c r="J25" s="310"/>
      <c r="K25" s="311"/>
      <c r="L25" s="310"/>
      <c r="M25" s="312"/>
    </row>
    <row r="26" spans="1:13" customFormat="1" ht="14.5" x14ac:dyDescent="0.35">
      <c r="A26" s="9">
        <v>6</v>
      </c>
      <c r="B26" s="60" t="s">
        <v>77</v>
      </c>
      <c r="C26" s="302"/>
      <c r="D26" s="305"/>
      <c r="E26" s="302"/>
      <c r="F26" s="308"/>
      <c r="H26" s="55"/>
      <c r="J26" s="310"/>
      <c r="K26" s="311"/>
      <c r="L26" s="310"/>
      <c r="M26" s="312"/>
    </row>
    <row r="27" spans="1:13" customFormat="1" ht="14.5" x14ac:dyDescent="0.35">
      <c r="A27" s="9">
        <v>7</v>
      </c>
      <c r="B27" s="59" t="s">
        <v>78</v>
      </c>
      <c r="C27" s="302"/>
      <c r="D27" s="305"/>
      <c r="E27" s="302"/>
      <c r="F27" s="308"/>
      <c r="H27" s="55"/>
      <c r="I27" s="56"/>
      <c r="J27" s="310"/>
      <c r="K27" s="311"/>
      <c r="L27" s="310"/>
      <c r="M27" s="312"/>
    </row>
    <row r="28" spans="1:13" customFormat="1" ht="14.5" x14ac:dyDescent="0.35">
      <c r="A28" s="9">
        <v>8</v>
      </c>
      <c r="B28" s="59" t="s">
        <v>79</v>
      </c>
      <c r="C28" s="302"/>
      <c r="D28" s="305"/>
      <c r="E28" s="302"/>
      <c r="F28" s="308"/>
      <c r="H28" s="55"/>
      <c r="I28" s="56"/>
      <c r="J28" s="310"/>
      <c r="K28" s="311"/>
      <c r="L28" s="310"/>
      <c r="M28" s="312"/>
    </row>
    <row r="29" spans="1:13" customFormat="1" ht="15.5" x14ac:dyDescent="0.35">
      <c r="A29" s="61">
        <v>9</v>
      </c>
      <c r="B29" s="59" t="s">
        <v>80</v>
      </c>
      <c r="C29" s="303"/>
      <c r="D29" s="306"/>
      <c r="E29" s="303"/>
      <c r="F29" s="309"/>
      <c r="H29" s="55"/>
      <c r="I29" s="56"/>
      <c r="J29" s="310"/>
      <c r="K29" s="311"/>
      <c r="L29" s="310"/>
      <c r="M29" s="312"/>
    </row>
    <row r="30" spans="1:13" ht="14" x14ac:dyDescent="0.3">
      <c r="A30" s="5" t="s">
        <v>83</v>
      </c>
      <c r="B30" s="6" t="s">
        <v>40</v>
      </c>
      <c r="C30" s="8"/>
      <c r="D30" s="39"/>
      <c r="E30" s="39"/>
      <c r="F30" s="40"/>
    </row>
    <row r="31" spans="1:13" ht="14" x14ac:dyDescent="0.3">
      <c r="A31" s="9">
        <v>1</v>
      </c>
      <c r="B31" s="9" t="s">
        <v>39</v>
      </c>
      <c r="C31" s="10" t="s">
        <v>12</v>
      </c>
      <c r="D31" s="41">
        <v>11500000</v>
      </c>
      <c r="E31" s="42">
        <v>1</v>
      </c>
      <c r="F31" s="12">
        <f>E31*D31</f>
        <v>11500000</v>
      </c>
    </row>
    <row r="32" spans="1:13" ht="14" x14ac:dyDescent="0.3">
      <c r="A32" s="9"/>
      <c r="B32" s="13" t="s">
        <v>17</v>
      </c>
      <c r="C32" s="10"/>
      <c r="D32" s="11"/>
      <c r="E32" s="11"/>
      <c r="F32" s="30">
        <f>SUM(F31:F31)</f>
        <v>11500000</v>
      </c>
    </row>
    <row r="33" spans="1:7" ht="14" x14ac:dyDescent="0.3">
      <c r="A33" s="5" t="s">
        <v>82</v>
      </c>
      <c r="B33" s="6" t="s">
        <v>65</v>
      </c>
      <c r="C33" s="8"/>
      <c r="D33" s="35"/>
      <c r="E33" s="35"/>
      <c r="F33" s="7"/>
    </row>
    <row r="34" spans="1:7" ht="14" x14ac:dyDescent="0.3">
      <c r="A34" s="9">
        <v>1</v>
      </c>
      <c r="B34" s="9" t="s">
        <v>87</v>
      </c>
      <c r="C34" s="10" t="s">
        <v>3</v>
      </c>
      <c r="D34" s="65">
        <v>1500000</v>
      </c>
      <c r="E34" s="10">
        <v>1</v>
      </c>
      <c r="F34" s="12">
        <f>D34*E34</f>
        <v>1500000</v>
      </c>
    </row>
    <row r="35" spans="1:7" ht="14" x14ac:dyDescent="0.3">
      <c r="A35" s="9">
        <v>2</v>
      </c>
      <c r="B35" s="9" t="s">
        <v>88</v>
      </c>
      <c r="C35" s="10" t="s">
        <v>3</v>
      </c>
      <c r="D35" s="65">
        <v>2000000</v>
      </c>
      <c r="E35" s="10">
        <v>1</v>
      </c>
      <c r="F35" s="12">
        <f>D35*E35</f>
        <v>2000000</v>
      </c>
    </row>
    <row r="36" spans="1:7" ht="14" x14ac:dyDescent="0.3">
      <c r="A36" s="9">
        <v>3</v>
      </c>
      <c r="B36" s="9" t="s">
        <v>89</v>
      </c>
      <c r="C36" s="10" t="s">
        <v>3</v>
      </c>
      <c r="D36" s="65">
        <v>800000</v>
      </c>
      <c r="E36" s="10">
        <v>1</v>
      </c>
      <c r="F36" s="12">
        <f>D36*E36</f>
        <v>800000</v>
      </c>
    </row>
    <row r="37" spans="1:7" ht="14" x14ac:dyDescent="0.3">
      <c r="A37" s="9">
        <v>4</v>
      </c>
      <c r="B37" s="9" t="s">
        <v>90</v>
      </c>
      <c r="C37" s="10" t="s">
        <v>3</v>
      </c>
      <c r="D37" s="65">
        <v>500000</v>
      </c>
      <c r="E37" s="10">
        <v>1</v>
      </c>
      <c r="F37" s="12">
        <f>D37*E37</f>
        <v>500000</v>
      </c>
    </row>
    <row r="38" spans="1:7" ht="14" x14ac:dyDescent="0.3">
      <c r="A38" s="9"/>
      <c r="B38" s="13" t="s">
        <v>17</v>
      </c>
      <c r="C38" s="9"/>
      <c r="D38" s="9"/>
      <c r="E38" s="9"/>
      <c r="F38" s="14">
        <f>SUM(F33:F37)</f>
        <v>4800000</v>
      </c>
    </row>
    <row r="39" spans="1:7" ht="14" x14ac:dyDescent="0.3">
      <c r="A39" s="15"/>
      <c r="B39" s="16" t="s">
        <v>18</v>
      </c>
      <c r="C39" s="15"/>
      <c r="D39" s="15"/>
      <c r="E39" s="15"/>
      <c r="F39" s="17">
        <f>F19+F38+F20+F32</f>
        <v>57020000</v>
      </c>
      <c r="G39" s="17">
        <v>50210000</v>
      </c>
    </row>
    <row r="45" spans="1:7" ht="15.5" x14ac:dyDescent="0.35">
      <c r="A45" s="274" t="s">
        <v>62</v>
      </c>
      <c r="B45" s="274"/>
      <c r="C45" s="274"/>
      <c r="D45" s="274"/>
      <c r="E45" s="274"/>
      <c r="F45" s="274"/>
    </row>
    <row r="46" spans="1:7" ht="15.5" x14ac:dyDescent="0.35">
      <c r="A46" s="274" t="s">
        <v>43</v>
      </c>
      <c r="B46" s="274"/>
      <c r="C46" s="274"/>
      <c r="D46" s="274"/>
      <c r="E46" s="274"/>
      <c r="F46" s="274"/>
    </row>
    <row r="47" spans="1:7" ht="15.5" x14ac:dyDescent="0.35">
      <c r="A47" s="64"/>
      <c r="B47" s="64"/>
      <c r="C47" s="64"/>
      <c r="D47" s="64"/>
      <c r="E47" s="64"/>
      <c r="F47" s="64"/>
    </row>
    <row r="48" spans="1:7" x14ac:dyDescent="0.3">
      <c r="A48" s="2" t="s">
        <v>64</v>
      </c>
      <c r="B48" s="2"/>
      <c r="C48" s="2"/>
      <c r="D48" s="2"/>
      <c r="E48" s="2"/>
      <c r="F48" s="2"/>
    </row>
    <row r="49" spans="1:13" x14ac:dyDescent="0.3">
      <c r="A49" s="51" t="e">
        <f>"Lokasi          : " &amp;#REF!</f>
        <v>#REF!</v>
      </c>
      <c r="B49" s="3"/>
      <c r="C49" s="3"/>
      <c r="D49" s="3"/>
      <c r="E49" s="3"/>
      <c r="F49" s="3"/>
    </row>
    <row r="50" spans="1:13" ht="14" x14ac:dyDescent="0.3">
      <c r="A50" s="4" t="s">
        <v>4</v>
      </c>
      <c r="B50" s="4" t="s">
        <v>5</v>
      </c>
      <c r="C50" s="4" t="s">
        <v>7</v>
      </c>
      <c r="D50" s="4" t="s">
        <v>8</v>
      </c>
      <c r="E50" s="4" t="s">
        <v>6</v>
      </c>
      <c r="F50" s="4" t="s">
        <v>9</v>
      </c>
    </row>
    <row r="51" spans="1:13" ht="14" x14ac:dyDescent="0.3">
      <c r="A51" s="5" t="s">
        <v>0</v>
      </c>
      <c r="B51" s="6" t="s">
        <v>10</v>
      </c>
      <c r="C51" s="8"/>
      <c r="D51" s="8"/>
      <c r="E51" s="8"/>
      <c r="F51" s="8"/>
    </row>
    <row r="52" spans="1:13" ht="14" x14ac:dyDescent="0.3">
      <c r="A52" s="9">
        <v>1</v>
      </c>
      <c r="B52" s="9" t="s">
        <v>85</v>
      </c>
      <c r="C52" s="10" t="s">
        <v>86</v>
      </c>
      <c r="D52" s="11">
        <v>1200000</v>
      </c>
      <c r="E52" s="10">
        <v>1</v>
      </c>
      <c r="F52" s="12">
        <f t="shared" ref="F52:F60" si="1">D52*E52</f>
        <v>1200000</v>
      </c>
    </row>
    <row r="53" spans="1:13" ht="14" x14ac:dyDescent="0.3">
      <c r="A53" s="9">
        <v>2</v>
      </c>
      <c r="B53" s="9" t="s">
        <v>84</v>
      </c>
      <c r="C53" s="10" t="s">
        <v>2</v>
      </c>
      <c r="D53" s="11">
        <v>400000</v>
      </c>
      <c r="E53" s="10">
        <v>1</v>
      </c>
      <c r="F53" s="12">
        <f t="shared" si="1"/>
        <v>400000</v>
      </c>
    </row>
    <row r="54" spans="1:13" ht="14" x14ac:dyDescent="0.3">
      <c r="A54" s="9">
        <v>3</v>
      </c>
      <c r="B54" s="9" t="s">
        <v>16</v>
      </c>
      <c r="C54" s="10" t="s">
        <v>12</v>
      </c>
      <c r="D54" s="11">
        <v>250000</v>
      </c>
      <c r="E54" s="10">
        <v>2</v>
      </c>
      <c r="F54" s="12">
        <f t="shared" si="1"/>
        <v>500000</v>
      </c>
    </row>
    <row r="55" spans="1:13" ht="14" x14ac:dyDescent="0.3">
      <c r="A55" s="9">
        <v>4</v>
      </c>
      <c r="B55" s="9" t="s">
        <v>28</v>
      </c>
      <c r="C55" s="10" t="s">
        <v>29</v>
      </c>
      <c r="D55" s="11">
        <v>10000</v>
      </c>
      <c r="E55" s="10">
        <v>20</v>
      </c>
      <c r="F55" s="12">
        <f t="shared" si="1"/>
        <v>200000</v>
      </c>
    </row>
    <row r="56" spans="1:13" ht="14" x14ac:dyDescent="0.3">
      <c r="A56" s="9">
        <v>5</v>
      </c>
      <c r="B56" s="28" t="s">
        <v>30</v>
      </c>
      <c r="C56" s="10" t="s">
        <v>29</v>
      </c>
      <c r="D56" s="11">
        <v>5000</v>
      </c>
      <c r="E56" s="10">
        <v>150</v>
      </c>
      <c r="F56" s="12">
        <f t="shared" si="1"/>
        <v>750000</v>
      </c>
    </row>
    <row r="57" spans="1:13" ht="14" x14ac:dyDescent="0.3">
      <c r="A57" s="9">
        <v>6</v>
      </c>
      <c r="B57" s="29" t="s">
        <v>31</v>
      </c>
      <c r="C57" s="10" t="s">
        <v>29</v>
      </c>
      <c r="D57" s="11">
        <v>10000</v>
      </c>
      <c r="E57" s="10">
        <v>20</v>
      </c>
      <c r="F57" s="12">
        <f t="shared" si="1"/>
        <v>200000</v>
      </c>
    </row>
    <row r="58" spans="1:13" ht="14" x14ac:dyDescent="0.3">
      <c r="A58" s="9">
        <v>7</v>
      </c>
      <c r="B58" s="9" t="s">
        <v>32</v>
      </c>
      <c r="C58" s="10" t="s">
        <v>3</v>
      </c>
      <c r="D58" s="11">
        <v>100000</v>
      </c>
      <c r="E58" s="10">
        <v>1</v>
      </c>
      <c r="F58" s="12">
        <f t="shared" si="1"/>
        <v>100000</v>
      </c>
    </row>
    <row r="59" spans="1:13" ht="14" x14ac:dyDescent="0.3">
      <c r="A59" s="9">
        <v>8</v>
      </c>
      <c r="B59" s="9" t="s">
        <v>44</v>
      </c>
      <c r="C59" s="10" t="s">
        <v>45</v>
      </c>
      <c r="D59" s="11">
        <v>10000</v>
      </c>
      <c r="E59" s="10">
        <v>10</v>
      </c>
      <c r="F59" s="12">
        <f t="shared" si="1"/>
        <v>100000</v>
      </c>
    </row>
    <row r="60" spans="1:13" ht="14" x14ac:dyDescent="0.3">
      <c r="A60" s="9">
        <v>9</v>
      </c>
      <c r="B60" s="9" t="s">
        <v>42</v>
      </c>
      <c r="C60" s="10" t="s">
        <v>2</v>
      </c>
      <c r="D60" s="11">
        <v>600000</v>
      </c>
      <c r="E60" s="10">
        <v>1</v>
      </c>
      <c r="F60" s="12">
        <f t="shared" si="1"/>
        <v>600000</v>
      </c>
    </row>
    <row r="61" spans="1:13" ht="14" x14ac:dyDescent="0.3">
      <c r="A61" s="9"/>
      <c r="B61" s="13" t="s">
        <v>17</v>
      </c>
      <c r="C61" s="10"/>
      <c r="D61" s="11"/>
      <c r="E61" s="11"/>
      <c r="F61" s="30">
        <f>SUM(F52:F60)</f>
        <v>4050000</v>
      </c>
    </row>
    <row r="62" spans="1:13" customFormat="1" ht="14.5" x14ac:dyDescent="0.35">
      <c r="A62" s="5" t="s">
        <v>38</v>
      </c>
      <c r="B62" s="58" t="s">
        <v>81</v>
      </c>
      <c r="C62" s="301" t="s">
        <v>72</v>
      </c>
      <c r="D62" s="304">
        <v>50500</v>
      </c>
      <c r="E62" s="301">
        <v>400</v>
      </c>
      <c r="F62" s="307">
        <f>D62*E62</f>
        <v>20200000</v>
      </c>
      <c r="H62" s="52"/>
      <c r="I62" s="53"/>
      <c r="J62" s="54"/>
      <c r="K62" s="54"/>
      <c r="L62" s="54"/>
      <c r="M62" s="54"/>
    </row>
    <row r="63" spans="1:13" customFormat="1" ht="15.75" customHeight="1" x14ac:dyDescent="0.35">
      <c r="A63" s="9">
        <v>1</v>
      </c>
      <c r="B63" s="59" t="s">
        <v>71</v>
      </c>
      <c r="C63" s="302"/>
      <c r="D63" s="305"/>
      <c r="E63" s="302"/>
      <c r="F63" s="308"/>
      <c r="H63" s="55"/>
      <c r="I63" s="55"/>
      <c r="J63" s="310"/>
      <c r="K63" s="311"/>
      <c r="L63" s="310"/>
      <c r="M63" s="312"/>
    </row>
    <row r="64" spans="1:13" customFormat="1" ht="14.5" x14ac:dyDescent="0.35">
      <c r="A64" s="9">
        <v>2</v>
      </c>
      <c r="B64" s="59" t="s">
        <v>73</v>
      </c>
      <c r="C64" s="302"/>
      <c r="D64" s="305"/>
      <c r="E64" s="302"/>
      <c r="F64" s="308"/>
      <c r="H64" s="55"/>
      <c r="I64" s="55"/>
      <c r="J64" s="310"/>
      <c r="K64" s="311"/>
      <c r="L64" s="310"/>
      <c r="M64" s="312"/>
    </row>
    <row r="65" spans="1:13" customFormat="1" ht="14.5" x14ac:dyDescent="0.35">
      <c r="A65" s="9">
        <v>3</v>
      </c>
      <c r="B65" s="59" t="s">
        <v>74</v>
      </c>
      <c r="C65" s="302"/>
      <c r="D65" s="305"/>
      <c r="E65" s="302"/>
      <c r="F65" s="308"/>
      <c r="H65" s="55"/>
      <c r="I65" s="55"/>
      <c r="J65" s="310"/>
      <c r="K65" s="311"/>
      <c r="L65" s="310"/>
      <c r="M65" s="312"/>
    </row>
    <row r="66" spans="1:13" customFormat="1" ht="14.5" x14ac:dyDescent="0.35">
      <c r="A66" s="9">
        <v>4</v>
      </c>
      <c r="B66" s="59" t="s">
        <v>75</v>
      </c>
      <c r="C66" s="302"/>
      <c r="D66" s="305"/>
      <c r="E66" s="302"/>
      <c r="F66" s="308"/>
      <c r="H66" s="55"/>
      <c r="I66" s="55"/>
      <c r="J66" s="310"/>
      <c r="K66" s="311"/>
      <c r="L66" s="310"/>
      <c r="M66" s="312"/>
    </row>
    <row r="67" spans="1:13" customFormat="1" ht="14.5" x14ac:dyDescent="0.35">
      <c r="A67" s="9">
        <v>5</v>
      </c>
      <c r="B67" s="28" t="s">
        <v>76</v>
      </c>
      <c r="C67" s="302"/>
      <c r="D67" s="305"/>
      <c r="E67" s="302"/>
      <c r="F67" s="308"/>
      <c r="H67" s="55"/>
      <c r="J67" s="310"/>
      <c r="K67" s="311"/>
      <c r="L67" s="310"/>
      <c r="M67" s="312"/>
    </row>
    <row r="68" spans="1:13" customFormat="1" ht="14.5" x14ac:dyDescent="0.35">
      <c r="A68" s="9">
        <v>6</v>
      </c>
      <c r="B68" s="60" t="s">
        <v>77</v>
      </c>
      <c r="C68" s="302"/>
      <c r="D68" s="305"/>
      <c r="E68" s="302"/>
      <c r="F68" s="308"/>
      <c r="H68" s="55"/>
      <c r="J68" s="310"/>
      <c r="K68" s="311"/>
      <c r="L68" s="310"/>
      <c r="M68" s="312"/>
    </row>
    <row r="69" spans="1:13" customFormat="1" ht="14.5" x14ac:dyDescent="0.35">
      <c r="A69" s="9">
        <v>7</v>
      </c>
      <c r="B69" s="59" t="s">
        <v>78</v>
      </c>
      <c r="C69" s="302"/>
      <c r="D69" s="305"/>
      <c r="E69" s="302"/>
      <c r="F69" s="308"/>
      <c r="H69" s="55"/>
      <c r="I69" s="56"/>
      <c r="J69" s="310"/>
      <c r="K69" s="311"/>
      <c r="L69" s="310"/>
      <c r="M69" s="312"/>
    </row>
    <row r="70" spans="1:13" customFormat="1" ht="14.5" x14ac:dyDescent="0.35">
      <c r="A70" s="9">
        <v>8</v>
      </c>
      <c r="B70" s="59" t="s">
        <v>79</v>
      </c>
      <c r="C70" s="302"/>
      <c r="D70" s="305"/>
      <c r="E70" s="302"/>
      <c r="F70" s="308"/>
      <c r="H70" s="55"/>
      <c r="I70" s="56"/>
      <c r="J70" s="310"/>
      <c r="K70" s="311"/>
      <c r="L70" s="310"/>
      <c r="M70" s="312"/>
    </row>
    <row r="71" spans="1:13" customFormat="1" ht="15.5" x14ac:dyDescent="0.35">
      <c r="A71" s="61">
        <v>9</v>
      </c>
      <c r="B71" s="59" t="s">
        <v>80</v>
      </c>
      <c r="C71" s="303"/>
      <c r="D71" s="306"/>
      <c r="E71" s="303"/>
      <c r="F71" s="309"/>
      <c r="H71" s="55"/>
      <c r="I71" s="56"/>
      <c r="J71" s="310"/>
      <c r="K71" s="311"/>
      <c r="L71" s="310"/>
      <c r="M71" s="312"/>
    </row>
    <row r="72" spans="1:13" ht="14" x14ac:dyDescent="0.3">
      <c r="A72" s="5" t="s">
        <v>41</v>
      </c>
      <c r="B72" s="57" t="s">
        <v>40</v>
      </c>
      <c r="C72" s="8"/>
      <c r="D72" s="39"/>
      <c r="E72" s="39"/>
      <c r="F72" s="40"/>
    </row>
    <row r="73" spans="1:13" ht="14" x14ac:dyDescent="0.3">
      <c r="A73" s="9">
        <v>1</v>
      </c>
      <c r="B73" s="9" t="s">
        <v>39</v>
      </c>
      <c r="C73" s="10" t="s">
        <v>12</v>
      </c>
      <c r="D73" s="41">
        <v>11500000</v>
      </c>
      <c r="E73" s="42">
        <v>1</v>
      </c>
      <c r="F73" s="12">
        <f>E73*D73</f>
        <v>11500000</v>
      </c>
    </row>
    <row r="74" spans="1:13" ht="14" x14ac:dyDescent="0.3">
      <c r="A74" s="9"/>
      <c r="B74" s="13" t="s">
        <v>17</v>
      </c>
      <c r="C74" s="10"/>
      <c r="D74" s="11"/>
      <c r="E74" s="11"/>
      <c r="F74" s="30">
        <f>SUM(F73:F73)</f>
        <v>11500000</v>
      </c>
    </row>
    <row r="75" spans="1:13" ht="14" x14ac:dyDescent="0.3">
      <c r="A75" s="5" t="s">
        <v>82</v>
      </c>
      <c r="B75" s="6" t="s">
        <v>1</v>
      </c>
      <c r="C75" s="8"/>
      <c r="D75" s="35"/>
      <c r="E75" s="35"/>
      <c r="F75" s="7"/>
    </row>
    <row r="76" spans="1:13" ht="14" x14ac:dyDescent="0.3">
      <c r="A76" s="9">
        <v>1</v>
      </c>
      <c r="B76" s="9" t="s">
        <v>87</v>
      </c>
      <c r="C76" s="10" t="s">
        <v>3</v>
      </c>
      <c r="D76" s="65">
        <v>1500000</v>
      </c>
      <c r="E76" s="10">
        <v>1</v>
      </c>
      <c r="F76" s="12">
        <f>D76*E76</f>
        <v>1500000</v>
      </c>
    </row>
    <row r="77" spans="1:13" ht="14" x14ac:dyDescent="0.3">
      <c r="A77" s="9">
        <v>2</v>
      </c>
      <c r="B77" s="9" t="s">
        <v>88</v>
      </c>
      <c r="C77" s="10" t="s">
        <v>3</v>
      </c>
      <c r="D77" s="65">
        <v>2000000</v>
      </c>
      <c r="E77" s="10">
        <v>1</v>
      </c>
      <c r="F77" s="12">
        <f>D77*E77</f>
        <v>2000000</v>
      </c>
    </row>
    <row r="78" spans="1:13" ht="14" x14ac:dyDescent="0.3">
      <c r="A78" s="9">
        <v>3</v>
      </c>
      <c r="B78" s="9" t="s">
        <v>89</v>
      </c>
      <c r="C78" s="10" t="s">
        <v>3</v>
      </c>
      <c r="D78" s="65">
        <v>800000</v>
      </c>
      <c r="E78" s="10">
        <v>1</v>
      </c>
      <c r="F78" s="12">
        <f>D78*E78</f>
        <v>800000</v>
      </c>
    </row>
    <row r="79" spans="1:13" ht="14" x14ac:dyDescent="0.3">
      <c r="A79" s="9">
        <v>4</v>
      </c>
      <c r="B79" s="9" t="s">
        <v>90</v>
      </c>
      <c r="C79" s="10" t="s">
        <v>3</v>
      </c>
      <c r="D79" s="65">
        <v>500000</v>
      </c>
      <c r="E79" s="10">
        <v>1</v>
      </c>
      <c r="F79" s="12">
        <f>D79*E79</f>
        <v>500000</v>
      </c>
    </row>
    <row r="80" spans="1:13" ht="14" x14ac:dyDescent="0.3">
      <c r="A80" s="9"/>
      <c r="B80" s="13" t="s">
        <v>17</v>
      </c>
      <c r="C80" s="9"/>
      <c r="D80" s="9"/>
      <c r="E80" s="9"/>
      <c r="F80" s="14">
        <f>SUM(F76:F79)</f>
        <v>4800000</v>
      </c>
    </row>
    <row r="81" spans="1:7" ht="14" x14ac:dyDescent="0.3">
      <c r="A81" s="15"/>
      <c r="B81" s="16" t="s">
        <v>18</v>
      </c>
      <c r="C81" s="15"/>
      <c r="D81" s="15"/>
      <c r="E81" s="15"/>
      <c r="F81" s="17">
        <f>F61+F80+F62+F74</f>
        <v>40550000</v>
      </c>
      <c r="G81" s="17">
        <v>40110000</v>
      </c>
    </row>
    <row r="87" spans="1:7" ht="15.5" x14ac:dyDescent="0.35">
      <c r="A87" s="274" t="s">
        <v>62</v>
      </c>
      <c r="B87" s="274"/>
      <c r="C87" s="274"/>
      <c r="D87" s="274"/>
      <c r="E87" s="274"/>
      <c r="F87" s="274"/>
    </row>
    <row r="88" spans="1:7" ht="15.5" x14ac:dyDescent="0.35">
      <c r="A88" s="274" t="s">
        <v>43</v>
      </c>
      <c r="B88" s="274"/>
      <c r="C88" s="274"/>
      <c r="D88" s="274"/>
      <c r="E88" s="274"/>
      <c r="F88" s="274"/>
    </row>
    <row r="89" spans="1:7" ht="15.5" x14ac:dyDescent="0.35">
      <c r="A89" s="64"/>
      <c r="B89" s="64"/>
      <c r="C89" s="64"/>
      <c r="D89" s="64"/>
      <c r="E89" s="64"/>
      <c r="F89" s="64"/>
    </row>
    <row r="90" spans="1:7" x14ac:dyDescent="0.3">
      <c r="A90" s="2" t="s">
        <v>64</v>
      </c>
      <c r="B90" s="2"/>
      <c r="C90" s="2"/>
      <c r="D90" s="2"/>
      <c r="E90" s="2"/>
      <c r="F90" s="2"/>
    </row>
    <row r="91" spans="1:7" x14ac:dyDescent="0.3">
      <c r="A91" s="51" t="e">
        <f>"Lokasi          : " &amp;#REF!</f>
        <v>#REF!</v>
      </c>
      <c r="B91" s="3"/>
      <c r="C91" s="3"/>
      <c r="D91" s="3"/>
      <c r="E91" s="3"/>
      <c r="F91" s="3"/>
    </row>
    <row r="92" spans="1:7" ht="14" x14ac:dyDescent="0.3">
      <c r="A92" s="4" t="s">
        <v>4</v>
      </c>
      <c r="B92" s="4" t="s">
        <v>5</v>
      </c>
      <c r="C92" s="4" t="s">
        <v>7</v>
      </c>
      <c r="D92" s="4" t="s">
        <v>8</v>
      </c>
      <c r="E92" s="4" t="s">
        <v>6</v>
      </c>
      <c r="F92" s="4" t="s">
        <v>9</v>
      </c>
    </row>
    <row r="93" spans="1:7" ht="14" x14ac:dyDescent="0.3">
      <c r="A93" s="5" t="s">
        <v>0</v>
      </c>
      <c r="B93" s="6" t="s">
        <v>10</v>
      </c>
      <c r="C93" s="8"/>
      <c r="D93" s="8"/>
      <c r="E93" s="8"/>
      <c r="F93" s="8"/>
    </row>
    <row r="94" spans="1:7" ht="14" x14ac:dyDescent="0.3">
      <c r="A94" s="9">
        <v>1</v>
      </c>
      <c r="B94" s="9" t="s">
        <v>48</v>
      </c>
      <c r="C94" s="10" t="s">
        <v>86</v>
      </c>
      <c r="D94" s="11">
        <v>1200000</v>
      </c>
      <c r="E94" s="10">
        <v>1</v>
      </c>
      <c r="F94" s="12">
        <f t="shared" ref="F94:F102" si="2">D94*E94</f>
        <v>1200000</v>
      </c>
    </row>
    <row r="95" spans="1:7" ht="14" x14ac:dyDescent="0.3">
      <c r="A95" s="9">
        <v>2</v>
      </c>
      <c r="B95" s="9" t="s">
        <v>84</v>
      </c>
      <c r="C95" s="10" t="s">
        <v>2</v>
      </c>
      <c r="D95" s="11">
        <v>400000</v>
      </c>
      <c r="E95" s="10">
        <v>1</v>
      </c>
      <c r="F95" s="12">
        <f t="shared" si="2"/>
        <v>400000</v>
      </c>
    </row>
    <row r="96" spans="1:7" ht="14" x14ac:dyDescent="0.3">
      <c r="A96" s="9">
        <v>3</v>
      </c>
      <c r="B96" s="9" t="s">
        <v>16</v>
      </c>
      <c r="C96" s="10" t="s">
        <v>12</v>
      </c>
      <c r="D96" s="11">
        <v>250000</v>
      </c>
      <c r="E96" s="10">
        <v>2</v>
      </c>
      <c r="F96" s="12">
        <f t="shared" si="2"/>
        <v>500000</v>
      </c>
    </row>
    <row r="97" spans="1:13" ht="14" x14ac:dyDescent="0.3">
      <c r="A97" s="9">
        <v>4</v>
      </c>
      <c r="B97" s="9" t="s">
        <v>28</v>
      </c>
      <c r="C97" s="10" t="s">
        <v>29</v>
      </c>
      <c r="D97" s="11">
        <v>10000</v>
      </c>
      <c r="E97" s="10">
        <v>20</v>
      </c>
      <c r="F97" s="12">
        <f t="shared" si="2"/>
        <v>200000</v>
      </c>
    </row>
    <row r="98" spans="1:13" ht="14" x14ac:dyDescent="0.3">
      <c r="A98" s="9">
        <v>5</v>
      </c>
      <c r="B98" s="28" t="s">
        <v>30</v>
      </c>
      <c r="C98" s="10" t="s">
        <v>29</v>
      </c>
      <c r="D98" s="11">
        <v>5000</v>
      </c>
      <c r="E98" s="10">
        <v>250</v>
      </c>
      <c r="F98" s="12">
        <f t="shared" si="2"/>
        <v>1250000</v>
      </c>
    </row>
    <row r="99" spans="1:13" ht="14" x14ac:dyDescent="0.3">
      <c r="A99" s="9">
        <v>6</v>
      </c>
      <c r="B99" s="29" t="s">
        <v>31</v>
      </c>
      <c r="C99" s="10" t="s">
        <v>29</v>
      </c>
      <c r="D99" s="11">
        <v>10000</v>
      </c>
      <c r="E99" s="10">
        <v>20</v>
      </c>
      <c r="F99" s="12">
        <f t="shared" si="2"/>
        <v>200000</v>
      </c>
    </row>
    <row r="100" spans="1:13" ht="14" x14ac:dyDescent="0.3">
      <c r="A100" s="9">
        <v>7</v>
      </c>
      <c r="B100" s="9" t="s">
        <v>32</v>
      </c>
      <c r="C100" s="10" t="s">
        <v>3</v>
      </c>
      <c r="D100" s="11">
        <v>100000</v>
      </c>
      <c r="E100" s="10">
        <v>1</v>
      </c>
      <c r="F100" s="12">
        <f t="shared" si="2"/>
        <v>100000</v>
      </c>
    </row>
    <row r="101" spans="1:13" ht="14" x14ac:dyDescent="0.3">
      <c r="A101" s="9">
        <v>8</v>
      </c>
      <c r="B101" s="9" t="s">
        <v>44</v>
      </c>
      <c r="C101" s="10" t="s">
        <v>45</v>
      </c>
      <c r="D101" s="11">
        <v>10000</v>
      </c>
      <c r="E101" s="10">
        <v>10</v>
      </c>
      <c r="F101" s="12">
        <f t="shared" si="2"/>
        <v>100000</v>
      </c>
    </row>
    <row r="102" spans="1:13" ht="14" x14ac:dyDescent="0.3">
      <c r="A102" s="9">
        <v>9</v>
      </c>
      <c r="B102" s="9" t="s">
        <v>42</v>
      </c>
      <c r="C102" s="10" t="s">
        <v>2</v>
      </c>
      <c r="D102" s="11">
        <v>600000</v>
      </c>
      <c r="E102" s="10">
        <v>1</v>
      </c>
      <c r="F102" s="12">
        <f t="shared" si="2"/>
        <v>600000</v>
      </c>
    </row>
    <row r="103" spans="1:13" ht="14" x14ac:dyDescent="0.3">
      <c r="A103" s="9"/>
      <c r="B103" s="13" t="s">
        <v>17</v>
      </c>
      <c r="C103" s="10"/>
      <c r="D103" s="11"/>
      <c r="E103" s="11"/>
      <c r="F103" s="30">
        <f>SUM(F94:F102)</f>
        <v>4550000</v>
      </c>
    </row>
    <row r="104" spans="1:13" customFormat="1" ht="14.5" x14ac:dyDescent="0.35">
      <c r="A104" s="5" t="s">
        <v>38</v>
      </c>
      <c r="B104" s="58" t="s">
        <v>81</v>
      </c>
      <c r="C104" s="301" t="s">
        <v>72</v>
      </c>
      <c r="D104" s="304">
        <v>50500</v>
      </c>
      <c r="E104" s="301">
        <v>500</v>
      </c>
      <c r="F104" s="307">
        <f>D104*E104</f>
        <v>25250000</v>
      </c>
      <c r="H104" s="52"/>
      <c r="I104" s="53"/>
      <c r="J104" s="54"/>
      <c r="K104" s="54"/>
      <c r="L104" s="54"/>
      <c r="M104" s="54"/>
    </row>
    <row r="105" spans="1:13" customFormat="1" ht="15.75" customHeight="1" x14ac:dyDescent="0.35">
      <c r="A105" s="9">
        <v>1</v>
      </c>
      <c r="B105" s="59" t="s">
        <v>71</v>
      </c>
      <c r="C105" s="302"/>
      <c r="D105" s="305"/>
      <c r="E105" s="302"/>
      <c r="F105" s="308"/>
      <c r="H105" s="55"/>
      <c r="I105" s="55"/>
      <c r="J105" s="310"/>
      <c r="K105" s="311"/>
      <c r="L105" s="310"/>
      <c r="M105" s="312"/>
    </row>
    <row r="106" spans="1:13" customFormat="1" ht="14.5" x14ac:dyDescent="0.35">
      <c r="A106" s="9">
        <v>2</v>
      </c>
      <c r="B106" s="59" t="s">
        <v>73</v>
      </c>
      <c r="C106" s="302"/>
      <c r="D106" s="305"/>
      <c r="E106" s="302"/>
      <c r="F106" s="308"/>
      <c r="H106" s="55"/>
      <c r="I106" s="55"/>
      <c r="J106" s="310"/>
      <c r="K106" s="311"/>
      <c r="L106" s="310"/>
      <c r="M106" s="312"/>
    </row>
    <row r="107" spans="1:13" customFormat="1" ht="14.5" x14ac:dyDescent="0.35">
      <c r="A107" s="9">
        <v>3</v>
      </c>
      <c r="B107" s="59" t="s">
        <v>74</v>
      </c>
      <c r="C107" s="302"/>
      <c r="D107" s="305"/>
      <c r="E107" s="302"/>
      <c r="F107" s="308"/>
      <c r="H107" s="55"/>
      <c r="I107" s="55"/>
      <c r="J107" s="310"/>
      <c r="K107" s="311"/>
      <c r="L107" s="310"/>
      <c r="M107" s="312"/>
    </row>
    <row r="108" spans="1:13" customFormat="1" ht="14.5" x14ac:dyDescent="0.35">
      <c r="A108" s="9">
        <v>4</v>
      </c>
      <c r="B108" s="59" t="s">
        <v>75</v>
      </c>
      <c r="C108" s="302"/>
      <c r="D108" s="305"/>
      <c r="E108" s="302"/>
      <c r="F108" s="308"/>
      <c r="H108" s="55"/>
      <c r="I108" s="55"/>
      <c r="J108" s="310"/>
      <c r="K108" s="311"/>
      <c r="L108" s="310"/>
      <c r="M108" s="312"/>
    </row>
    <row r="109" spans="1:13" customFormat="1" ht="14.5" x14ac:dyDescent="0.35">
      <c r="A109" s="9">
        <v>5</v>
      </c>
      <c r="B109" s="28" t="s">
        <v>76</v>
      </c>
      <c r="C109" s="302"/>
      <c r="D109" s="305"/>
      <c r="E109" s="302"/>
      <c r="F109" s="308"/>
      <c r="H109" s="55"/>
      <c r="J109" s="310"/>
      <c r="K109" s="311"/>
      <c r="L109" s="310"/>
      <c r="M109" s="312"/>
    </row>
    <row r="110" spans="1:13" customFormat="1" ht="14.5" x14ac:dyDescent="0.35">
      <c r="A110" s="9">
        <v>6</v>
      </c>
      <c r="B110" s="60" t="s">
        <v>77</v>
      </c>
      <c r="C110" s="302"/>
      <c r="D110" s="305"/>
      <c r="E110" s="302"/>
      <c r="F110" s="308"/>
      <c r="H110" s="55"/>
      <c r="J110" s="310"/>
      <c r="K110" s="311"/>
      <c r="L110" s="310"/>
      <c r="M110" s="312"/>
    </row>
    <row r="111" spans="1:13" customFormat="1" ht="14.5" x14ac:dyDescent="0.35">
      <c r="A111" s="9">
        <v>7</v>
      </c>
      <c r="B111" s="59" t="s">
        <v>78</v>
      </c>
      <c r="C111" s="302"/>
      <c r="D111" s="305"/>
      <c r="E111" s="302"/>
      <c r="F111" s="308"/>
      <c r="H111" s="55"/>
      <c r="I111" s="56"/>
      <c r="J111" s="310"/>
      <c r="K111" s="311"/>
      <c r="L111" s="310"/>
      <c r="M111" s="312"/>
    </row>
    <row r="112" spans="1:13" customFormat="1" ht="14.5" x14ac:dyDescent="0.35">
      <c r="A112" s="9">
        <v>8</v>
      </c>
      <c r="B112" s="59" t="s">
        <v>79</v>
      </c>
      <c r="C112" s="302"/>
      <c r="D112" s="305"/>
      <c r="E112" s="302"/>
      <c r="F112" s="308"/>
      <c r="H112" s="55"/>
      <c r="I112" s="56"/>
      <c r="J112" s="310"/>
      <c r="K112" s="311"/>
      <c r="L112" s="310"/>
      <c r="M112" s="312"/>
    </row>
    <row r="113" spans="1:13" customFormat="1" ht="15.5" x14ac:dyDescent="0.35">
      <c r="A113" s="61">
        <v>9</v>
      </c>
      <c r="B113" s="59" t="s">
        <v>80</v>
      </c>
      <c r="C113" s="303"/>
      <c r="D113" s="306"/>
      <c r="E113" s="303"/>
      <c r="F113" s="309"/>
      <c r="H113" s="55"/>
      <c r="I113" s="56"/>
      <c r="J113" s="310"/>
      <c r="K113" s="311"/>
      <c r="L113" s="310"/>
      <c r="M113" s="312"/>
    </row>
    <row r="114" spans="1:13" ht="14" x14ac:dyDescent="0.3">
      <c r="A114" s="5" t="s">
        <v>41</v>
      </c>
      <c r="B114" s="6" t="s">
        <v>40</v>
      </c>
      <c r="C114" s="8"/>
      <c r="D114" s="39"/>
      <c r="E114" s="39"/>
      <c r="F114" s="40"/>
    </row>
    <row r="115" spans="1:13" ht="14" x14ac:dyDescent="0.3">
      <c r="A115" s="9">
        <v>1</v>
      </c>
      <c r="B115" s="9" t="s">
        <v>39</v>
      </c>
      <c r="C115" s="10" t="s">
        <v>12</v>
      </c>
      <c r="D115" s="41">
        <v>11500000</v>
      </c>
      <c r="E115" s="42">
        <v>1</v>
      </c>
      <c r="F115" s="12">
        <f>E115*D115</f>
        <v>11500000</v>
      </c>
    </row>
    <row r="116" spans="1:13" ht="14" x14ac:dyDescent="0.3">
      <c r="A116" s="9"/>
      <c r="B116" s="13" t="s">
        <v>17</v>
      </c>
      <c r="C116" s="10"/>
      <c r="D116" s="11"/>
      <c r="E116" s="11"/>
      <c r="F116" s="30">
        <f>SUM(F115:F115)</f>
        <v>11500000</v>
      </c>
    </row>
    <row r="117" spans="1:13" ht="14" x14ac:dyDescent="0.3">
      <c r="A117" s="5" t="s">
        <v>82</v>
      </c>
      <c r="B117" s="6" t="s">
        <v>65</v>
      </c>
      <c r="C117" s="8"/>
      <c r="D117" s="35"/>
      <c r="E117" s="35"/>
      <c r="F117" s="7"/>
    </row>
    <row r="118" spans="1:13" ht="14" x14ac:dyDescent="0.3">
      <c r="A118" s="9">
        <v>1</v>
      </c>
      <c r="B118" s="9" t="s">
        <v>87</v>
      </c>
      <c r="C118" s="10" t="s">
        <v>3</v>
      </c>
      <c r="D118" s="65">
        <v>1500000</v>
      </c>
      <c r="E118" s="10">
        <v>1</v>
      </c>
      <c r="F118" s="12">
        <f>D118*E118</f>
        <v>1500000</v>
      </c>
    </row>
    <row r="119" spans="1:13" ht="14" x14ac:dyDescent="0.3">
      <c r="A119" s="9">
        <v>2</v>
      </c>
      <c r="B119" s="9" t="s">
        <v>88</v>
      </c>
      <c r="C119" s="10" t="s">
        <v>3</v>
      </c>
      <c r="D119" s="65">
        <v>2000000</v>
      </c>
      <c r="E119" s="10">
        <v>1</v>
      </c>
      <c r="F119" s="12">
        <f>D119*E119</f>
        <v>2000000</v>
      </c>
    </row>
    <row r="120" spans="1:13" ht="14" x14ac:dyDescent="0.3">
      <c r="A120" s="9">
        <v>3</v>
      </c>
      <c r="B120" s="9" t="s">
        <v>89</v>
      </c>
      <c r="C120" s="10" t="s">
        <v>3</v>
      </c>
      <c r="D120" s="65">
        <v>800000</v>
      </c>
      <c r="E120" s="10">
        <v>1</v>
      </c>
      <c r="F120" s="12">
        <f>D120*E120</f>
        <v>800000</v>
      </c>
    </row>
    <row r="121" spans="1:13" ht="14" x14ac:dyDescent="0.3">
      <c r="A121" s="9">
        <v>4</v>
      </c>
      <c r="B121" s="9" t="s">
        <v>90</v>
      </c>
      <c r="C121" s="10" t="s">
        <v>3</v>
      </c>
      <c r="D121" s="65">
        <v>500000</v>
      </c>
      <c r="E121" s="10">
        <v>1</v>
      </c>
      <c r="F121" s="12">
        <f>D121*E121</f>
        <v>500000</v>
      </c>
    </row>
    <row r="122" spans="1:13" ht="14" x14ac:dyDescent="0.3">
      <c r="A122" s="9"/>
      <c r="B122" s="13" t="s">
        <v>17</v>
      </c>
      <c r="C122" s="9"/>
      <c r="D122" s="9"/>
      <c r="E122" s="9"/>
      <c r="F122" s="14">
        <f>SUM(F118:F121)</f>
        <v>4800000</v>
      </c>
    </row>
    <row r="123" spans="1:13" ht="14" x14ac:dyDescent="0.3">
      <c r="A123" s="15"/>
      <c r="B123" s="16" t="s">
        <v>18</v>
      </c>
      <c r="C123" s="15"/>
      <c r="D123" s="15"/>
      <c r="E123" s="15"/>
      <c r="F123" s="17">
        <f>F103+F122+F104+F116</f>
        <v>46100000</v>
      </c>
      <c r="G123" s="17">
        <v>42910000</v>
      </c>
    </row>
    <row r="126" spans="1:13" ht="15.5" x14ac:dyDescent="0.35">
      <c r="A126" s="274" t="s">
        <v>62</v>
      </c>
      <c r="B126" s="274"/>
      <c r="C126" s="274"/>
      <c r="D126" s="274"/>
      <c r="E126" s="274"/>
      <c r="F126" s="274"/>
    </row>
    <row r="127" spans="1:13" ht="15.5" x14ac:dyDescent="0.35">
      <c r="A127" s="274" t="s">
        <v>43</v>
      </c>
      <c r="B127" s="274"/>
      <c r="C127" s="274"/>
      <c r="D127" s="274"/>
      <c r="E127" s="274"/>
      <c r="F127" s="274"/>
    </row>
    <row r="128" spans="1:13" ht="15.5" x14ac:dyDescent="0.35">
      <c r="A128" s="64"/>
      <c r="B128" s="64"/>
      <c r="C128" s="64"/>
      <c r="D128" s="64"/>
      <c r="E128" s="64"/>
      <c r="F128" s="64"/>
    </row>
    <row r="129" spans="1:13" x14ac:dyDescent="0.3">
      <c r="A129" s="2" t="s">
        <v>64</v>
      </c>
      <c r="B129" s="2"/>
      <c r="C129" s="2"/>
      <c r="D129" s="2"/>
      <c r="E129" s="2"/>
      <c r="F129" s="2"/>
    </row>
    <row r="130" spans="1:13" x14ac:dyDescent="0.3">
      <c r="A130" s="51" t="e">
        <f>"Lokasi          : " &amp;#REF!</f>
        <v>#REF!</v>
      </c>
      <c r="B130" s="3"/>
      <c r="C130" s="3"/>
      <c r="D130" s="3"/>
      <c r="E130" s="3"/>
      <c r="F130" s="3"/>
    </row>
    <row r="131" spans="1:13" ht="14" x14ac:dyDescent="0.3">
      <c r="A131" s="4" t="s">
        <v>4</v>
      </c>
      <c r="B131" s="4" t="s">
        <v>5</v>
      </c>
      <c r="C131" s="4" t="s">
        <v>7</v>
      </c>
      <c r="D131" s="4" t="s">
        <v>8</v>
      </c>
      <c r="E131" s="4" t="s">
        <v>6</v>
      </c>
      <c r="F131" s="4" t="s">
        <v>9</v>
      </c>
    </row>
    <row r="132" spans="1:13" ht="14" x14ac:dyDescent="0.3">
      <c r="A132" s="5" t="s">
        <v>0</v>
      </c>
      <c r="B132" s="6" t="s">
        <v>10</v>
      </c>
      <c r="C132" s="8"/>
      <c r="D132" s="8"/>
      <c r="E132" s="8"/>
      <c r="F132" s="8"/>
    </row>
    <row r="133" spans="1:13" ht="14" x14ac:dyDescent="0.3">
      <c r="A133" s="9">
        <v>1</v>
      </c>
      <c r="B133" s="9" t="s">
        <v>48</v>
      </c>
      <c r="C133" s="10" t="s">
        <v>86</v>
      </c>
      <c r="D133" s="11">
        <v>1200000</v>
      </c>
      <c r="E133" s="10">
        <v>2</v>
      </c>
      <c r="F133" s="12">
        <f t="shared" ref="F133:F141" si="3">D133*E133</f>
        <v>2400000</v>
      </c>
    </row>
    <row r="134" spans="1:13" ht="14" x14ac:dyDescent="0.3">
      <c r="A134" s="9">
        <v>2</v>
      </c>
      <c r="B134" s="9" t="s">
        <v>84</v>
      </c>
      <c r="C134" s="10" t="s">
        <v>2</v>
      </c>
      <c r="D134" s="11">
        <v>400000</v>
      </c>
      <c r="E134" s="10">
        <v>1</v>
      </c>
      <c r="F134" s="12">
        <f t="shared" si="3"/>
        <v>400000</v>
      </c>
    </row>
    <row r="135" spans="1:13" ht="14" x14ac:dyDescent="0.3">
      <c r="A135" s="9">
        <v>3</v>
      </c>
      <c r="B135" s="9" t="s">
        <v>16</v>
      </c>
      <c r="C135" s="10" t="s">
        <v>12</v>
      </c>
      <c r="D135" s="11">
        <v>250000</v>
      </c>
      <c r="E135" s="10">
        <v>2</v>
      </c>
      <c r="F135" s="12">
        <f t="shared" si="3"/>
        <v>500000</v>
      </c>
    </row>
    <row r="136" spans="1:13" ht="14" x14ac:dyDescent="0.3">
      <c r="A136" s="9">
        <v>4</v>
      </c>
      <c r="B136" s="9" t="s">
        <v>28</v>
      </c>
      <c r="C136" s="10" t="s">
        <v>29</v>
      </c>
      <c r="D136" s="11">
        <v>10000</v>
      </c>
      <c r="E136" s="10">
        <v>15</v>
      </c>
      <c r="F136" s="12">
        <f t="shared" si="3"/>
        <v>150000</v>
      </c>
    </row>
    <row r="137" spans="1:13" ht="14" x14ac:dyDescent="0.3">
      <c r="A137" s="9">
        <v>5</v>
      </c>
      <c r="B137" s="28" t="s">
        <v>30</v>
      </c>
      <c r="C137" s="10" t="s">
        <v>29</v>
      </c>
      <c r="D137" s="11">
        <v>5000</v>
      </c>
      <c r="E137" s="10">
        <v>540</v>
      </c>
      <c r="F137" s="12">
        <f t="shared" si="3"/>
        <v>2700000</v>
      </c>
    </row>
    <row r="138" spans="1:13" ht="14" x14ac:dyDescent="0.3">
      <c r="A138" s="9">
        <v>6</v>
      </c>
      <c r="B138" s="29" t="s">
        <v>31</v>
      </c>
      <c r="C138" s="10" t="s">
        <v>29</v>
      </c>
      <c r="D138" s="11">
        <v>10000</v>
      </c>
      <c r="E138" s="10">
        <v>20</v>
      </c>
      <c r="F138" s="12">
        <f t="shared" si="3"/>
        <v>200000</v>
      </c>
    </row>
    <row r="139" spans="1:13" ht="14" x14ac:dyDescent="0.3">
      <c r="A139" s="9">
        <v>7</v>
      </c>
      <c r="B139" s="9" t="s">
        <v>32</v>
      </c>
      <c r="C139" s="10" t="s">
        <v>3</v>
      </c>
      <c r="D139" s="11">
        <v>100000</v>
      </c>
      <c r="E139" s="10">
        <v>1</v>
      </c>
      <c r="F139" s="12">
        <f t="shared" si="3"/>
        <v>100000</v>
      </c>
    </row>
    <row r="140" spans="1:13" ht="14" x14ac:dyDescent="0.3">
      <c r="A140" s="9">
        <v>8</v>
      </c>
      <c r="B140" s="9" t="s">
        <v>44</v>
      </c>
      <c r="C140" s="10" t="s">
        <v>45</v>
      </c>
      <c r="D140" s="11">
        <v>10000</v>
      </c>
      <c r="E140" s="10">
        <v>10</v>
      </c>
      <c r="F140" s="12">
        <f t="shared" si="3"/>
        <v>100000</v>
      </c>
    </row>
    <row r="141" spans="1:13" ht="14" x14ac:dyDescent="0.3">
      <c r="A141" s="9">
        <v>9</v>
      </c>
      <c r="B141" s="9" t="s">
        <v>42</v>
      </c>
      <c r="C141" s="10" t="s">
        <v>2</v>
      </c>
      <c r="D141" s="11">
        <v>600000</v>
      </c>
      <c r="E141" s="10">
        <v>1</v>
      </c>
      <c r="F141" s="12">
        <f t="shared" si="3"/>
        <v>600000</v>
      </c>
    </row>
    <row r="142" spans="1:13" ht="14" x14ac:dyDescent="0.3">
      <c r="A142" s="9"/>
      <c r="B142" s="13" t="s">
        <v>17</v>
      </c>
      <c r="C142" s="10"/>
      <c r="D142" s="11"/>
      <c r="E142" s="11"/>
      <c r="F142" s="30">
        <f>SUM(F133:F141)</f>
        <v>7150000</v>
      </c>
    </row>
    <row r="143" spans="1:13" customFormat="1" ht="14.5" x14ac:dyDescent="0.35">
      <c r="A143" s="5" t="s">
        <v>38</v>
      </c>
      <c r="B143" s="58" t="s">
        <v>81</v>
      </c>
      <c r="C143" s="301" t="s">
        <v>72</v>
      </c>
      <c r="D143" s="304">
        <v>50500</v>
      </c>
      <c r="E143" s="301">
        <v>700</v>
      </c>
      <c r="F143" s="307">
        <f>D143*E143</f>
        <v>35350000</v>
      </c>
      <c r="H143" s="52"/>
      <c r="I143" s="53"/>
      <c r="J143" s="54"/>
      <c r="K143" s="54"/>
      <c r="L143" s="54"/>
      <c r="M143" s="54"/>
    </row>
    <row r="144" spans="1:13" customFormat="1" ht="15.75" customHeight="1" x14ac:dyDescent="0.35">
      <c r="A144" s="9">
        <v>1</v>
      </c>
      <c r="B144" s="59" t="s">
        <v>71</v>
      </c>
      <c r="C144" s="302"/>
      <c r="D144" s="305"/>
      <c r="E144" s="302"/>
      <c r="F144" s="308"/>
      <c r="H144" s="55"/>
      <c r="I144" s="55"/>
      <c r="J144" s="310"/>
      <c r="K144" s="311"/>
      <c r="L144" s="310"/>
      <c r="M144" s="312"/>
    </row>
    <row r="145" spans="1:13" customFormat="1" ht="14.5" x14ac:dyDescent="0.35">
      <c r="A145" s="9">
        <v>2</v>
      </c>
      <c r="B145" s="59" t="s">
        <v>73</v>
      </c>
      <c r="C145" s="302"/>
      <c r="D145" s="305"/>
      <c r="E145" s="302"/>
      <c r="F145" s="308"/>
      <c r="H145" s="55"/>
      <c r="I145" s="55"/>
      <c r="J145" s="310"/>
      <c r="K145" s="311"/>
      <c r="L145" s="310"/>
      <c r="M145" s="312"/>
    </row>
    <row r="146" spans="1:13" customFormat="1" ht="14.5" x14ac:dyDescent="0.35">
      <c r="A146" s="9">
        <v>3</v>
      </c>
      <c r="B146" s="59" t="s">
        <v>74</v>
      </c>
      <c r="C146" s="302"/>
      <c r="D146" s="305"/>
      <c r="E146" s="302"/>
      <c r="F146" s="308"/>
      <c r="H146" s="55"/>
      <c r="I146" s="55"/>
      <c r="J146" s="310"/>
      <c r="K146" s="311"/>
      <c r="L146" s="310"/>
      <c r="M146" s="312"/>
    </row>
    <row r="147" spans="1:13" customFormat="1" ht="14.5" x14ac:dyDescent="0.35">
      <c r="A147" s="9">
        <v>4</v>
      </c>
      <c r="B147" s="59" t="s">
        <v>75</v>
      </c>
      <c r="C147" s="302"/>
      <c r="D147" s="305"/>
      <c r="E147" s="302"/>
      <c r="F147" s="308"/>
      <c r="H147" s="55"/>
      <c r="I147" s="55"/>
      <c r="J147" s="310"/>
      <c r="K147" s="311"/>
      <c r="L147" s="310"/>
      <c r="M147" s="312"/>
    </row>
    <row r="148" spans="1:13" customFormat="1" ht="14.5" x14ac:dyDescent="0.35">
      <c r="A148" s="9">
        <v>5</v>
      </c>
      <c r="B148" s="28" t="s">
        <v>76</v>
      </c>
      <c r="C148" s="302"/>
      <c r="D148" s="305"/>
      <c r="E148" s="302"/>
      <c r="F148" s="308"/>
      <c r="H148" s="55"/>
      <c r="J148" s="310"/>
      <c r="K148" s="311"/>
      <c r="L148" s="310"/>
      <c r="M148" s="312"/>
    </row>
    <row r="149" spans="1:13" customFormat="1" ht="14.5" x14ac:dyDescent="0.35">
      <c r="A149" s="9">
        <v>6</v>
      </c>
      <c r="B149" s="60" t="s">
        <v>77</v>
      </c>
      <c r="C149" s="302"/>
      <c r="D149" s="305"/>
      <c r="E149" s="302"/>
      <c r="F149" s="308"/>
      <c r="H149" s="55"/>
      <c r="J149" s="310"/>
      <c r="K149" s="311"/>
      <c r="L149" s="310"/>
      <c r="M149" s="312"/>
    </row>
    <row r="150" spans="1:13" customFormat="1" ht="14.5" x14ac:dyDescent="0.35">
      <c r="A150" s="9">
        <v>7</v>
      </c>
      <c r="B150" s="59" t="s">
        <v>78</v>
      </c>
      <c r="C150" s="302"/>
      <c r="D150" s="305"/>
      <c r="E150" s="302"/>
      <c r="F150" s="308"/>
      <c r="H150" s="55"/>
      <c r="I150" s="56"/>
      <c r="J150" s="310"/>
      <c r="K150" s="311"/>
      <c r="L150" s="310"/>
      <c r="M150" s="312"/>
    </row>
    <row r="151" spans="1:13" customFormat="1" ht="14.5" x14ac:dyDescent="0.35">
      <c r="A151" s="9">
        <v>8</v>
      </c>
      <c r="B151" s="59" t="s">
        <v>79</v>
      </c>
      <c r="C151" s="302"/>
      <c r="D151" s="305"/>
      <c r="E151" s="302"/>
      <c r="F151" s="308"/>
      <c r="H151" s="55"/>
      <c r="I151" s="56"/>
      <c r="J151" s="310"/>
      <c r="K151" s="311"/>
      <c r="L151" s="310"/>
      <c r="M151" s="312"/>
    </row>
    <row r="152" spans="1:13" customFormat="1" ht="15.5" x14ac:dyDescent="0.35">
      <c r="A152" s="61">
        <v>9</v>
      </c>
      <c r="B152" s="59" t="s">
        <v>80</v>
      </c>
      <c r="C152" s="303"/>
      <c r="D152" s="306"/>
      <c r="E152" s="303"/>
      <c r="F152" s="309"/>
      <c r="H152" s="55"/>
      <c r="I152" s="56"/>
      <c r="J152" s="310"/>
      <c r="K152" s="311"/>
      <c r="L152" s="310"/>
      <c r="M152" s="312"/>
    </row>
    <row r="153" spans="1:13" ht="14" x14ac:dyDescent="0.3">
      <c r="A153" s="5" t="s">
        <v>41</v>
      </c>
      <c r="B153" s="6" t="s">
        <v>40</v>
      </c>
      <c r="C153" s="8"/>
      <c r="D153" s="39"/>
      <c r="E153" s="39"/>
      <c r="F153" s="40"/>
    </row>
    <row r="154" spans="1:13" ht="14" x14ac:dyDescent="0.3">
      <c r="A154" s="9">
        <v>1</v>
      </c>
      <c r="B154" s="9" t="s">
        <v>39</v>
      </c>
      <c r="C154" s="10" t="s">
        <v>12</v>
      </c>
      <c r="D154" s="41">
        <v>11500000</v>
      </c>
      <c r="E154" s="42">
        <v>1</v>
      </c>
      <c r="F154" s="12">
        <f>E154*D154</f>
        <v>11500000</v>
      </c>
    </row>
    <row r="155" spans="1:13" ht="14" x14ac:dyDescent="0.3">
      <c r="A155" s="9"/>
      <c r="B155" s="13" t="s">
        <v>17</v>
      </c>
      <c r="C155" s="10"/>
      <c r="D155" s="11"/>
      <c r="E155" s="11"/>
      <c r="F155" s="30">
        <f>SUM(F154:F154)</f>
        <v>11500000</v>
      </c>
    </row>
    <row r="156" spans="1:13" ht="14" x14ac:dyDescent="0.3">
      <c r="A156" s="5" t="s">
        <v>82</v>
      </c>
      <c r="B156" s="6" t="s">
        <v>65</v>
      </c>
      <c r="C156" s="8"/>
      <c r="D156" s="35"/>
      <c r="E156" s="35"/>
      <c r="F156" s="7"/>
    </row>
    <row r="157" spans="1:13" ht="14" x14ac:dyDescent="0.3">
      <c r="A157" s="9">
        <v>1</v>
      </c>
      <c r="B157" s="9" t="s">
        <v>87</v>
      </c>
      <c r="C157" s="10" t="s">
        <v>3</v>
      </c>
      <c r="D157" s="65">
        <v>1500000</v>
      </c>
      <c r="E157" s="10">
        <v>1</v>
      </c>
      <c r="F157" s="12">
        <f>D157*E157</f>
        <v>1500000</v>
      </c>
    </row>
    <row r="158" spans="1:13" ht="14" x14ac:dyDescent="0.3">
      <c r="A158" s="9">
        <v>2</v>
      </c>
      <c r="B158" s="9" t="s">
        <v>88</v>
      </c>
      <c r="C158" s="10" t="s">
        <v>3</v>
      </c>
      <c r="D158" s="65">
        <v>2000000</v>
      </c>
      <c r="E158" s="10">
        <v>1</v>
      </c>
      <c r="F158" s="12">
        <f>D158*E158</f>
        <v>2000000</v>
      </c>
    </row>
    <row r="159" spans="1:13" ht="14" x14ac:dyDescent="0.3">
      <c r="A159" s="9">
        <v>3</v>
      </c>
      <c r="B159" s="9" t="s">
        <v>89</v>
      </c>
      <c r="C159" s="10" t="s">
        <v>3</v>
      </c>
      <c r="D159" s="65">
        <v>800000</v>
      </c>
      <c r="E159" s="10">
        <v>1</v>
      </c>
      <c r="F159" s="12">
        <f>D159*E159</f>
        <v>800000</v>
      </c>
    </row>
    <row r="160" spans="1:13" ht="14" x14ac:dyDescent="0.3">
      <c r="A160" s="9">
        <v>4</v>
      </c>
      <c r="B160" s="9" t="s">
        <v>90</v>
      </c>
      <c r="C160" s="10" t="s">
        <v>3</v>
      </c>
      <c r="D160" s="65">
        <v>500000</v>
      </c>
      <c r="E160" s="10">
        <v>1</v>
      </c>
      <c r="F160" s="12">
        <f>D160*E160</f>
        <v>500000</v>
      </c>
    </row>
    <row r="161" spans="1:7" ht="14" x14ac:dyDescent="0.3">
      <c r="A161" s="9"/>
      <c r="B161" s="13" t="s">
        <v>17</v>
      </c>
      <c r="C161" s="9"/>
      <c r="D161" s="9"/>
      <c r="E161" s="9"/>
      <c r="F161" s="14">
        <f>SUM(F157:F160)</f>
        <v>4800000</v>
      </c>
    </row>
    <row r="162" spans="1:7" ht="14" x14ac:dyDescent="0.3">
      <c r="A162" s="15"/>
      <c r="B162" s="16" t="s">
        <v>18</v>
      </c>
      <c r="C162" s="15"/>
      <c r="D162" s="15"/>
      <c r="E162" s="15"/>
      <c r="F162" s="17">
        <f>F142+F161+F143+F155</f>
        <v>58800000</v>
      </c>
      <c r="G162" s="1">
        <v>50805000</v>
      </c>
    </row>
    <row r="168" spans="1:7" ht="15.5" x14ac:dyDescent="0.35">
      <c r="A168" s="274" t="s">
        <v>62</v>
      </c>
      <c r="B168" s="274"/>
      <c r="C168" s="274"/>
      <c r="D168" s="274"/>
      <c r="E168" s="274"/>
      <c r="F168" s="274"/>
    </row>
    <row r="169" spans="1:7" ht="15.5" x14ac:dyDescent="0.35">
      <c r="A169" s="274" t="s">
        <v>43</v>
      </c>
      <c r="B169" s="274"/>
      <c r="C169" s="274"/>
      <c r="D169" s="274"/>
      <c r="E169" s="274"/>
      <c r="F169" s="274"/>
    </row>
    <row r="170" spans="1:7" ht="15.5" x14ac:dyDescent="0.35">
      <c r="A170" s="64"/>
      <c r="B170" s="64"/>
      <c r="C170" s="64"/>
      <c r="D170" s="64"/>
      <c r="E170" s="64"/>
      <c r="F170" s="64"/>
    </row>
    <row r="171" spans="1:7" x14ac:dyDescent="0.3">
      <c r="A171" s="2" t="s">
        <v>64</v>
      </c>
      <c r="B171" s="2"/>
      <c r="C171" s="2"/>
      <c r="D171" s="2"/>
      <c r="E171" s="2"/>
      <c r="F171" s="2"/>
    </row>
    <row r="172" spans="1:7" x14ac:dyDescent="0.3">
      <c r="A172" s="51" t="e">
        <f>"Lokasi          : " &amp;#REF!</f>
        <v>#REF!</v>
      </c>
      <c r="B172" s="3"/>
      <c r="C172" s="3"/>
      <c r="D172" s="3"/>
      <c r="E172" s="3"/>
      <c r="F172" s="3"/>
    </row>
    <row r="173" spans="1:7" ht="14" x14ac:dyDescent="0.3">
      <c r="A173" s="4" t="s">
        <v>4</v>
      </c>
      <c r="B173" s="4" t="s">
        <v>5</v>
      </c>
      <c r="C173" s="4" t="s">
        <v>7</v>
      </c>
      <c r="D173" s="4" t="s">
        <v>8</v>
      </c>
      <c r="E173" s="4" t="s">
        <v>6</v>
      </c>
      <c r="F173" s="4" t="s">
        <v>9</v>
      </c>
    </row>
    <row r="174" spans="1:7" ht="14" x14ac:dyDescent="0.3">
      <c r="A174" s="5" t="s">
        <v>0</v>
      </c>
      <c r="B174" s="6" t="s">
        <v>10</v>
      </c>
      <c r="C174" s="8"/>
      <c r="D174" s="8"/>
      <c r="E174" s="8"/>
      <c r="F174" s="8"/>
    </row>
    <row r="175" spans="1:7" ht="14" x14ac:dyDescent="0.3">
      <c r="A175" s="9">
        <v>1</v>
      </c>
      <c r="B175" s="9" t="s">
        <v>48</v>
      </c>
      <c r="C175" s="10" t="s">
        <v>86</v>
      </c>
      <c r="D175" s="11">
        <v>1200000</v>
      </c>
      <c r="E175" s="10">
        <v>2</v>
      </c>
      <c r="F175" s="12">
        <f t="shared" ref="F175:F183" si="4">D175*E175</f>
        <v>2400000</v>
      </c>
    </row>
    <row r="176" spans="1:7" ht="14" x14ac:dyDescent="0.3">
      <c r="A176" s="9">
        <v>2</v>
      </c>
      <c r="B176" s="9" t="s">
        <v>84</v>
      </c>
      <c r="C176" s="10" t="s">
        <v>2</v>
      </c>
      <c r="D176" s="11">
        <v>400000</v>
      </c>
      <c r="E176" s="10">
        <v>1</v>
      </c>
      <c r="F176" s="12">
        <f t="shared" si="4"/>
        <v>400000</v>
      </c>
    </row>
    <row r="177" spans="1:13" ht="14" x14ac:dyDescent="0.3">
      <c r="A177" s="9">
        <v>3</v>
      </c>
      <c r="B177" s="9" t="s">
        <v>16</v>
      </c>
      <c r="C177" s="10" t="s">
        <v>12</v>
      </c>
      <c r="D177" s="11">
        <v>250000</v>
      </c>
      <c r="E177" s="10">
        <v>2</v>
      </c>
      <c r="F177" s="12">
        <f t="shared" si="4"/>
        <v>500000</v>
      </c>
    </row>
    <row r="178" spans="1:13" ht="14" x14ac:dyDescent="0.3">
      <c r="A178" s="9">
        <v>4</v>
      </c>
      <c r="B178" s="9" t="s">
        <v>28</v>
      </c>
      <c r="C178" s="10" t="s">
        <v>29</v>
      </c>
      <c r="D178" s="11">
        <v>10000</v>
      </c>
      <c r="E178" s="10">
        <v>15</v>
      </c>
      <c r="F178" s="12">
        <f t="shared" si="4"/>
        <v>150000</v>
      </c>
    </row>
    <row r="179" spans="1:13" ht="14" x14ac:dyDescent="0.3">
      <c r="A179" s="9">
        <v>5</v>
      </c>
      <c r="B179" s="28" t="s">
        <v>30</v>
      </c>
      <c r="C179" s="10" t="s">
        <v>29</v>
      </c>
      <c r="D179" s="11">
        <v>5000</v>
      </c>
      <c r="E179" s="10">
        <v>400</v>
      </c>
      <c r="F179" s="12">
        <f t="shared" si="4"/>
        <v>2000000</v>
      </c>
    </row>
    <row r="180" spans="1:13" ht="14" x14ac:dyDescent="0.3">
      <c r="A180" s="9">
        <v>6</v>
      </c>
      <c r="B180" s="29" t="s">
        <v>31</v>
      </c>
      <c r="C180" s="10" t="s">
        <v>29</v>
      </c>
      <c r="D180" s="11">
        <v>10000</v>
      </c>
      <c r="E180" s="10">
        <v>20</v>
      </c>
      <c r="F180" s="12">
        <f t="shared" si="4"/>
        <v>200000</v>
      </c>
    </row>
    <row r="181" spans="1:13" ht="14" x14ac:dyDescent="0.3">
      <c r="A181" s="9">
        <v>7</v>
      </c>
      <c r="B181" s="9" t="s">
        <v>32</v>
      </c>
      <c r="C181" s="10" t="s">
        <v>3</v>
      </c>
      <c r="D181" s="11">
        <v>100000</v>
      </c>
      <c r="E181" s="10">
        <v>1</v>
      </c>
      <c r="F181" s="12">
        <f t="shared" si="4"/>
        <v>100000</v>
      </c>
    </row>
    <row r="182" spans="1:13" ht="14" x14ac:dyDescent="0.3">
      <c r="A182" s="9">
        <v>8</v>
      </c>
      <c r="B182" s="9" t="s">
        <v>44</v>
      </c>
      <c r="C182" s="10" t="s">
        <v>45</v>
      </c>
      <c r="D182" s="11">
        <v>10000</v>
      </c>
      <c r="E182" s="10">
        <v>10</v>
      </c>
      <c r="F182" s="12">
        <f t="shared" si="4"/>
        <v>100000</v>
      </c>
    </row>
    <row r="183" spans="1:13" ht="14" x14ac:dyDescent="0.3">
      <c r="A183" s="9">
        <v>9</v>
      </c>
      <c r="B183" s="9" t="s">
        <v>42</v>
      </c>
      <c r="C183" s="10" t="s">
        <v>2</v>
      </c>
      <c r="D183" s="11">
        <v>600000</v>
      </c>
      <c r="E183" s="10">
        <v>1</v>
      </c>
      <c r="F183" s="12">
        <f t="shared" si="4"/>
        <v>600000</v>
      </c>
    </row>
    <row r="184" spans="1:13" ht="14" x14ac:dyDescent="0.3">
      <c r="A184" s="9"/>
      <c r="B184" s="13" t="s">
        <v>17</v>
      </c>
      <c r="C184" s="10"/>
      <c r="D184" s="11"/>
      <c r="E184" s="11"/>
      <c r="F184" s="30">
        <f>SUM(F175:F183)</f>
        <v>6450000</v>
      </c>
    </row>
    <row r="185" spans="1:13" customFormat="1" ht="14.5" x14ac:dyDescent="0.35">
      <c r="A185" s="5" t="s">
        <v>38</v>
      </c>
      <c r="B185" s="58" t="s">
        <v>81</v>
      </c>
      <c r="C185" s="301" t="s">
        <v>72</v>
      </c>
      <c r="D185" s="304">
        <v>50500</v>
      </c>
      <c r="E185" s="301">
        <v>600</v>
      </c>
      <c r="F185" s="307">
        <f>D185*E185</f>
        <v>30300000</v>
      </c>
      <c r="H185" s="52"/>
      <c r="I185" s="53"/>
      <c r="J185" s="54"/>
      <c r="K185" s="54"/>
      <c r="L185" s="54"/>
      <c r="M185" s="54"/>
    </row>
    <row r="186" spans="1:13" customFormat="1" ht="15.75" customHeight="1" x14ac:dyDescent="0.35">
      <c r="A186" s="9">
        <v>1</v>
      </c>
      <c r="B186" s="59" t="s">
        <v>71</v>
      </c>
      <c r="C186" s="302"/>
      <c r="D186" s="305"/>
      <c r="E186" s="302"/>
      <c r="F186" s="308"/>
      <c r="H186" s="55"/>
      <c r="I186" s="55"/>
      <c r="J186" s="310"/>
      <c r="K186" s="311"/>
      <c r="L186" s="310"/>
      <c r="M186" s="312"/>
    </row>
    <row r="187" spans="1:13" customFormat="1" ht="14.5" x14ac:dyDescent="0.35">
      <c r="A187" s="9">
        <v>2</v>
      </c>
      <c r="B187" s="59" t="s">
        <v>73</v>
      </c>
      <c r="C187" s="302"/>
      <c r="D187" s="305"/>
      <c r="E187" s="302"/>
      <c r="F187" s="308"/>
      <c r="H187" s="55"/>
      <c r="I187" s="55"/>
      <c r="J187" s="310"/>
      <c r="K187" s="311"/>
      <c r="L187" s="310"/>
      <c r="M187" s="312"/>
    </row>
    <row r="188" spans="1:13" customFormat="1" ht="14.5" x14ac:dyDescent="0.35">
      <c r="A188" s="9">
        <v>3</v>
      </c>
      <c r="B188" s="59" t="s">
        <v>74</v>
      </c>
      <c r="C188" s="302"/>
      <c r="D188" s="305"/>
      <c r="E188" s="302"/>
      <c r="F188" s="308"/>
      <c r="H188" s="55"/>
      <c r="I188" s="55"/>
      <c r="J188" s="310"/>
      <c r="K188" s="311"/>
      <c r="L188" s="310"/>
      <c r="M188" s="312"/>
    </row>
    <row r="189" spans="1:13" customFormat="1" ht="14.5" x14ac:dyDescent="0.35">
      <c r="A189" s="9">
        <v>4</v>
      </c>
      <c r="B189" s="59" t="s">
        <v>75</v>
      </c>
      <c r="C189" s="302"/>
      <c r="D189" s="305"/>
      <c r="E189" s="302"/>
      <c r="F189" s="308"/>
      <c r="H189" s="55"/>
      <c r="I189" s="55"/>
      <c r="J189" s="310"/>
      <c r="K189" s="311"/>
      <c r="L189" s="310"/>
      <c r="M189" s="312"/>
    </row>
    <row r="190" spans="1:13" customFormat="1" ht="14.5" x14ac:dyDescent="0.35">
      <c r="A190" s="9">
        <v>5</v>
      </c>
      <c r="B190" s="28" t="s">
        <v>76</v>
      </c>
      <c r="C190" s="302"/>
      <c r="D190" s="305"/>
      <c r="E190" s="302"/>
      <c r="F190" s="308"/>
      <c r="H190" s="55"/>
      <c r="J190" s="310"/>
      <c r="K190" s="311"/>
      <c r="L190" s="310"/>
      <c r="M190" s="312"/>
    </row>
    <row r="191" spans="1:13" customFormat="1" ht="14.5" x14ac:dyDescent="0.35">
      <c r="A191" s="9">
        <v>6</v>
      </c>
      <c r="B191" s="60" t="s">
        <v>77</v>
      </c>
      <c r="C191" s="302"/>
      <c r="D191" s="305"/>
      <c r="E191" s="302"/>
      <c r="F191" s="308"/>
      <c r="H191" s="55"/>
      <c r="J191" s="310"/>
      <c r="K191" s="311"/>
      <c r="L191" s="310"/>
      <c r="M191" s="312"/>
    </row>
    <row r="192" spans="1:13" customFormat="1" ht="14.5" x14ac:dyDescent="0.35">
      <c r="A192" s="9">
        <v>7</v>
      </c>
      <c r="B192" s="59" t="s">
        <v>78</v>
      </c>
      <c r="C192" s="302"/>
      <c r="D192" s="305"/>
      <c r="E192" s="302"/>
      <c r="F192" s="308"/>
      <c r="H192" s="55"/>
      <c r="I192" s="56"/>
      <c r="J192" s="310"/>
      <c r="K192" s="311"/>
      <c r="L192" s="310"/>
      <c r="M192" s="312"/>
    </row>
    <row r="193" spans="1:13" customFormat="1" ht="14.5" x14ac:dyDescent="0.35">
      <c r="A193" s="9">
        <v>8</v>
      </c>
      <c r="B193" s="59" t="s">
        <v>79</v>
      </c>
      <c r="C193" s="302"/>
      <c r="D193" s="305"/>
      <c r="E193" s="302"/>
      <c r="F193" s="308"/>
      <c r="H193" s="55"/>
      <c r="I193" s="56"/>
      <c r="J193" s="310"/>
      <c r="K193" s="311"/>
      <c r="L193" s="310"/>
      <c r="M193" s="312"/>
    </row>
    <row r="194" spans="1:13" customFormat="1" ht="15.5" x14ac:dyDescent="0.35">
      <c r="A194" s="61">
        <v>9</v>
      </c>
      <c r="B194" s="59" t="s">
        <v>80</v>
      </c>
      <c r="C194" s="303"/>
      <c r="D194" s="306"/>
      <c r="E194" s="303"/>
      <c r="F194" s="309"/>
      <c r="H194" s="55"/>
      <c r="I194" s="56"/>
      <c r="J194" s="310"/>
      <c r="K194" s="311"/>
      <c r="L194" s="310"/>
      <c r="M194" s="312"/>
    </row>
    <row r="195" spans="1:13" ht="14" x14ac:dyDescent="0.3">
      <c r="A195" s="5" t="s">
        <v>41</v>
      </c>
      <c r="B195" s="6" t="s">
        <v>40</v>
      </c>
      <c r="C195" s="8"/>
      <c r="D195" s="39"/>
      <c r="E195" s="39"/>
      <c r="F195" s="40"/>
    </row>
    <row r="196" spans="1:13" ht="14" x14ac:dyDescent="0.3">
      <c r="A196" s="9">
        <v>1</v>
      </c>
      <c r="B196" s="9" t="s">
        <v>39</v>
      </c>
      <c r="C196" s="10" t="s">
        <v>12</v>
      </c>
      <c r="D196" s="41">
        <v>11500000</v>
      </c>
      <c r="E196" s="42">
        <v>1</v>
      </c>
      <c r="F196" s="12">
        <f>E196*D196</f>
        <v>11500000</v>
      </c>
    </row>
    <row r="197" spans="1:13" ht="14" x14ac:dyDescent="0.3">
      <c r="A197" s="9"/>
      <c r="B197" s="13" t="s">
        <v>17</v>
      </c>
      <c r="C197" s="10"/>
      <c r="D197" s="11"/>
      <c r="E197" s="11"/>
      <c r="F197" s="30">
        <f>SUM(F196:F196)</f>
        <v>11500000</v>
      </c>
    </row>
    <row r="198" spans="1:13" ht="14" x14ac:dyDescent="0.3">
      <c r="A198" s="5" t="s">
        <v>82</v>
      </c>
      <c r="B198" s="6" t="s">
        <v>65</v>
      </c>
      <c r="C198" s="8"/>
      <c r="D198" s="35"/>
      <c r="E198" s="35"/>
      <c r="F198" s="7"/>
    </row>
    <row r="199" spans="1:13" ht="14" x14ac:dyDescent="0.3">
      <c r="A199" s="9">
        <v>1</v>
      </c>
      <c r="B199" s="9" t="s">
        <v>87</v>
      </c>
      <c r="C199" s="10" t="s">
        <v>3</v>
      </c>
      <c r="D199" s="65">
        <v>1500000</v>
      </c>
      <c r="E199" s="10">
        <v>1</v>
      </c>
      <c r="F199" s="12">
        <f>D199*E199</f>
        <v>1500000</v>
      </c>
    </row>
    <row r="200" spans="1:13" ht="14" x14ac:dyDescent="0.3">
      <c r="A200" s="9">
        <v>2</v>
      </c>
      <c r="B200" s="9" t="s">
        <v>88</v>
      </c>
      <c r="C200" s="10" t="s">
        <v>3</v>
      </c>
      <c r="D200" s="65">
        <v>2000000</v>
      </c>
      <c r="E200" s="10">
        <v>1</v>
      </c>
      <c r="F200" s="12">
        <f>D200*E200</f>
        <v>2000000</v>
      </c>
    </row>
    <row r="201" spans="1:13" ht="14" x14ac:dyDescent="0.3">
      <c r="A201" s="9">
        <v>3</v>
      </c>
      <c r="B201" s="9" t="s">
        <v>89</v>
      </c>
      <c r="C201" s="10" t="s">
        <v>3</v>
      </c>
      <c r="D201" s="65">
        <v>800000</v>
      </c>
      <c r="E201" s="10">
        <v>1</v>
      </c>
      <c r="F201" s="12">
        <f>D201*E201</f>
        <v>800000</v>
      </c>
    </row>
    <row r="202" spans="1:13" ht="14" x14ac:dyDescent="0.3">
      <c r="A202" s="9">
        <v>4</v>
      </c>
      <c r="B202" s="9" t="s">
        <v>90</v>
      </c>
      <c r="C202" s="10" t="s">
        <v>3</v>
      </c>
      <c r="D202" s="65">
        <v>500000</v>
      </c>
      <c r="E202" s="10">
        <v>1</v>
      </c>
      <c r="F202" s="12">
        <f>D202*E202</f>
        <v>500000</v>
      </c>
    </row>
    <row r="203" spans="1:13" ht="14" x14ac:dyDescent="0.3">
      <c r="A203" s="9"/>
      <c r="B203" s="13" t="s">
        <v>17</v>
      </c>
      <c r="C203" s="9"/>
      <c r="D203" s="9"/>
      <c r="E203" s="9"/>
      <c r="F203" s="14">
        <f>SUM(F199:F202)</f>
        <v>4800000</v>
      </c>
    </row>
    <row r="204" spans="1:13" ht="14" x14ac:dyDescent="0.3">
      <c r="A204" s="15"/>
      <c r="B204" s="16" t="s">
        <v>18</v>
      </c>
      <c r="C204" s="15"/>
      <c r="D204" s="15"/>
      <c r="E204" s="15"/>
      <c r="F204" s="17">
        <f>F184+F203+F185+F197</f>
        <v>53050000</v>
      </c>
      <c r="G204" s="1">
        <v>46885000</v>
      </c>
    </row>
    <row r="209" spans="1:6" ht="15.5" x14ac:dyDescent="0.35">
      <c r="A209" s="274" t="s">
        <v>62</v>
      </c>
      <c r="B209" s="274"/>
      <c r="C209" s="274"/>
      <c r="D209" s="274"/>
      <c r="E209" s="274"/>
      <c r="F209" s="274"/>
    </row>
    <row r="210" spans="1:6" ht="15.5" x14ac:dyDescent="0.35">
      <c r="A210" s="274" t="s">
        <v>43</v>
      </c>
      <c r="B210" s="274"/>
      <c r="C210" s="274"/>
      <c r="D210" s="274"/>
      <c r="E210" s="274"/>
      <c r="F210" s="274"/>
    </row>
    <row r="211" spans="1:6" ht="15.5" x14ac:dyDescent="0.35">
      <c r="A211" s="64"/>
      <c r="B211" s="64"/>
      <c r="C211" s="64"/>
      <c r="D211" s="64"/>
      <c r="E211" s="64"/>
      <c r="F211" s="64"/>
    </row>
    <row r="212" spans="1:6" x14ac:dyDescent="0.3">
      <c r="A212" s="2" t="s">
        <v>64</v>
      </c>
      <c r="B212" s="2"/>
      <c r="C212" s="2"/>
      <c r="D212" s="2"/>
      <c r="E212" s="2"/>
      <c r="F212" s="2"/>
    </row>
    <row r="213" spans="1:6" x14ac:dyDescent="0.3">
      <c r="A213" s="51" t="e">
        <f>"Lokasi          : " &amp;#REF!</f>
        <v>#REF!</v>
      </c>
      <c r="B213" s="3"/>
      <c r="C213" s="3"/>
      <c r="D213" s="3"/>
      <c r="E213" s="3"/>
      <c r="F213" s="3"/>
    </row>
    <row r="214" spans="1:6" ht="14" x14ac:dyDescent="0.3">
      <c r="A214" s="4" t="s">
        <v>4</v>
      </c>
      <c r="B214" s="4" t="s">
        <v>5</v>
      </c>
      <c r="C214" s="4" t="s">
        <v>7</v>
      </c>
      <c r="D214" s="4" t="s">
        <v>8</v>
      </c>
      <c r="E214" s="4" t="s">
        <v>6</v>
      </c>
      <c r="F214" s="4" t="s">
        <v>9</v>
      </c>
    </row>
    <row r="215" spans="1:6" ht="14" x14ac:dyDescent="0.3">
      <c r="A215" s="5" t="s">
        <v>0</v>
      </c>
      <c r="B215" s="6" t="s">
        <v>10</v>
      </c>
      <c r="C215" s="8"/>
      <c r="D215" s="8"/>
      <c r="E215" s="8"/>
      <c r="F215" s="8"/>
    </row>
    <row r="216" spans="1:6" ht="14" x14ac:dyDescent="0.3">
      <c r="A216" s="9">
        <v>1</v>
      </c>
      <c r="B216" s="9" t="s">
        <v>48</v>
      </c>
      <c r="C216" s="10" t="s">
        <v>86</v>
      </c>
      <c r="D216" s="11">
        <v>1200000</v>
      </c>
      <c r="E216" s="10">
        <v>2</v>
      </c>
      <c r="F216" s="12">
        <f t="shared" ref="F216:F224" si="5">D216*E216</f>
        <v>2400000</v>
      </c>
    </row>
    <row r="217" spans="1:6" ht="14" x14ac:dyDescent="0.3">
      <c r="A217" s="9">
        <v>2</v>
      </c>
      <c r="B217" s="9" t="s">
        <v>84</v>
      </c>
      <c r="C217" s="10" t="s">
        <v>2</v>
      </c>
      <c r="D217" s="11">
        <v>400000</v>
      </c>
      <c r="E217" s="10">
        <v>1</v>
      </c>
      <c r="F217" s="12">
        <f t="shared" si="5"/>
        <v>400000</v>
      </c>
    </row>
    <row r="218" spans="1:6" ht="14" x14ac:dyDescent="0.3">
      <c r="A218" s="9">
        <v>3</v>
      </c>
      <c r="B218" s="9" t="s">
        <v>16</v>
      </c>
      <c r="C218" s="10" t="s">
        <v>12</v>
      </c>
      <c r="D218" s="11">
        <v>250000</v>
      </c>
      <c r="E218" s="10">
        <v>2</v>
      </c>
      <c r="F218" s="12">
        <f t="shared" si="5"/>
        <v>500000</v>
      </c>
    </row>
    <row r="219" spans="1:6" ht="14" x14ac:dyDescent="0.3">
      <c r="A219" s="9">
        <v>4</v>
      </c>
      <c r="B219" s="9" t="s">
        <v>28</v>
      </c>
      <c r="C219" s="10" t="s">
        <v>29</v>
      </c>
      <c r="D219" s="11">
        <v>10000</v>
      </c>
      <c r="E219" s="10">
        <v>15</v>
      </c>
      <c r="F219" s="12">
        <f t="shared" si="5"/>
        <v>150000</v>
      </c>
    </row>
    <row r="220" spans="1:6" ht="14" x14ac:dyDescent="0.3">
      <c r="A220" s="9">
        <v>5</v>
      </c>
      <c r="B220" s="28" t="s">
        <v>30</v>
      </c>
      <c r="C220" s="10" t="s">
        <v>29</v>
      </c>
      <c r="D220" s="11">
        <v>5000</v>
      </c>
      <c r="E220" s="10">
        <v>830</v>
      </c>
      <c r="F220" s="12">
        <f t="shared" si="5"/>
        <v>4150000</v>
      </c>
    </row>
    <row r="221" spans="1:6" ht="14" x14ac:dyDescent="0.3">
      <c r="A221" s="9">
        <v>6</v>
      </c>
      <c r="B221" s="29" t="s">
        <v>31</v>
      </c>
      <c r="C221" s="10" t="s">
        <v>29</v>
      </c>
      <c r="D221" s="11">
        <v>10000</v>
      </c>
      <c r="E221" s="10">
        <v>20</v>
      </c>
      <c r="F221" s="12">
        <f t="shared" si="5"/>
        <v>200000</v>
      </c>
    </row>
    <row r="222" spans="1:6" ht="14" x14ac:dyDescent="0.3">
      <c r="A222" s="9">
        <v>7</v>
      </c>
      <c r="B222" s="9" t="s">
        <v>32</v>
      </c>
      <c r="C222" s="10" t="s">
        <v>3</v>
      </c>
      <c r="D222" s="11">
        <v>100000</v>
      </c>
      <c r="E222" s="10">
        <v>1</v>
      </c>
      <c r="F222" s="12">
        <f t="shared" si="5"/>
        <v>100000</v>
      </c>
    </row>
    <row r="223" spans="1:6" ht="14" x14ac:dyDescent="0.3">
      <c r="A223" s="9">
        <v>8</v>
      </c>
      <c r="B223" s="9" t="s">
        <v>44</v>
      </c>
      <c r="C223" s="10" t="s">
        <v>45</v>
      </c>
      <c r="D223" s="11">
        <v>10000</v>
      </c>
      <c r="E223" s="10">
        <v>10</v>
      </c>
      <c r="F223" s="12">
        <f t="shared" si="5"/>
        <v>100000</v>
      </c>
    </row>
    <row r="224" spans="1:6" ht="14" x14ac:dyDescent="0.3">
      <c r="A224" s="9">
        <v>9</v>
      </c>
      <c r="B224" s="9" t="s">
        <v>42</v>
      </c>
      <c r="C224" s="10" t="s">
        <v>2</v>
      </c>
      <c r="D224" s="11">
        <v>600000</v>
      </c>
      <c r="E224" s="10">
        <v>2</v>
      </c>
      <c r="F224" s="12">
        <f t="shared" si="5"/>
        <v>1200000</v>
      </c>
    </row>
    <row r="225" spans="1:13" ht="14" x14ac:dyDescent="0.3">
      <c r="A225" s="9"/>
      <c r="B225" s="13" t="s">
        <v>17</v>
      </c>
      <c r="C225" s="10"/>
      <c r="D225" s="11"/>
      <c r="E225" s="11"/>
      <c r="F225" s="30">
        <f>SUM(F216:F224)</f>
        <v>9200000</v>
      </c>
    </row>
    <row r="226" spans="1:13" customFormat="1" ht="14.5" x14ac:dyDescent="0.35">
      <c r="A226" s="5" t="s">
        <v>38</v>
      </c>
      <c r="B226" s="58" t="s">
        <v>81</v>
      </c>
      <c r="C226" s="301" t="s">
        <v>72</v>
      </c>
      <c r="D226" s="304">
        <v>50500</v>
      </c>
      <c r="E226" s="301">
        <v>1200</v>
      </c>
      <c r="F226" s="307">
        <f>D226*E226</f>
        <v>60600000</v>
      </c>
      <c r="H226" s="52"/>
      <c r="I226" s="53"/>
      <c r="J226" s="54"/>
      <c r="K226" s="54"/>
      <c r="L226" s="54"/>
      <c r="M226" s="54"/>
    </row>
    <row r="227" spans="1:13" customFormat="1" ht="15.75" customHeight="1" x14ac:dyDescent="0.35">
      <c r="A227" s="9">
        <v>1</v>
      </c>
      <c r="B227" s="59" t="s">
        <v>71</v>
      </c>
      <c r="C227" s="302"/>
      <c r="D227" s="305"/>
      <c r="E227" s="302"/>
      <c r="F227" s="308"/>
      <c r="H227" s="55"/>
      <c r="I227" s="55"/>
      <c r="J227" s="310"/>
      <c r="K227" s="311"/>
      <c r="L227" s="310"/>
      <c r="M227" s="312"/>
    </row>
    <row r="228" spans="1:13" customFormat="1" ht="14.5" x14ac:dyDescent="0.35">
      <c r="A228" s="9">
        <v>2</v>
      </c>
      <c r="B228" s="59" t="s">
        <v>73</v>
      </c>
      <c r="C228" s="302"/>
      <c r="D228" s="305"/>
      <c r="E228" s="302"/>
      <c r="F228" s="308"/>
      <c r="H228" s="55"/>
      <c r="I228" s="55"/>
      <c r="J228" s="310"/>
      <c r="K228" s="311"/>
      <c r="L228" s="310"/>
      <c r="M228" s="312"/>
    </row>
    <row r="229" spans="1:13" customFormat="1" ht="14.5" x14ac:dyDescent="0.35">
      <c r="A229" s="9">
        <v>3</v>
      </c>
      <c r="B229" s="59" t="s">
        <v>74</v>
      </c>
      <c r="C229" s="302"/>
      <c r="D229" s="305"/>
      <c r="E229" s="302"/>
      <c r="F229" s="308"/>
      <c r="H229" s="55"/>
      <c r="I229" s="55"/>
      <c r="J229" s="310"/>
      <c r="K229" s="311"/>
      <c r="L229" s="310"/>
      <c r="M229" s="312"/>
    </row>
    <row r="230" spans="1:13" customFormat="1" ht="14.5" x14ac:dyDescent="0.35">
      <c r="A230" s="9">
        <v>4</v>
      </c>
      <c r="B230" s="59" t="s">
        <v>75</v>
      </c>
      <c r="C230" s="302"/>
      <c r="D230" s="305"/>
      <c r="E230" s="302"/>
      <c r="F230" s="308"/>
      <c r="H230" s="55"/>
      <c r="I230" s="55"/>
      <c r="J230" s="310"/>
      <c r="K230" s="311"/>
      <c r="L230" s="310"/>
      <c r="M230" s="312"/>
    </row>
    <row r="231" spans="1:13" customFormat="1" ht="14.5" x14ac:dyDescent="0.35">
      <c r="A231" s="9">
        <v>5</v>
      </c>
      <c r="B231" s="28" t="s">
        <v>76</v>
      </c>
      <c r="C231" s="302"/>
      <c r="D231" s="305"/>
      <c r="E231" s="302"/>
      <c r="F231" s="308"/>
      <c r="H231" s="55"/>
      <c r="J231" s="310"/>
      <c r="K231" s="311"/>
      <c r="L231" s="310"/>
      <c r="M231" s="312"/>
    </row>
    <row r="232" spans="1:13" customFormat="1" ht="14.5" x14ac:dyDescent="0.35">
      <c r="A232" s="9">
        <v>6</v>
      </c>
      <c r="B232" s="60" t="s">
        <v>77</v>
      </c>
      <c r="C232" s="302"/>
      <c r="D232" s="305"/>
      <c r="E232" s="302"/>
      <c r="F232" s="308"/>
      <c r="H232" s="55"/>
      <c r="J232" s="310"/>
      <c r="K232" s="311"/>
      <c r="L232" s="310"/>
      <c r="M232" s="312"/>
    </row>
    <row r="233" spans="1:13" customFormat="1" ht="14.5" x14ac:dyDescent="0.35">
      <c r="A233" s="9">
        <v>7</v>
      </c>
      <c r="B233" s="59" t="s">
        <v>78</v>
      </c>
      <c r="C233" s="302"/>
      <c r="D233" s="305"/>
      <c r="E233" s="302"/>
      <c r="F233" s="308"/>
      <c r="H233" s="55"/>
      <c r="I233" s="56"/>
      <c r="J233" s="310"/>
      <c r="K233" s="311"/>
      <c r="L233" s="310"/>
      <c r="M233" s="312"/>
    </row>
    <row r="234" spans="1:13" customFormat="1" ht="14.5" x14ac:dyDescent="0.35">
      <c r="A234" s="9">
        <v>8</v>
      </c>
      <c r="B234" s="59" t="s">
        <v>79</v>
      </c>
      <c r="C234" s="302"/>
      <c r="D234" s="305"/>
      <c r="E234" s="302"/>
      <c r="F234" s="308"/>
      <c r="H234" s="55"/>
      <c r="I234" s="56"/>
      <c r="J234" s="310"/>
      <c r="K234" s="311"/>
      <c r="L234" s="310"/>
      <c r="M234" s="312"/>
    </row>
    <row r="235" spans="1:13" customFormat="1" ht="15.5" x14ac:dyDescent="0.35">
      <c r="A235" s="61">
        <v>9</v>
      </c>
      <c r="B235" s="59" t="s">
        <v>80</v>
      </c>
      <c r="C235" s="303"/>
      <c r="D235" s="306"/>
      <c r="E235" s="303"/>
      <c r="F235" s="309"/>
      <c r="H235" s="55"/>
      <c r="I235" s="56"/>
      <c r="J235" s="310"/>
      <c r="K235" s="311"/>
      <c r="L235" s="310"/>
      <c r="M235" s="312"/>
    </row>
    <row r="236" spans="1:13" ht="14" x14ac:dyDescent="0.3">
      <c r="A236" s="5" t="s">
        <v>41</v>
      </c>
      <c r="B236" s="6" t="s">
        <v>40</v>
      </c>
      <c r="C236" s="8"/>
      <c r="D236" s="39"/>
      <c r="E236" s="39"/>
      <c r="F236" s="40"/>
    </row>
    <row r="237" spans="1:13" ht="14" x14ac:dyDescent="0.3">
      <c r="A237" s="9">
        <v>1</v>
      </c>
      <c r="B237" s="9" t="s">
        <v>39</v>
      </c>
      <c r="C237" s="10" t="s">
        <v>12</v>
      </c>
      <c r="D237" s="41">
        <v>11500000</v>
      </c>
      <c r="E237" s="42">
        <v>1</v>
      </c>
      <c r="F237" s="12">
        <f>E237*D237</f>
        <v>11500000</v>
      </c>
    </row>
    <row r="238" spans="1:13" ht="14" x14ac:dyDescent="0.3">
      <c r="A238" s="9"/>
      <c r="B238" s="13" t="s">
        <v>17</v>
      </c>
      <c r="C238" s="10"/>
      <c r="D238" s="11"/>
      <c r="E238" s="11"/>
      <c r="F238" s="30">
        <f>SUM(F237:F237)</f>
        <v>11500000</v>
      </c>
    </row>
    <row r="239" spans="1:13" ht="14" x14ac:dyDescent="0.3">
      <c r="A239" s="5" t="s">
        <v>82</v>
      </c>
      <c r="B239" s="6" t="s">
        <v>65</v>
      </c>
      <c r="C239" s="8"/>
      <c r="D239" s="35"/>
      <c r="E239" s="35"/>
      <c r="F239" s="7"/>
    </row>
    <row r="240" spans="1:13" ht="14" x14ac:dyDescent="0.3">
      <c r="A240" s="9">
        <v>1</v>
      </c>
      <c r="B240" s="9" t="s">
        <v>87</v>
      </c>
      <c r="C240" s="10" t="s">
        <v>3</v>
      </c>
      <c r="D240" s="65">
        <v>1500000</v>
      </c>
      <c r="E240" s="10">
        <v>1</v>
      </c>
      <c r="F240" s="12">
        <f>D240*E240</f>
        <v>1500000</v>
      </c>
    </row>
    <row r="241" spans="1:7" ht="14" x14ac:dyDescent="0.3">
      <c r="A241" s="9">
        <v>2</v>
      </c>
      <c r="B241" s="9" t="s">
        <v>88</v>
      </c>
      <c r="C241" s="10" t="s">
        <v>3</v>
      </c>
      <c r="D241" s="65">
        <v>2000000</v>
      </c>
      <c r="E241" s="10">
        <v>1</v>
      </c>
      <c r="F241" s="12">
        <f>D241*E241</f>
        <v>2000000</v>
      </c>
    </row>
    <row r="242" spans="1:7" ht="14" x14ac:dyDescent="0.3">
      <c r="A242" s="9">
        <v>3</v>
      </c>
      <c r="B242" s="9" t="s">
        <v>89</v>
      </c>
      <c r="C242" s="10" t="s">
        <v>3</v>
      </c>
      <c r="D242" s="65">
        <v>800000</v>
      </c>
      <c r="E242" s="10">
        <v>1</v>
      </c>
      <c r="F242" s="12">
        <f>D242*E242</f>
        <v>800000</v>
      </c>
    </row>
    <row r="243" spans="1:7" ht="14" x14ac:dyDescent="0.3">
      <c r="A243" s="9">
        <v>4</v>
      </c>
      <c r="B243" s="9" t="s">
        <v>90</v>
      </c>
      <c r="C243" s="10" t="s">
        <v>3</v>
      </c>
      <c r="D243" s="65">
        <v>500000</v>
      </c>
      <c r="E243" s="10">
        <v>1</v>
      </c>
      <c r="F243" s="12">
        <f>D243*E243</f>
        <v>500000</v>
      </c>
    </row>
    <row r="244" spans="1:7" ht="14" x14ac:dyDescent="0.3">
      <c r="A244" s="9"/>
      <c r="B244" s="13" t="s">
        <v>17</v>
      </c>
      <c r="C244" s="9"/>
      <c r="D244" s="9"/>
      <c r="E244" s="9"/>
      <c r="F244" s="14">
        <f>SUM(F240:F243)</f>
        <v>4800000</v>
      </c>
    </row>
    <row r="245" spans="1:7" ht="14" x14ac:dyDescent="0.3">
      <c r="A245" s="15"/>
      <c r="B245" s="16" t="s">
        <v>18</v>
      </c>
      <c r="C245" s="15"/>
      <c r="D245" s="15"/>
      <c r="E245" s="15"/>
      <c r="F245" s="17">
        <f>F225+F244+F226+F238</f>
        <v>86100000</v>
      </c>
      <c r="G245" s="1">
        <v>66675000</v>
      </c>
    </row>
    <row r="251" spans="1:7" ht="15.5" x14ac:dyDescent="0.35">
      <c r="A251" s="274" t="s">
        <v>62</v>
      </c>
      <c r="B251" s="274"/>
      <c r="C251" s="274"/>
      <c r="D251" s="274"/>
      <c r="E251" s="274"/>
      <c r="F251" s="274"/>
    </row>
    <row r="252" spans="1:7" ht="15.5" x14ac:dyDescent="0.35">
      <c r="A252" s="274" t="s">
        <v>43</v>
      </c>
      <c r="B252" s="274"/>
      <c r="C252" s="274"/>
      <c r="D252" s="274"/>
      <c r="E252" s="274"/>
      <c r="F252" s="274"/>
    </row>
    <row r="253" spans="1:7" ht="15.5" x14ac:dyDescent="0.35">
      <c r="A253" s="64"/>
      <c r="B253" s="64"/>
      <c r="C253" s="64"/>
      <c r="D253" s="64"/>
      <c r="E253" s="64"/>
      <c r="F253" s="64"/>
    </row>
    <row r="254" spans="1:7" x14ac:dyDescent="0.3">
      <c r="A254" s="2" t="s">
        <v>64</v>
      </c>
      <c r="B254" s="2"/>
      <c r="C254" s="2"/>
      <c r="D254" s="2"/>
      <c r="E254" s="2"/>
      <c r="F254" s="2"/>
    </row>
    <row r="255" spans="1:7" x14ac:dyDescent="0.3">
      <c r="A255" s="51" t="e">
        <f>"Lokasi          : " &amp;#REF!</f>
        <v>#REF!</v>
      </c>
      <c r="B255" s="3"/>
      <c r="C255" s="3"/>
      <c r="D255" s="3"/>
      <c r="E255" s="3"/>
      <c r="F255" s="3"/>
    </row>
    <row r="256" spans="1:7" ht="14" x14ac:dyDescent="0.3">
      <c r="A256" s="4" t="s">
        <v>4</v>
      </c>
      <c r="B256" s="4" t="s">
        <v>5</v>
      </c>
      <c r="C256" s="4" t="s">
        <v>7</v>
      </c>
      <c r="D256" s="4" t="s">
        <v>8</v>
      </c>
      <c r="E256" s="4" t="s">
        <v>6</v>
      </c>
      <c r="F256" s="4" t="s">
        <v>9</v>
      </c>
    </row>
    <row r="257" spans="1:13" ht="14" x14ac:dyDescent="0.3">
      <c r="A257" s="5" t="s">
        <v>0</v>
      </c>
      <c r="B257" s="6" t="s">
        <v>10</v>
      </c>
      <c r="C257" s="8"/>
      <c r="D257" s="8"/>
      <c r="E257" s="8"/>
      <c r="F257" s="8"/>
    </row>
    <row r="258" spans="1:13" ht="14" x14ac:dyDescent="0.3">
      <c r="A258" s="9">
        <v>1</v>
      </c>
      <c r="B258" s="9" t="s">
        <v>48</v>
      </c>
      <c r="C258" s="10" t="s">
        <v>86</v>
      </c>
      <c r="D258" s="11">
        <v>1200000</v>
      </c>
      <c r="E258" s="10">
        <v>1</v>
      </c>
      <c r="F258" s="12">
        <f t="shared" ref="F258:F266" si="6">D258*E258</f>
        <v>1200000</v>
      </c>
    </row>
    <row r="259" spans="1:13" ht="14" x14ac:dyDescent="0.3">
      <c r="A259" s="9">
        <v>2</v>
      </c>
      <c r="B259" s="9" t="s">
        <v>84</v>
      </c>
      <c r="C259" s="10" t="s">
        <v>2</v>
      </c>
      <c r="D259" s="11">
        <v>400000</v>
      </c>
      <c r="E259" s="10">
        <v>1</v>
      </c>
      <c r="F259" s="12">
        <f t="shared" si="6"/>
        <v>400000</v>
      </c>
    </row>
    <row r="260" spans="1:13" ht="14" x14ac:dyDescent="0.3">
      <c r="A260" s="9">
        <v>3</v>
      </c>
      <c r="B260" s="9" t="s">
        <v>16</v>
      </c>
      <c r="C260" s="10" t="s">
        <v>12</v>
      </c>
      <c r="D260" s="11">
        <v>250000</v>
      </c>
      <c r="E260" s="10">
        <v>2</v>
      </c>
      <c r="F260" s="12">
        <f t="shared" si="6"/>
        <v>500000</v>
      </c>
    </row>
    <row r="261" spans="1:13" ht="14" x14ac:dyDescent="0.3">
      <c r="A261" s="9">
        <v>4</v>
      </c>
      <c r="B261" s="9" t="s">
        <v>28</v>
      </c>
      <c r="C261" s="10" t="s">
        <v>29</v>
      </c>
      <c r="D261" s="11">
        <v>10000</v>
      </c>
      <c r="E261" s="10">
        <v>15</v>
      </c>
      <c r="F261" s="12">
        <f t="shared" si="6"/>
        <v>150000</v>
      </c>
    </row>
    <row r="262" spans="1:13" ht="14" x14ac:dyDescent="0.3">
      <c r="A262" s="9">
        <v>5</v>
      </c>
      <c r="B262" s="28" t="s">
        <v>30</v>
      </c>
      <c r="C262" s="10" t="s">
        <v>29</v>
      </c>
      <c r="D262" s="11">
        <v>5000</v>
      </c>
      <c r="E262" s="10">
        <v>300</v>
      </c>
      <c r="F262" s="12">
        <f t="shared" si="6"/>
        <v>1500000</v>
      </c>
    </row>
    <row r="263" spans="1:13" ht="14" x14ac:dyDescent="0.3">
      <c r="A263" s="9">
        <v>6</v>
      </c>
      <c r="B263" s="29" t="s">
        <v>31</v>
      </c>
      <c r="C263" s="10" t="s">
        <v>29</v>
      </c>
      <c r="D263" s="11">
        <v>10000</v>
      </c>
      <c r="E263" s="10">
        <v>15</v>
      </c>
      <c r="F263" s="12">
        <f t="shared" si="6"/>
        <v>150000</v>
      </c>
    </row>
    <row r="264" spans="1:13" ht="14" x14ac:dyDescent="0.3">
      <c r="A264" s="9">
        <v>7</v>
      </c>
      <c r="B264" s="9" t="s">
        <v>32</v>
      </c>
      <c r="C264" s="10" t="s">
        <v>3</v>
      </c>
      <c r="D264" s="11">
        <v>100000</v>
      </c>
      <c r="E264" s="10">
        <v>1</v>
      </c>
      <c r="F264" s="12">
        <f t="shared" si="6"/>
        <v>100000</v>
      </c>
    </row>
    <row r="265" spans="1:13" ht="14" x14ac:dyDescent="0.3">
      <c r="A265" s="9">
        <v>8</v>
      </c>
      <c r="B265" s="9" t="s">
        <v>44</v>
      </c>
      <c r="C265" s="10" t="s">
        <v>45</v>
      </c>
      <c r="D265" s="11">
        <v>10000</v>
      </c>
      <c r="E265" s="10">
        <v>5</v>
      </c>
      <c r="F265" s="12">
        <f t="shared" si="6"/>
        <v>50000</v>
      </c>
    </row>
    <row r="266" spans="1:13" ht="14" x14ac:dyDescent="0.3">
      <c r="A266" s="9">
        <v>9</v>
      </c>
      <c r="B266" s="9" t="s">
        <v>42</v>
      </c>
      <c r="C266" s="10" t="s">
        <v>2</v>
      </c>
      <c r="D266" s="11">
        <v>600000</v>
      </c>
      <c r="E266" s="10">
        <v>1</v>
      </c>
      <c r="F266" s="12">
        <f t="shared" si="6"/>
        <v>600000</v>
      </c>
    </row>
    <row r="267" spans="1:13" ht="14" x14ac:dyDescent="0.3">
      <c r="A267" s="9"/>
      <c r="B267" s="13" t="s">
        <v>17</v>
      </c>
      <c r="C267" s="10"/>
      <c r="D267" s="11"/>
      <c r="E267" s="11"/>
      <c r="F267" s="30">
        <f>SUM(F258:F266)</f>
        <v>4650000</v>
      </c>
    </row>
    <row r="268" spans="1:13" customFormat="1" ht="14.5" x14ac:dyDescent="0.35">
      <c r="A268" s="5" t="s">
        <v>38</v>
      </c>
      <c r="B268" s="58" t="s">
        <v>81</v>
      </c>
      <c r="C268" s="301" t="s">
        <v>72</v>
      </c>
      <c r="D268" s="304">
        <v>50500</v>
      </c>
      <c r="E268" s="301">
        <v>600</v>
      </c>
      <c r="F268" s="307">
        <f>D268*E268</f>
        <v>30300000</v>
      </c>
      <c r="H268" s="52"/>
      <c r="I268" s="53"/>
      <c r="J268" s="54"/>
      <c r="K268" s="54"/>
      <c r="L268" s="54"/>
      <c r="M268" s="54"/>
    </row>
    <row r="269" spans="1:13" customFormat="1" ht="15.75" customHeight="1" x14ac:dyDescent="0.35">
      <c r="A269" s="9">
        <v>1</v>
      </c>
      <c r="B269" s="59" t="s">
        <v>71</v>
      </c>
      <c r="C269" s="302"/>
      <c r="D269" s="305"/>
      <c r="E269" s="302"/>
      <c r="F269" s="308"/>
      <c r="H269" s="55"/>
      <c r="I269" s="55"/>
      <c r="J269" s="310"/>
      <c r="K269" s="311"/>
      <c r="L269" s="310"/>
      <c r="M269" s="312"/>
    </row>
    <row r="270" spans="1:13" customFormat="1" ht="14.5" x14ac:dyDescent="0.35">
      <c r="A270" s="9">
        <v>2</v>
      </c>
      <c r="B270" s="59" t="s">
        <v>73</v>
      </c>
      <c r="C270" s="302"/>
      <c r="D270" s="305"/>
      <c r="E270" s="302"/>
      <c r="F270" s="308"/>
      <c r="H270" s="55"/>
      <c r="I270" s="55"/>
      <c r="J270" s="310"/>
      <c r="K270" s="311"/>
      <c r="L270" s="310"/>
      <c r="M270" s="312"/>
    </row>
    <row r="271" spans="1:13" customFormat="1" ht="14.5" x14ac:dyDescent="0.35">
      <c r="A271" s="9">
        <v>3</v>
      </c>
      <c r="B271" s="59" t="s">
        <v>74</v>
      </c>
      <c r="C271" s="302"/>
      <c r="D271" s="305"/>
      <c r="E271" s="302"/>
      <c r="F271" s="308"/>
      <c r="H271" s="55"/>
      <c r="I271" s="55"/>
      <c r="J271" s="310"/>
      <c r="K271" s="311"/>
      <c r="L271" s="310"/>
      <c r="M271" s="312"/>
    </row>
    <row r="272" spans="1:13" customFormat="1" ht="14.5" x14ac:dyDescent="0.35">
      <c r="A272" s="9">
        <v>4</v>
      </c>
      <c r="B272" s="59" t="s">
        <v>75</v>
      </c>
      <c r="C272" s="302"/>
      <c r="D272" s="305"/>
      <c r="E272" s="302"/>
      <c r="F272" s="308"/>
      <c r="H272" s="55"/>
      <c r="I272" s="55"/>
      <c r="J272" s="310"/>
      <c r="K272" s="311"/>
      <c r="L272" s="310"/>
      <c r="M272" s="312"/>
    </row>
    <row r="273" spans="1:13" customFormat="1" ht="14.5" x14ac:dyDescent="0.35">
      <c r="A273" s="9">
        <v>5</v>
      </c>
      <c r="B273" s="28" t="s">
        <v>76</v>
      </c>
      <c r="C273" s="302"/>
      <c r="D273" s="305"/>
      <c r="E273" s="302"/>
      <c r="F273" s="308"/>
      <c r="H273" s="55"/>
      <c r="J273" s="310"/>
      <c r="K273" s="311"/>
      <c r="L273" s="310"/>
      <c r="M273" s="312"/>
    </row>
    <row r="274" spans="1:13" customFormat="1" ht="14.5" x14ac:dyDescent="0.35">
      <c r="A274" s="9">
        <v>6</v>
      </c>
      <c r="B274" s="60" t="s">
        <v>77</v>
      </c>
      <c r="C274" s="302"/>
      <c r="D274" s="305"/>
      <c r="E274" s="302"/>
      <c r="F274" s="308"/>
      <c r="H274" s="55"/>
      <c r="J274" s="310"/>
      <c r="K274" s="311"/>
      <c r="L274" s="310"/>
      <c r="M274" s="312"/>
    </row>
    <row r="275" spans="1:13" customFormat="1" ht="14.5" x14ac:dyDescent="0.35">
      <c r="A275" s="9">
        <v>7</v>
      </c>
      <c r="B275" s="59" t="s">
        <v>78</v>
      </c>
      <c r="C275" s="302"/>
      <c r="D275" s="305"/>
      <c r="E275" s="302"/>
      <c r="F275" s="308"/>
      <c r="H275" s="55"/>
      <c r="I275" s="56"/>
      <c r="J275" s="310"/>
      <c r="K275" s="311"/>
      <c r="L275" s="310"/>
      <c r="M275" s="312"/>
    </row>
    <row r="276" spans="1:13" customFormat="1" ht="14.5" x14ac:dyDescent="0.35">
      <c r="A276" s="9">
        <v>8</v>
      </c>
      <c r="B276" s="59" t="s">
        <v>79</v>
      </c>
      <c r="C276" s="302"/>
      <c r="D276" s="305"/>
      <c r="E276" s="302"/>
      <c r="F276" s="308"/>
      <c r="H276" s="55"/>
      <c r="I276" s="56"/>
      <c r="J276" s="310"/>
      <c r="K276" s="311"/>
      <c r="L276" s="310"/>
      <c r="M276" s="312"/>
    </row>
    <row r="277" spans="1:13" customFormat="1" ht="15.5" x14ac:dyDescent="0.35">
      <c r="A277" s="61">
        <v>9</v>
      </c>
      <c r="B277" s="59" t="s">
        <v>80</v>
      </c>
      <c r="C277" s="303"/>
      <c r="D277" s="306"/>
      <c r="E277" s="303"/>
      <c r="F277" s="309"/>
      <c r="H277" s="55"/>
      <c r="I277" s="56"/>
      <c r="J277" s="310"/>
      <c r="K277" s="311"/>
      <c r="L277" s="310"/>
      <c r="M277" s="312"/>
    </row>
    <row r="278" spans="1:13" ht="14" x14ac:dyDescent="0.3">
      <c r="A278" s="5" t="s">
        <v>41</v>
      </c>
      <c r="B278" s="6" t="s">
        <v>40</v>
      </c>
      <c r="C278" s="8"/>
      <c r="D278" s="39"/>
      <c r="E278" s="39"/>
      <c r="F278" s="40"/>
    </row>
    <row r="279" spans="1:13" ht="14" x14ac:dyDescent="0.3">
      <c r="A279" s="9">
        <v>1</v>
      </c>
      <c r="B279" s="9" t="s">
        <v>39</v>
      </c>
      <c r="C279" s="10" t="s">
        <v>12</v>
      </c>
      <c r="D279" s="41">
        <v>11500000</v>
      </c>
      <c r="E279" s="42">
        <v>1</v>
      </c>
      <c r="F279" s="12">
        <f>E279*D279</f>
        <v>11500000</v>
      </c>
    </row>
    <row r="280" spans="1:13" ht="14" x14ac:dyDescent="0.3">
      <c r="A280" s="9"/>
      <c r="B280" s="13" t="s">
        <v>17</v>
      </c>
      <c r="C280" s="10"/>
      <c r="D280" s="11"/>
      <c r="E280" s="11"/>
      <c r="F280" s="30">
        <f>SUM(F279:F279)</f>
        <v>11500000</v>
      </c>
    </row>
    <row r="281" spans="1:13" ht="14" x14ac:dyDescent="0.3">
      <c r="A281" s="5" t="s">
        <v>82</v>
      </c>
      <c r="B281" s="6" t="s">
        <v>65</v>
      </c>
      <c r="C281" s="8"/>
      <c r="D281" s="35"/>
      <c r="E281" s="35"/>
      <c r="F281" s="7"/>
    </row>
    <row r="282" spans="1:13" ht="14" x14ac:dyDescent="0.3">
      <c r="A282" s="9">
        <v>1</v>
      </c>
      <c r="B282" s="9" t="s">
        <v>87</v>
      </c>
      <c r="C282" s="10" t="s">
        <v>3</v>
      </c>
      <c r="D282" s="65">
        <v>1500000</v>
      </c>
      <c r="E282" s="10">
        <v>1</v>
      </c>
      <c r="F282" s="12">
        <f>D282*E282</f>
        <v>1500000</v>
      </c>
    </row>
    <row r="283" spans="1:13" ht="14" x14ac:dyDescent="0.3">
      <c r="A283" s="9">
        <v>2</v>
      </c>
      <c r="B283" s="9" t="s">
        <v>88</v>
      </c>
      <c r="C283" s="10" t="s">
        <v>3</v>
      </c>
      <c r="D283" s="65">
        <v>2000000</v>
      </c>
      <c r="E283" s="10">
        <v>1</v>
      </c>
      <c r="F283" s="12">
        <f>D283*E283</f>
        <v>2000000</v>
      </c>
    </row>
    <row r="284" spans="1:13" ht="14" x14ac:dyDescent="0.3">
      <c r="A284" s="9">
        <v>3</v>
      </c>
      <c r="B284" s="9" t="s">
        <v>89</v>
      </c>
      <c r="C284" s="10" t="s">
        <v>3</v>
      </c>
      <c r="D284" s="65">
        <v>800000</v>
      </c>
      <c r="E284" s="10">
        <v>1</v>
      </c>
      <c r="F284" s="12">
        <f>D284*E284</f>
        <v>800000</v>
      </c>
    </row>
    <row r="285" spans="1:13" ht="14" x14ac:dyDescent="0.3">
      <c r="A285" s="9">
        <v>4</v>
      </c>
      <c r="B285" s="9" t="s">
        <v>90</v>
      </c>
      <c r="C285" s="10" t="s">
        <v>3</v>
      </c>
      <c r="D285" s="65">
        <v>500000</v>
      </c>
      <c r="E285" s="10">
        <v>1</v>
      </c>
      <c r="F285" s="12">
        <f>D285*E285</f>
        <v>500000</v>
      </c>
    </row>
    <row r="286" spans="1:13" ht="14" x14ac:dyDescent="0.3">
      <c r="A286" s="9"/>
      <c r="B286" s="13" t="s">
        <v>17</v>
      </c>
      <c r="C286" s="9"/>
      <c r="D286" s="9"/>
      <c r="E286" s="9"/>
      <c r="F286" s="14">
        <f>SUM(F282:F285)</f>
        <v>4800000</v>
      </c>
    </row>
    <row r="287" spans="1:13" ht="14" x14ac:dyDescent="0.3">
      <c r="A287" s="15"/>
      <c r="B287" s="16" t="s">
        <v>18</v>
      </c>
      <c r="C287" s="15"/>
      <c r="D287" s="15"/>
      <c r="E287" s="15"/>
      <c r="F287" s="17">
        <f>F267+F286+F268+F280</f>
        <v>51250000</v>
      </c>
      <c r="G287" s="1">
        <v>43735000</v>
      </c>
    </row>
    <row r="292" spans="1:6" ht="15.5" x14ac:dyDescent="0.35">
      <c r="A292" s="274" t="s">
        <v>37</v>
      </c>
      <c r="B292" s="274"/>
      <c r="C292" s="274"/>
      <c r="D292" s="274"/>
      <c r="E292" s="274"/>
      <c r="F292" s="274"/>
    </row>
    <row r="293" spans="1:6" ht="15.5" x14ac:dyDescent="0.35">
      <c r="A293" s="274" t="s">
        <v>43</v>
      </c>
      <c r="B293" s="274"/>
      <c r="C293" s="274"/>
      <c r="D293" s="274"/>
      <c r="E293" s="274"/>
      <c r="F293" s="274"/>
    </row>
    <row r="294" spans="1:6" ht="15.5" x14ac:dyDescent="0.35">
      <c r="A294" s="64"/>
      <c r="B294" s="64"/>
      <c r="C294" s="64"/>
      <c r="D294" s="64"/>
      <c r="E294" s="64"/>
      <c r="F294" s="64"/>
    </row>
    <row r="295" spans="1:6" x14ac:dyDescent="0.3">
      <c r="A295" s="2" t="s">
        <v>63</v>
      </c>
      <c r="B295" s="2"/>
      <c r="C295" s="2"/>
      <c r="D295" s="2"/>
      <c r="E295" s="2"/>
      <c r="F295" s="2"/>
    </row>
    <row r="296" spans="1:6" x14ac:dyDescent="0.3">
      <c r="A296" s="51" t="e">
        <f>"Lokasi          : " &amp;#REF!</f>
        <v>#REF!</v>
      </c>
      <c r="B296" s="51"/>
      <c r="C296" s="3"/>
      <c r="D296" s="3"/>
      <c r="E296" s="3"/>
      <c r="F296" s="3"/>
    </row>
    <row r="297" spans="1:6" ht="14" x14ac:dyDescent="0.3">
      <c r="A297" s="4" t="s">
        <v>4</v>
      </c>
      <c r="B297" s="4" t="s">
        <v>5</v>
      </c>
      <c r="C297" s="4" t="s">
        <v>7</v>
      </c>
      <c r="D297" s="4" t="s">
        <v>8</v>
      </c>
      <c r="E297" s="4" t="s">
        <v>6</v>
      </c>
      <c r="F297" s="4" t="s">
        <v>9</v>
      </c>
    </row>
    <row r="298" spans="1:6" ht="14" x14ac:dyDescent="0.3">
      <c r="A298" s="5" t="s">
        <v>0</v>
      </c>
      <c r="B298" s="6" t="s">
        <v>10</v>
      </c>
      <c r="C298" s="8"/>
      <c r="D298" s="8"/>
      <c r="E298" s="8"/>
      <c r="F298" s="8"/>
    </row>
    <row r="299" spans="1:6" ht="14" x14ac:dyDescent="0.3">
      <c r="A299" s="9">
        <v>1</v>
      </c>
      <c r="B299" s="9" t="s">
        <v>11</v>
      </c>
      <c r="C299" s="10" t="s">
        <v>12</v>
      </c>
      <c r="D299" s="11">
        <v>2600000</v>
      </c>
      <c r="E299" s="10">
        <v>2</v>
      </c>
      <c r="F299" s="12">
        <f>D299*E299</f>
        <v>5200000</v>
      </c>
    </row>
    <row r="300" spans="1:6" ht="14" x14ac:dyDescent="0.3">
      <c r="A300" s="9">
        <v>2</v>
      </c>
      <c r="B300" s="9" t="s">
        <v>13</v>
      </c>
      <c r="C300" s="10" t="s">
        <v>12</v>
      </c>
      <c r="D300" s="11">
        <v>600000</v>
      </c>
      <c r="E300" s="10">
        <v>2</v>
      </c>
      <c r="F300" s="12">
        <f t="shared" ref="F300:F309" si="7">D300*E300</f>
        <v>1200000</v>
      </c>
    </row>
    <row r="301" spans="1:6" ht="14" x14ac:dyDescent="0.3">
      <c r="A301" s="9">
        <v>3</v>
      </c>
      <c r="B301" s="9" t="s">
        <v>14</v>
      </c>
      <c r="C301" s="10" t="s">
        <v>15</v>
      </c>
      <c r="D301" s="11">
        <v>110000</v>
      </c>
      <c r="E301" s="10">
        <v>2</v>
      </c>
      <c r="F301" s="12">
        <f t="shared" si="7"/>
        <v>220000</v>
      </c>
    </row>
    <row r="302" spans="1:6" ht="14" x14ac:dyDescent="0.3">
      <c r="A302" s="9">
        <v>4</v>
      </c>
      <c r="B302" s="9" t="s">
        <v>84</v>
      </c>
      <c r="C302" s="10" t="s">
        <v>2</v>
      </c>
      <c r="D302" s="11">
        <v>377300</v>
      </c>
      <c r="E302" s="10">
        <v>1</v>
      </c>
      <c r="F302" s="12">
        <f t="shared" si="7"/>
        <v>377300</v>
      </c>
    </row>
    <row r="303" spans="1:6" ht="14" x14ac:dyDescent="0.3">
      <c r="A303" s="9">
        <v>5</v>
      </c>
      <c r="B303" s="9" t="s">
        <v>16</v>
      </c>
      <c r="C303" s="10" t="s">
        <v>12</v>
      </c>
      <c r="D303" s="11">
        <v>250000</v>
      </c>
      <c r="E303" s="10">
        <v>1</v>
      </c>
      <c r="F303" s="12">
        <f t="shared" si="7"/>
        <v>250000</v>
      </c>
    </row>
    <row r="304" spans="1:6" ht="14" x14ac:dyDescent="0.3">
      <c r="A304" s="9">
        <v>6</v>
      </c>
      <c r="B304" s="9" t="s">
        <v>28</v>
      </c>
      <c r="C304" s="10" t="s">
        <v>29</v>
      </c>
      <c r="D304" s="11">
        <v>10000</v>
      </c>
      <c r="E304" s="10">
        <v>30</v>
      </c>
      <c r="F304" s="12">
        <f t="shared" si="7"/>
        <v>300000</v>
      </c>
    </row>
    <row r="305" spans="1:13" ht="14" x14ac:dyDescent="0.3">
      <c r="A305" s="9">
        <v>7</v>
      </c>
      <c r="B305" s="28" t="s">
        <v>30</v>
      </c>
      <c r="C305" s="10" t="s">
        <v>29</v>
      </c>
      <c r="D305" s="11">
        <v>5000</v>
      </c>
      <c r="E305" s="10">
        <v>700</v>
      </c>
      <c r="F305" s="12">
        <f t="shared" si="7"/>
        <v>3500000</v>
      </c>
    </row>
    <row r="306" spans="1:13" ht="14" x14ac:dyDescent="0.3">
      <c r="A306" s="9">
        <v>8</v>
      </c>
      <c r="B306" s="29" t="s">
        <v>31</v>
      </c>
      <c r="C306" s="10" t="s">
        <v>29</v>
      </c>
      <c r="D306" s="11">
        <v>10000</v>
      </c>
      <c r="E306" s="10">
        <v>30</v>
      </c>
      <c r="F306" s="12">
        <f t="shared" si="7"/>
        <v>300000</v>
      </c>
    </row>
    <row r="307" spans="1:13" ht="14" x14ac:dyDescent="0.3">
      <c r="A307" s="9">
        <v>9</v>
      </c>
      <c r="B307" s="9" t="s">
        <v>32</v>
      </c>
      <c r="C307" s="10" t="s">
        <v>3</v>
      </c>
      <c r="D307" s="11">
        <v>100000</v>
      </c>
      <c r="E307" s="10">
        <v>1</v>
      </c>
      <c r="F307" s="12">
        <f t="shared" si="7"/>
        <v>100000</v>
      </c>
    </row>
    <row r="308" spans="1:13" ht="14" x14ac:dyDescent="0.3">
      <c r="A308" s="9">
        <v>10</v>
      </c>
      <c r="B308" s="9" t="s">
        <v>44</v>
      </c>
      <c r="C308" s="10" t="s">
        <v>45</v>
      </c>
      <c r="D308" s="11">
        <v>10000</v>
      </c>
      <c r="E308" s="10">
        <v>10</v>
      </c>
      <c r="F308" s="12">
        <f t="shared" si="7"/>
        <v>100000</v>
      </c>
    </row>
    <row r="309" spans="1:13" ht="14" x14ac:dyDescent="0.3">
      <c r="A309" s="9">
        <v>11</v>
      </c>
      <c r="B309" s="9" t="s">
        <v>42</v>
      </c>
      <c r="C309" s="10" t="s">
        <v>2</v>
      </c>
      <c r="D309" s="11">
        <v>600000</v>
      </c>
      <c r="E309" s="10">
        <v>1</v>
      </c>
      <c r="F309" s="12">
        <f t="shared" si="7"/>
        <v>600000</v>
      </c>
    </row>
    <row r="310" spans="1:13" ht="14" x14ac:dyDescent="0.3">
      <c r="A310" s="9"/>
      <c r="B310" s="13" t="s">
        <v>17</v>
      </c>
      <c r="C310" s="10"/>
      <c r="D310" s="11"/>
      <c r="E310" s="11"/>
      <c r="F310" s="30">
        <f>SUM(F299:F309)</f>
        <v>12147300</v>
      </c>
    </row>
    <row r="311" spans="1:13" customFormat="1" ht="14.5" x14ac:dyDescent="0.35">
      <c r="A311" s="5" t="s">
        <v>38</v>
      </c>
      <c r="B311" s="58" t="s">
        <v>81</v>
      </c>
      <c r="C311" s="301" t="s">
        <v>72</v>
      </c>
      <c r="D311" s="304">
        <v>50500</v>
      </c>
      <c r="E311" s="301">
        <v>800</v>
      </c>
      <c r="F311" s="307">
        <f>D311*E311</f>
        <v>40400000</v>
      </c>
      <c r="H311" s="52"/>
      <c r="I311" s="53"/>
      <c r="J311" s="54"/>
      <c r="K311" s="54"/>
      <c r="L311" s="54"/>
      <c r="M311" s="54"/>
    </row>
    <row r="312" spans="1:13" customFormat="1" ht="15.75" customHeight="1" x14ac:dyDescent="0.35">
      <c r="A312" s="9">
        <v>1</v>
      </c>
      <c r="B312" s="59" t="s">
        <v>71</v>
      </c>
      <c r="C312" s="302"/>
      <c r="D312" s="305"/>
      <c r="E312" s="302"/>
      <c r="F312" s="308"/>
      <c r="H312" s="55"/>
      <c r="I312" s="55"/>
      <c r="J312" s="310"/>
      <c r="K312" s="311"/>
      <c r="L312" s="310"/>
      <c r="M312" s="312"/>
    </row>
    <row r="313" spans="1:13" customFormat="1" ht="14.5" x14ac:dyDescent="0.35">
      <c r="A313" s="9">
        <v>2</v>
      </c>
      <c r="B313" s="59" t="s">
        <v>73</v>
      </c>
      <c r="C313" s="302"/>
      <c r="D313" s="305"/>
      <c r="E313" s="302"/>
      <c r="F313" s="308"/>
      <c r="H313" s="55"/>
      <c r="I313" s="55"/>
      <c r="J313" s="310"/>
      <c r="K313" s="311"/>
      <c r="L313" s="310"/>
      <c r="M313" s="312"/>
    </row>
    <row r="314" spans="1:13" customFormat="1" ht="14.5" x14ac:dyDescent="0.35">
      <c r="A314" s="9">
        <v>3</v>
      </c>
      <c r="B314" s="59" t="s">
        <v>74</v>
      </c>
      <c r="C314" s="302"/>
      <c r="D314" s="305"/>
      <c r="E314" s="302"/>
      <c r="F314" s="308"/>
      <c r="H314" s="55"/>
      <c r="I314" s="55"/>
      <c r="J314" s="310"/>
      <c r="K314" s="311"/>
      <c r="L314" s="310"/>
      <c r="M314" s="312"/>
    </row>
    <row r="315" spans="1:13" customFormat="1" ht="14.5" x14ac:dyDescent="0.35">
      <c r="A315" s="9">
        <v>4</v>
      </c>
      <c r="B315" s="59" t="s">
        <v>75</v>
      </c>
      <c r="C315" s="302"/>
      <c r="D315" s="305"/>
      <c r="E315" s="302"/>
      <c r="F315" s="308"/>
      <c r="H315" s="55"/>
      <c r="I315" s="55"/>
      <c r="J315" s="310"/>
      <c r="K315" s="311"/>
      <c r="L315" s="310"/>
      <c r="M315" s="312"/>
    </row>
    <row r="316" spans="1:13" customFormat="1" ht="14.5" x14ac:dyDescent="0.35">
      <c r="A316" s="9">
        <v>5</v>
      </c>
      <c r="B316" s="28" t="s">
        <v>76</v>
      </c>
      <c r="C316" s="302"/>
      <c r="D316" s="305"/>
      <c r="E316" s="302"/>
      <c r="F316" s="308"/>
      <c r="H316" s="55"/>
      <c r="J316" s="310"/>
      <c r="K316" s="311"/>
      <c r="L316" s="310"/>
      <c r="M316" s="312"/>
    </row>
    <row r="317" spans="1:13" customFormat="1" ht="14.5" x14ac:dyDescent="0.35">
      <c r="A317" s="9">
        <v>6</v>
      </c>
      <c r="B317" s="60" t="s">
        <v>77</v>
      </c>
      <c r="C317" s="302"/>
      <c r="D317" s="305"/>
      <c r="E317" s="302"/>
      <c r="F317" s="308"/>
      <c r="H317" s="55"/>
      <c r="J317" s="310"/>
      <c r="K317" s="311"/>
      <c r="L317" s="310"/>
      <c r="M317" s="312"/>
    </row>
    <row r="318" spans="1:13" customFormat="1" ht="14.5" x14ac:dyDescent="0.35">
      <c r="A318" s="9">
        <v>7</v>
      </c>
      <c r="B318" s="59" t="s">
        <v>78</v>
      </c>
      <c r="C318" s="302"/>
      <c r="D318" s="305"/>
      <c r="E318" s="302"/>
      <c r="F318" s="308"/>
      <c r="H318" s="55"/>
      <c r="I318" s="56"/>
      <c r="J318" s="310"/>
      <c r="K318" s="311"/>
      <c r="L318" s="310"/>
      <c r="M318" s="312"/>
    </row>
    <row r="319" spans="1:13" customFormat="1" ht="14.5" x14ac:dyDescent="0.35">
      <c r="A319" s="9">
        <v>8</v>
      </c>
      <c r="B319" s="59" t="s">
        <v>79</v>
      </c>
      <c r="C319" s="302"/>
      <c r="D319" s="305"/>
      <c r="E319" s="302"/>
      <c r="F319" s="308"/>
      <c r="H319" s="55"/>
      <c r="I319" s="56"/>
      <c r="J319" s="310"/>
      <c r="K319" s="311"/>
      <c r="L319" s="310"/>
      <c r="M319" s="312"/>
    </row>
    <row r="320" spans="1:13" customFormat="1" ht="15.5" x14ac:dyDescent="0.35">
      <c r="A320" s="61">
        <v>9</v>
      </c>
      <c r="B320" s="59" t="s">
        <v>80</v>
      </c>
      <c r="C320" s="303"/>
      <c r="D320" s="306"/>
      <c r="E320" s="303"/>
      <c r="F320" s="309"/>
      <c r="H320" s="55"/>
      <c r="I320" s="56"/>
      <c r="J320" s="310"/>
      <c r="K320" s="311"/>
      <c r="L320" s="310"/>
      <c r="M320" s="312"/>
    </row>
    <row r="321" spans="1:7" ht="14" x14ac:dyDescent="0.3">
      <c r="A321" s="5" t="s">
        <v>41</v>
      </c>
      <c r="B321" s="6" t="s">
        <v>40</v>
      </c>
      <c r="C321" s="8"/>
      <c r="D321" s="39"/>
      <c r="E321" s="39"/>
      <c r="F321" s="40"/>
    </row>
    <row r="322" spans="1:7" ht="14" x14ac:dyDescent="0.3">
      <c r="A322" s="9">
        <v>1</v>
      </c>
      <c r="B322" s="9" t="s">
        <v>39</v>
      </c>
      <c r="C322" s="10" t="s">
        <v>12</v>
      </c>
      <c r="D322" s="41">
        <v>12000000</v>
      </c>
      <c r="E322" s="42">
        <v>1</v>
      </c>
      <c r="F322" s="12">
        <f>E322*D322</f>
        <v>12000000</v>
      </c>
    </row>
    <row r="323" spans="1:7" ht="14" x14ac:dyDescent="0.3">
      <c r="A323" s="9"/>
      <c r="B323" s="13" t="s">
        <v>17</v>
      </c>
      <c r="C323" s="10"/>
      <c r="D323" s="11"/>
      <c r="E323" s="11"/>
      <c r="F323" s="30">
        <f>SUM(F322:F322)</f>
        <v>12000000</v>
      </c>
    </row>
    <row r="324" spans="1:7" ht="14" x14ac:dyDescent="0.3">
      <c r="A324" s="5" t="s">
        <v>82</v>
      </c>
      <c r="B324" s="6" t="s">
        <v>65</v>
      </c>
      <c r="C324" s="8"/>
      <c r="D324" s="35"/>
      <c r="E324" s="35"/>
      <c r="F324" s="7"/>
    </row>
    <row r="325" spans="1:7" ht="14" x14ac:dyDescent="0.3">
      <c r="A325" s="9">
        <v>1</v>
      </c>
      <c r="B325" s="9" t="s">
        <v>87</v>
      </c>
      <c r="C325" s="10" t="s">
        <v>3</v>
      </c>
      <c r="D325" s="65">
        <v>1500000</v>
      </c>
      <c r="E325" s="10">
        <v>1</v>
      </c>
      <c r="F325" s="12">
        <f>D325*E325</f>
        <v>1500000</v>
      </c>
    </row>
    <row r="326" spans="1:7" ht="14" x14ac:dyDescent="0.3">
      <c r="A326" s="9">
        <v>2</v>
      </c>
      <c r="B326" s="9" t="s">
        <v>88</v>
      </c>
      <c r="C326" s="10" t="s">
        <v>3</v>
      </c>
      <c r="D326" s="65">
        <v>2000000</v>
      </c>
      <c r="E326" s="10">
        <v>1</v>
      </c>
      <c r="F326" s="12">
        <f>D326*E326</f>
        <v>2000000</v>
      </c>
    </row>
    <row r="327" spans="1:7" ht="14" x14ac:dyDescent="0.3">
      <c r="A327" s="9">
        <v>3</v>
      </c>
      <c r="B327" s="9" t="s">
        <v>89</v>
      </c>
      <c r="C327" s="10" t="s">
        <v>3</v>
      </c>
      <c r="D327" s="65">
        <v>800000</v>
      </c>
      <c r="E327" s="10">
        <v>1</v>
      </c>
      <c r="F327" s="12">
        <f>D327*E327</f>
        <v>800000</v>
      </c>
    </row>
    <row r="328" spans="1:7" ht="14" x14ac:dyDescent="0.3">
      <c r="A328" s="9">
        <v>4</v>
      </c>
      <c r="B328" s="9" t="s">
        <v>90</v>
      </c>
      <c r="C328" s="10" t="s">
        <v>3</v>
      </c>
      <c r="D328" s="65">
        <v>500000</v>
      </c>
      <c r="E328" s="10">
        <v>1</v>
      </c>
      <c r="F328" s="12">
        <f>D328*E328</f>
        <v>500000</v>
      </c>
    </row>
    <row r="329" spans="1:7" ht="14" x14ac:dyDescent="0.3">
      <c r="A329" s="9"/>
      <c r="B329" s="13" t="s">
        <v>17</v>
      </c>
      <c r="C329" s="9"/>
      <c r="D329" s="9"/>
      <c r="E329" s="9"/>
      <c r="F329" s="14">
        <f>SUM(F325:F328)</f>
        <v>4800000</v>
      </c>
      <c r="G329" s="24">
        <f>F329*8</f>
        <v>38400000</v>
      </c>
    </row>
    <row r="330" spans="1:7" ht="14" x14ac:dyDescent="0.3">
      <c r="A330" s="15"/>
      <c r="B330" s="16" t="s">
        <v>18</v>
      </c>
      <c r="C330" s="15"/>
      <c r="D330" s="15"/>
      <c r="E330" s="15"/>
      <c r="F330" s="17">
        <f>F310+F329+F311+F323</f>
        <v>69347300</v>
      </c>
      <c r="G330" s="1">
        <v>61410000</v>
      </c>
    </row>
  </sheetData>
  <mergeCells count="80">
    <mergeCell ref="A292:F292"/>
    <mergeCell ref="A293:F293"/>
    <mergeCell ref="C311:C320"/>
    <mergeCell ref="D311:D320"/>
    <mergeCell ref="E311:E320"/>
    <mergeCell ref="F311:F320"/>
    <mergeCell ref="J269:J277"/>
    <mergeCell ref="K269:K277"/>
    <mergeCell ref="L312:L320"/>
    <mergeCell ref="M312:M320"/>
    <mergeCell ref="L269:L277"/>
    <mergeCell ref="M269:M277"/>
    <mergeCell ref="J312:J320"/>
    <mergeCell ref="K312:K320"/>
    <mergeCell ref="A252:F252"/>
    <mergeCell ref="C268:C277"/>
    <mergeCell ref="D268:D277"/>
    <mergeCell ref="E268:E277"/>
    <mergeCell ref="F268:F277"/>
    <mergeCell ref="J227:J235"/>
    <mergeCell ref="K227:K235"/>
    <mergeCell ref="L227:L235"/>
    <mergeCell ref="M227:M235"/>
    <mergeCell ref="A251:F251"/>
    <mergeCell ref="A210:F210"/>
    <mergeCell ref="C226:C235"/>
    <mergeCell ref="D226:D235"/>
    <mergeCell ref="E226:E235"/>
    <mergeCell ref="F226:F235"/>
    <mergeCell ref="J186:J194"/>
    <mergeCell ref="K186:K194"/>
    <mergeCell ref="L186:L194"/>
    <mergeCell ref="M186:M194"/>
    <mergeCell ref="A209:F209"/>
    <mergeCell ref="A168:F168"/>
    <mergeCell ref="A169:F169"/>
    <mergeCell ref="C185:C194"/>
    <mergeCell ref="D185:D194"/>
    <mergeCell ref="E185:E194"/>
    <mergeCell ref="F185:F194"/>
    <mergeCell ref="L105:L113"/>
    <mergeCell ref="M105:M113"/>
    <mergeCell ref="A126:F126"/>
    <mergeCell ref="A127:F127"/>
    <mergeCell ref="C143:C152"/>
    <mergeCell ref="D143:D152"/>
    <mergeCell ref="E143:E152"/>
    <mergeCell ref="F143:F152"/>
    <mergeCell ref="J144:J152"/>
    <mergeCell ref="K144:K152"/>
    <mergeCell ref="L144:L152"/>
    <mergeCell ref="M144:M152"/>
    <mergeCell ref="L63:L71"/>
    <mergeCell ref="M63:M71"/>
    <mergeCell ref="A87:F87"/>
    <mergeCell ref="A88:F88"/>
    <mergeCell ref="C104:C113"/>
    <mergeCell ref="D104:D113"/>
    <mergeCell ref="E104:E113"/>
    <mergeCell ref="F104:F113"/>
    <mergeCell ref="J105:J113"/>
    <mergeCell ref="K105:K113"/>
    <mergeCell ref="C62:C71"/>
    <mergeCell ref="D62:D71"/>
    <mergeCell ref="E62:E71"/>
    <mergeCell ref="F62:F71"/>
    <mergeCell ref="J63:J71"/>
    <mergeCell ref="K63:K71"/>
    <mergeCell ref="J21:J29"/>
    <mergeCell ref="K21:K29"/>
    <mergeCell ref="L21:L29"/>
    <mergeCell ref="M21:M29"/>
    <mergeCell ref="A45:F45"/>
    <mergeCell ref="A46:F46"/>
    <mergeCell ref="A1:F1"/>
    <mergeCell ref="A2:F2"/>
    <mergeCell ref="C20:C29"/>
    <mergeCell ref="D20:D29"/>
    <mergeCell ref="E20:E29"/>
    <mergeCell ref="F20:F29"/>
  </mergeCells>
  <printOptions horizontalCentered="1"/>
  <pageMargins left="0.51181102362204722" right="0.51181102362204722" top="0.59055118110236227" bottom="0.59055118110236227" header="0.31496062992125984" footer="0.31496062992125984"/>
  <pageSetup paperSize="9" scale="58" orientation="portrait" r:id="rId1"/>
  <headerFooter alignWithMargins="0"/>
  <rowBreaks count="3" manualBreakCount="3">
    <brk id="83" max="5" man="1"/>
    <brk id="165" max="5" man="1"/>
    <brk id="246" max="5" man="1"/>
  </rowBreaks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Hal0</vt:lpstr>
      <vt:lpstr>RAB - FIX</vt:lpstr>
      <vt:lpstr>Jadwal</vt:lpstr>
      <vt:lpstr>Sumber harga</vt:lpstr>
      <vt:lpstr>RAB Pemeliharaan</vt:lpstr>
      <vt:lpstr>Sheet1</vt:lpstr>
      <vt:lpstr>REKAP Asli  </vt:lpstr>
      <vt:lpstr>PENAMBAHAN CCTV LAJUR Asli</vt:lpstr>
      <vt:lpstr>Hal0!Print_Area</vt:lpstr>
      <vt:lpstr>Jadwal!Print_Area</vt:lpstr>
      <vt:lpstr>'PENAMBAHAN CCTV LAJUR Asli'!Print_Area</vt:lpstr>
      <vt:lpstr>'RAB - FIX'!Print_Area</vt:lpstr>
      <vt:lpstr>'RAB Pemeliharaan'!Print_Area</vt:lpstr>
      <vt:lpstr>Sheet1!Print_Area</vt:lpstr>
      <vt:lpstr>'Sumber harga'!Print_Area</vt:lpstr>
    </vt:vector>
  </TitlesOfParts>
  <Company>&lt;arabianhorse&gt;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 Nafara Rofiq</dc:creator>
  <cp:lastModifiedBy>qw117</cp:lastModifiedBy>
  <cp:lastPrinted>2022-08-24T04:43:15Z</cp:lastPrinted>
  <dcterms:created xsi:type="dcterms:W3CDTF">2010-02-22T09:40:06Z</dcterms:created>
  <dcterms:modified xsi:type="dcterms:W3CDTF">2023-11-27T06:28:24Z</dcterms:modified>
</cp:coreProperties>
</file>