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orRocket\"/>
    </mc:Choice>
  </mc:AlternateContent>
  <bookViews>
    <workbookView xWindow="0" yWindow="0" windowWidth="24000" windowHeight="9420" activeTab="1"/>
  </bookViews>
  <sheets>
    <sheet name="programsheet" sheetId="4" r:id="rId1"/>
    <sheet name="諸元" sheetId="1" r:id="rId2"/>
    <sheet name="射場環境データ" sheetId="3" r:id="rId3"/>
  </sheets>
  <calcPr calcId="171027" concurrentCalc="0"/>
</workbook>
</file>

<file path=xl/calcChain.xml><?xml version="1.0" encoding="utf-8"?>
<calcChain xmlns="http://schemas.openxmlformats.org/spreadsheetml/2006/main">
  <c r="M37" i="1" l="1"/>
  <c r="M38" i="1"/>
  <c r="F45" i="1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M7" i="1"/>
  <c r="M9" i="1"/>
  <c r="M13" i="1"/>
  <c r="M17" i="1"/>
  <c r="M8" i="1"/>
  <c r="M10" i="1"/>
  <c r="M15" i="1"/>
  <c r="M18" i="1"/>
  <c r="M19" i="1"/>
  <c r="M4" i="1"/>
  <c r="B1" i="4"/>
  <c r="A1" i="4"/>
  <c r="M14" i="1"/>
</calcChain>
</file>

<file path=xl/sharedStrings.xml><?xml version="1.0" encoding="utf-8"?>
<sst xmlns="http://schemas.openxmlformats.org/spreadsheetml/2006/main" count="307" uniqueCount="257">
  <si>
    <t>機体依存パラメータ</t>
    <rPh sb="0" eb="2">
      <t>キタイ</t>
    </rPh>
    <rPh sb="2" eb="4">
      <t>イゾン</t>
    </rPh>
    <phoneticPr fontId="2"/>
  </si>
  <si>
    <t>記号</t>
    <rPh sb="0" eb="2">
      <t>キゴウ</t>
    </rPh>
    <phoneticPr fontId="2"/>
  </si>
  <si>
    <t>名称</t>
    <rPh sb="0" eb="2">
      <t>メイショウ</t>
    </rPh>
    <phoneticPr fontId="2"/>
  </si>
  <si>
    <t>単位</t>
    <rPh sb="0" eb="2">
      <t>タンイ</t>
    </rPh>
    <phoneticPr fontId="2"/>
  </si>
  <si>
    <r>
      <t>kg･m</t>
    </r>
    <r>
      <rPr>
        <vertAlign val="superscript"/>
        <sz val="8"/>
        <rFont val="ＭＳ Ｐゴシック"/>
        <family val="3"/>
        <charset val="128"/>
      </rPr>
      <t>2</t>
    </r>
  </si>
  <si>
    <t>全長</t>
    <rPh sb="0" eb="2">
      <t>ゼンチョウ</t>
    </rPh>
    <phoneticPr fontId="2"/>
  </si>
  <si>
    <t>m</t>
  </si>
  <si>
    <t>燃料重心位置</t>
    <rPh sb="0" eb="2">
      <t>ネンリョウ</t>
    </rPh>
    <rPh sb="2" eb="4">
      <t>ジュウシン</t>
    </rPh>
    <rPh sb="4" eb="6">
      <t>イチ</t>
    </rPh>
    <phoneticPr fontId="2"/>
  </si>
  <si>
    <t>機体重心位置</t>
    <rPh sb="0" eb="2">
      <t>キタイ</t>
    </rPh>
    <rPh sb="2" eb="4">
      <t>ジュウシン</t>
    </rPh>
    <rPh sb="4" eb="6">
      <t>イチ</t>
    </rPh>
    <phoneticPr fontId="2"/>
  </si>
  <si>
    <r>
      <t>l</t>
    </r>
    <r>
      <rPr>
        <i/>
        <vertAlign val="subscript"/>
        <sz val="10"/>
        <rFont val="Times New Roman"/>
        <family val="1"/>
      </rPr>
      <t>CP</t>
    </r>
  </si>
  <si>
    <t>圧力中心</t>
    <rPh sb="0" eb="1">
      <t>アツ</t>
    </rPh>
    <rPh sb="1" eb="2">
      <t>リキ</t>
    </rPh>
    <rPh sb="2" eb="4">
      <t>チュウシン</t>
    </rPh>
    <phoneticPr fontId="2"/>
  </si>
  <si>
    <t>kg</t>
  </si>
  <si>
    <r>
      <t>m</t>
    </r>
    <r>
      <rPr>
        <i/>
        <vertAlign val="subscript"/>
        <sz val="10"/>
        <rFont val="Times New Roman"/>
        <family val="1"/>
      </rPr>
      <t>S</t>
    </r>
  </si>
  <si>
    <t>減衰モーメント係数</t>
    <rPh sb="0" eb="2">
      <t>ゲンスイ</t>
    </rPh>
    <rPh sb="7" eb="9">
      <t>ケイスウ</t>
    </rPh>
    <phoneticPr fontId="2"/>
  </si>
  <si>
    <t>-</t>
  </si>
  <si>
    <r>
      <t>C</t>
    </r>
    <r>
      <rPr>
        <i/>
        <vertAlign val="subscript"/>
        <sz val="10"/>
        <rFont val="Times New Roman"/>
        <family val="1"/>
      </rPr>
      <t>D</t>
    </r>
  </si>
  <si>
    <t>抗力係数</t>
    <rPh sb="0" eb="2">
      <t>コウリョク</t>
    </rPh>
    <rPh sb="2" eb="4">
      <t>ケイスウ</t>
    </rPh>
    <phoneticPr fontId="2"/>
  </si>
  <si>
    <r>
      <t>C</t>
    </r>
    <r>
      <rPr>
        <i/>
        <vertAlign val="subscript"/>
        <sz val="10"/>
        <rFont val="Times New Roman"/>
        <family val="1"/>
      </rPr>
      <t>Nα</t>
    </r>
  </si>
  <si>
    <t>法線力係数</t>
    <rPh sb="0" eb="1">
      <t>ホウ</t>
    </rPh>
    <rPh sb="1" eb="2">
      <t>セン</t>
    </rPh>
    <rPh sb="2" eb="3">
      <t>リョク</t>
    </rPh>
    <rPh sb="3" eb="5">
      <t>ケイスウ</t>
    </rPh>
    <phoneticPr fontId="2"/>
  </si>
  <si>
    <t>角度</t>
    <rPh sb="0" eb="2">
      <t>カクド</t>
    </rPh>
    <phoneticPr fontId="2"/>
  </si>
  <si>
    <t>ランチコンディション</t>
  </si>
  <si>
    <t>P</t>
  </si>
  <si>
    <t>大気圧</t>
    <rPh sb="0" eb="3">
      <t>タイキアツ</t>
    </rPh>
    <phoneticPr fontId="2"/>
  </si>
  <si>
    <t xml:space="preserve">kPa </t>
  </si>
  <si>
    <t>T</t>
  </si>
  <si>
    <t>気温</t>
    <rPh sb="0" eb="2">
      <t>キオン</t>
    </rPh>
    <phoneticPr fontId="2"/>
  </si>
  <si>
    <t>℃</t>
  </si>
  <si>
    <t>ρ</t>
  </si>
  <si>
    <t>大気密度</t>
    <rPh sb="0" eb="2">
      <t>タイキ</t>
    </rPh>
    <rPh sb="2" eb="4">
      <t>ミツド</t>
    </rPh>
    <phoneticPr fontId="2"/>
  </si>
  <si>
    <r>
      <t>kg/m</t>
    </r>
    <r>
      <rPr>
        <vertAlign val="superscript"/>
        <sz val="8"/>
        <rFont val="ＭＳ Ｐゴシック"/>
        <family val="3"/>
        <charset val="128"/>
      </rPr>
      <t>3</t>
    </r>
  </si>
  <si>
    <t>g</t>
  </si>
  <si>
    <t>重力加速度</t>
    <rPh sb="0" eb="2">
      <t>ジュウリョク</t>
    </rPh>
    <rPh sb="2" eb="5">
      <t>カソクド</t>
    </rPh>
    <phoneticPr fontId="2"/>
  </si>
  <si>
    <r>
      <t>m/s</t>
    </r>
    <r>
      <rPr>
        <vertAlign val="superscript"/>
        <sz val="8"/>
        <rFont val="ＭＳ Ｐゴシック"/>
        <family val="3"/>
        <charset val="128"/>
      </rPr>
      <t>2</t>
    </r>
  </si>
  <si>
    <t>deg</t>
  </si>
  <si>
    <r>
      <t>Ｗ</t>
    </r>
    <r>
      <rPr>
        <i/>
        <vertAlign val="subscript"/>
        <sz val="10"/>
        <rFont val="ＭＳ Ｐ明朝"/>
        <family val="1"/>
        <charset val="128"/>
      </rPr>
      <t>ｈ</t>
    </r>
  </si>
  <si>
    <t>高度分布係数</t>
    <rPh sb="0" eb="2">
      <t>コウド</t>
    </rPh>
    <rPh sb="2" eb="4">
      <t>ブンプ</t>
    </rPh>
    <rPh sb="4" eb="6">
      <t>ケイスウ</t>
    </rPh>
    <phoneticPr fontId="2"/>
  </si>
  <si>
    <r>
      <t>T</t>
    </r>
    <r>
      <rPr>
        <i/>
        <vertAlign val="subscript"/>
        <sz val="10"/>
        <rFont val="Times New Roman"/>
        <family val="1"/>
      </rPr>
      <t>sepa</t>
    </r>
  </si>
  <si>
    <t>1段目分離信号</t>
    <rPh sb="1" eb="3">
      <t>ダンメ</t>
    </rPh>
    <rPh sb="3" eb="5">
      <t>ブンリ</t>
    </rPh>
    <rPh sb="5" eb="7">
      <t>シンゴウ</t>
    </rPh>
    <phoneticPr fontId="2"/>
  </si>
  <si>
    <t>sec</t>
  </si>
  <si>
    <t>hsepa2</t>
  </si>
  <si>
    <t>2段目分離信号</t>
    <rPh sb="1" eb="3">
      <t>ダンメ</t>
    </rPh>
    <rPh sb="3" eb="5">
      <t>ブンリ</t>
    </rPh>
    <rPh sb="5" eb="7">
      <t>シンゴウ</t>
    </rPh>
    <phoneticPr fontId="2"/>
  </si>
  <si>
    <r>
      <t>θ</t>
    </r>
    <r>
      <rPr>
        <i/>
        <vertAlign val="subscript"/>
        <sz val="10"/>
        <rFont val="Times New Roman"/>
        <family val="1"/>
      </rPr>
      <t>0</t>
    </r>
  </si>
  <si>
    <t>打上角</t>
    <rPh sb="0" eb="2">
      <t>ウチアゲ</t>
    </rPh>
    <rPh sb="2" eb="3">
      <t>カク</t>
    </rPh>
    <phoneticPr fontId="2"/>
  </si>
  <si>
    <t>ψ</t>
  </si>
  <si>
    <r>
      <t>l</t>
    </r>
    <r>
      <rPr>
        <i/>
        <vertAlign val="subscript"/>
        <sz val="10"/>
        <rFont val="Times New Roman"/>
        <family val="1"/>
      </rPr>
      <t>L</t>
    </r>
  </si>
  <si>
    <t>ランチャ長</t>
    <rPh sb="4" eb="5">
      <t>ナガ</t>
    </rPh>
    <phoneticPr fontId="2"/>
  </si>
  <si>
    <t>慣性モーメントRoll</t>
    <rPh sb="0" eb="2">
      <t>カンセイ</t>
    </rPh>
    <phoneticPr fontId="2"/>
  </si>
  <si>
    <t>酸化剤重心位置</t>
    <rPh sb="0" eb="3">
      <t>サンカザイ</t>
    </rPh>
    <rPh sb="3" eb="5">
      <t>ジュウシン</t>
    </rPh>
    <rPh sb="5" eb="7">
      <t>イチ</t>
    </rPh>
    <phoneticPr fontId="2"/>
  </si>
  <si>
    <r>
      <t>m</t>
    </r>
    <r>
      <rPr>
        <i/>
        <sz val="8"/>
        <rFont val="Times New Roman"/>
        <family val="1"/>
      </rPr>
      <t>ox</t>
    </r>
    <phoneticPr fontId="13"/>
  </si>
  <si>
    <t>m</t>
    <phoneticPr fontId="13"/>
  </si>
  <si>
    <r>
      <t>m</t>
    </r>
    <r>
      <rPr>
        <i/>
        <sz val="8"/>
        <rFont val="Times New Roman"/>
        <family val="1"/>
      </rPr>
      <t>fuel</t>
    </r>
    <phoneticPr fontId="13"/>
  </si>
  <si>
    <t>酸化剤質量</t>
    <rPh sb="0" eb="3">
      <t>サンカザイ</t>
    </rPh>
    <rPh sb="3" eb="5">
      <t>シツリョウ</t>
    </rPh>
    <phoneticPr fontId="2"/>
  </si>
  <si>
    <t>酸化剤質量流量</t>
    <rPh sb="0" eb="3">
      <t>サンカザイ</t>
    </rPh>
    <rPh sb="3" eb="5">
      <t>シツリョウ</t>
    </rPh>
    <rPh sb="5" eb="7">
      <t>リュウリョウ</t>
    </rPh>
    <phoneticPr fontId="2"/>
  </si>
  <si>
    <t>燃料質量流量</t>
    <rPh sb="0" eb="2">
      <t>ネンリョウ</t>
    </rPh>
    <rPh sb="2" eb="4">
      <t>シツリョウ</t>
    </rPh>
    <phoneticPr fontId="2"/>
  </si>
  <si>
    <t>kg/s</t>
    <phoneticPr fontId="13"/>
  </si>
  <si>
    <t>deg</t>
    <phoneticPr fontId="13"/>
  </si>
  <si>
    <t>-</t>
    <phoneticPr fontId="13"/>
  </si>
  <si>
    <t>変数</t>
    <rPh sb="0" eb="2">
      <t>ヘンスウ</t>
    </rPh>
    <phoneticPr fontId="13"/>
  </si>
  <si>
    <r>
      <t>l</t>
    </r>
    <r>
      <rPr>
        <i/>
        <vertAlign val="subscript"/>
        <sz val="10"/>
        <rFont val="Times New Roman"/>
        <family val="1"/>
      </rPr>
      <t>CGf</t>
    </r>
    <phoneticPr fontId="13"/>
  </si>
  <si>
    <r>
      <t>l</t>
    </r>
    <r>
      <rPr>
        <i/>
        <vertAlign val="subscript"/>
        <sz val="10"/>
        <rFont val="Times New Roman"/>
        <family val="1"/>
      </rPr>
      <t>CGox</t>
    </r>
    <phoneticPr fontId="13"/>
  </si>
  <si>
    <t>定義</t>
    <rPh sb="0" eb="2">
      <t>テイギ</t>
    </rPh>
    <phoneticPr fontId="13"/>
  </si>
  <si>
    <t>推進剤を除いた機体質量時のノーズコーン先端から機体重心位置までの長さ</t>
    <rPh sb="11" eb="12">
      <t>ジ</t>
    </rPh>
    <rPh sb="19" eb="21">
      <t>センタン</t>
    </rPh>
    <rPh sb="23" eb="25">
      <t>キタイ</t>
    </rPh>
    <rPh sb="25" eb="29">
      <t>ジュウシンイチ</t>
    </rPh>
    <rPh sb="32" eb="33">
      <t>ナガ</t>
    </rPh>
    <phoneticPr fontId="13"/>
  </si>
  <si>
    <t>慣性モーメントPitch・Yaw</t>
    <rPh sb="0" eb="2">
      <t>カンセイ</t>
    </rPh>
    <phoneticPr fontId="2"/>
  </si>
  <si>
    <t>機体直径</t>
    <rPh sb="0" eb="4">
      <t>キタイチョッケイ</t>
    </rPh>
    <phoneticPr fontId="2"/>
  </si>
  <si>
    <r>
      <t>C</t>
    </r>
    <r>
      <rPr>
        <i/>
        <vertAlign val="subscript"/>
        <sz val="10"/>
        <rFont val="Times New Roman"/>
        <family val="1"/>
      </rPr>
      <t>lp</t>
    </r>
    <phoneticPr fontId="13"/>
  </si>
  <si>
    <r>
      <t>C</t>
    </r>
    <r>
      <rPr>
        <i/>
        <vertAlign val="subscript"/>
        <sz val="10"/>
        <rFont val="Times New Roman"/>
        <family val="1"/>
      </rPr>
      <t>mq</t>
    </r>
    <phoneticPr fontId="13"/>
  </si>
  <si>
    <t>数値入力担当</t>
    <rPh sb="0" eb="2">
      <t>スウチ</t>
    </rPh>
    <rPh sb="2" eb="4">
      <t>ニュリョク</t>
    </rPh>
    <rPh sb="4" eb="6">
      <t>タントウ</t>
    </rPh>
    <phoneticPr fontId="13"/>
  </si>
  <si>
    <t>機体設計担当</t>
    <rPh sb="0" eb="2">
      <t>キタイ</t>
    </rPh>
    <rPh sb="2" eb="4">
      <t>セッケイ</t>
    </rPh>
    <rPh sb="4" eb="6">
      <t>タントウ</t>
    </rPh>
    <phoneticPr fontId="13"/>
  </si>
  <si>
    <t>空力設計担当</t>
    <rPh sb="0" eb="4">
      <t>クウリキセッケイ</t>
    </rPh>
    <rPh sb="4" eb="6">
      <t>タントウ</t>
    </rPh>
    <phoneticPr fontId="13"/>
  </si>
  <si>
    <t>シミュレーション担当</t>
    <rPh sb="8" eb="10">
      <t>タントウ</t>
    </rPh>
    <phoneticPr fontId="13"/>
  </si>
  <si>
    <t>ピッチ・ヨー減衰モーメント係数（空力設計から求めた数値）＜0</t>
    <rPh sb="6" eb="8">
      <t>ゲンスイ</t>
    </rPh>
    <rPh sb="13" eb="15">
      <t>ケイスウ</t>
    </rPh>
    <rPh sb="25" eb="27">
      <t>スウチ</t>
    </rPh>
    <phoneticPr fontId="13"/>
  </si>
  <si>
    <t>ロール減衰モーメント係数（空力設計から求めた数値）＜0</t>
    <rPh sb="3" eb="5">
      <t>ゲンスイ</t>
    </rPh>
    <rPh sb="10" eb="12">
      <t>ケイスウ</t>
    </rPh>
    <rPh sb="22" eb="24">
      <t>スウチ</t>
    </rPh>
    <phoneticPr fontId="13"/>
  </si>
  <si>
    <t>ノーズコーン先端から圧力中心位置までの長さ（空力設計から求めた数値）</t>
    <rPh sb="10" eb="16">
      <t>アツリョクチュウシンイチ</t>
    </rPh>
    <rPh sb="19" eb="20">
      <t>ナガ</t>
    </rPh>
    <rPh sb="31" eb="33">
      <t>スウチ</t>
    </rPh>
    <phoneticPr fontId="13"/>
  </si>
  <si>
    <t>抗力係数（空力設計，風洞試験から求めた数値）</t>
    <rPh sb="0" eb="2">
      <t>コウリョク</t>
    </rPh>
    <rPh sb="2" eb="4">
      <t>ケイスウ</t>
    </rPh>
    <rPh sb="10" eb="12">
      <t>フウドウ</t>
    </rPh>
    <rPh sb="12" eb="14">
      <t>シケン</t>
    </rPh>
    <rPh sb="16" eb="17">
      <t>モト</t>
    </rPh>
    <rPh sb="19" eb="21">
      <t>スウチ</t>
    </rPh>
    <phoneticPr fontId="13"/>
  </si>
  <si>
    <t>法線力係数（空力設計から求めた数値）</t>
    <rPh sb="0" eb="2">
      <t>ホウセン</t>
    </rPh>
    <rPh sb="2" eb="3">
      <t>リョク</t>
    </rPh>
    <rPh sb="3" eb="5">
      <t>ケイスウ</t>
    </rPh>
    <rPh sb="12" eb="13">
      <t>モト</t>
    </rPh>
    <rPh sb="15" eb="17">
      <t>スウチ</t>
    </rPh>
    <phoneticPr fontId="13"/>
  </si>
  <si>
    <t>スピン制御（空力設計，風洞試験から求めた数値）</t>
    <rPh sb="3" eb="5">
      <t>セイギョ</t>
    </rPh>
    <rPh sb="11" eb="13">
      <t>フウドウ</t>
    </rPh>
    <rPh sb="13" eb="15">
      <t>シケン</t>
    </rPh>
    <rPh sb="17" eb="18">
      <t>モト</t>
    </rPh>
    <rPh sb="20" eb="22">
      <t>スウチ</t>
    </rPh>
    <phoneticPr fontId="13"/>
  </si>
  <si>
    <t>液化状態のN2O酸化剤質量</t>
    <rPh sb="0" eb="2">
      <t>エキカ</t>
    </rPh>
    <rPh sb="2" eb="4">
      <t>ジョウタイ</t>
    </rPh>
    <rPh sb="8" eb="13">
      <t>サンカザイシツリョウ</t>
    </rPh>
    <phoneticPr fontId="13"/>
  </si>
  <si>
    <t>N2O酸化剤平均質量流量（実験から求めた数値）</t>
    <rPh sb="3" eb="6">
      <t>サンカザイ</t>
    </rPh>
    <rPh sb="6" eb="8">
      <t>ヘイキン</t>
    </rPh>
    <rPh sb="8" eb="10">
      <t>シツリョウ</t>
    </rPh>
    <rPh sb="10" eb="12">
      <t>リュウリョウ</t>
    </rPh>
    <rPh sb="13" eb="15">
      <t>ジッケン</t>
    </rPh>
    <rPh sb="17" eb="18">
      <t>モト</t>
    </rPh>
    <rPh sb="20" eb="22">
      <t>スウチ</t>
    </rPh>
    <phoneticPr fontId="13"/>
  </si>
  <si>
    <t>地上大気圧（基本１atm）</t>
    <rPh sb="0" eb="2">
      <t>チジョウ</t>
    </rPh>
    <rPh sb="2" eb="5">
      <t>タイキアツ</t>
    </rPh>
    <rPh sb="6" eb="8">
      <t>キホン</t>
    </rPh>
    <phoneticPr fontId="13"/>
  </si>
  <si>
    <t>ρ=P/RT  P:大気圧，R:気体定数，T:気温（K)</t>
    <rPh sb="10" eb="13">
      <t>タイキアツ</t>
    </rPh>
    <rPh sb="16" eb="20">
      <t>キタイジョウスウ</t>
    </rPh>
    <rPh sb="23" eb="25">
      <t>キオン</t>
    </rPh>
    <phoneticPr fontId="13"/>
  </si>
  <si>
    <t>能代浅内射場：4～4.5～5，能代海打ち射場：6.0，大樹町陸打ち：7.4</t>
    <rPh sb="0" eb="2">
      <t>ノシロ</t>
    </rPh>
    <rPh sb="2" eb="4">
      <t>アサナイ</t>
    </rPh>
    <rPh sb="4" eb="6">
      <t>シャジョウ</t>
    </rPh>
    <rPh sb="15" eb="17">
      <t>ノシロ</t>
    </rPh>
    <rPh sb="17" eb="19">
      <t>ウミウ</t>
    </rPh>
    <rPh sb="20" eb="22">
      <t>シャジョウ</t>
    </rPh>
    <rPh sb="27" eb="30">
      <t>タイキチョウ</t>
    </rPh>
    <rPh sb="30" eb="32">
      <t>リクウ</t>
    </rPh>
    <phoneticPr fontId="13"/>
  </si>
  <si>
    <t>打上角</t>
    <rPh sb="0" eb="2">
      <t>ウチアゲ</t>
    </rPh>
    <rPh sb="2" eb="3">
      <t>カク</t>
    </rPh>
    <phoneticPr fontId="13"/>
  </si>
  <si>
    <r>
      <t>I</t>
    </r>
    <r>
      <rPr>
        <i/>
        <vertAlign val="subscript"/>
        <sz val="10"/>
        <rFont val="Times New Roman"/>
        <family val="1"/>
      </rPr>
      <t>pitch</t>
    </r>
    <phoneticPr fontId="13"/>
  </si>
  <si>
    <r>
      <t>I</t>
    </r>
    <r>
      <rPr>
        <i/>
        <vertAlign val="subscript"/>
        <sz val="10"/>
        <rFont val="Times New Roman"/>
        <family val="1"/>
      </rPr>
      <t>roll</t>
    </r>
    <phoneticPr fontId="13"/>
  </si>
  <si>
    <t>地上気温（5m)</t>
    <rPh sb="0" eb="2">
      <t>チジョウ</t>
    </rPh>
    <rPh sb="2" eb="4">
      <t>キオン</t>
    </rPh>
    <phoneticPr fontId="13"/>
  </si>
  <si>
    <t>備考</t>
    <rPh sb="0" eb="2">
      <t>ビコウ</t>
    </rPh>
    <phoneticPr fontId="13"/>
  </si>
  <si>
    <t>担当者名</t>
    <rPh sb="0" eb="3">
      <t>タントウシャ</t>
    </rPh>
    <rPh sb="3" eb="4">
      <t>メイ</t>
    </rPh>
    <phoneticPr fontId="13"/>
  </si>
  <si>
    <t>燃料平均質量流量（実験から求めた数値）</t>
    <rPh sb="0" eb="2">
      <t>ネンリョウ</t>
    </rPh>
    <rPh sb="2" eb="4">
      <t>ヘイキン</t>
    </rPh>
    <rPh sb="4" eb="6">
      <t>シツリョウ</t>
    </rPh>
    <rPh sb="6" eb="8">
      <t>リュウリョウ</t>
    </rPh>
    <rPh sb="9" eb="11">
      <t>ジッケン</t>
    </rPh>
    <rPh sb="13" eb="14">
      <t>モト</t>
    </rPh>
    <rPh sb="16" eb="18">
      <t>スウチ</t>
    </rPh>
    <phoneticPr fontId="13"/>
  </si>
  <si>
    <t>p</t>
    <phoneticPr fontId="13"/>
  </si>
  <si>
    <t>イベント名：例えばインテグとか，DR0とか書きたいこと</t>
    <rPh sb="4" eb="5">
      <t>メイ</t>
    </rPh>
    <rPh sb="6" eb="7">
      <t>タト</t>
    </rPh>
    <rPh sb="21" eb="22">
      <t>カ</t>
    </rPh>
    <phoneticPr fontId="13"/>
  </si>
  <si>
    <t>設計値か実測値か</t>
    <rPh sb="0" eb="2">
      <t>セッケイ</t>
    </rPh>
    <rPh sb="2" eb="3">
      <t>チ</t>
    </rPh>
    <rPh sb="4" eb="7">
      <t>ジッソクチ</t>
    </rPh>
    <phoneticPr fontId="13"/>
  </si>
  <si>
    <t>地上重力加速度，場所・高度によって変える（別途シート"環境データ集参照")</t>
    <rPh sb="0" eb="2">
      <t>チジョウ</t>
    </rPh>
    <rPh sb="2" eb="7">
      <t>ジュウリョクカソクド</t>
    </rPh>
    <rPh sb="8" eb="10">
      <t>バショ</t>
    </rPh>
    <rPh sb="11" eb="13">
      <t>コウド</t>
    </rPh>
    <rPh sb="17" eb="18">
      <t>カ</t>
    </rPh>
    <rPh sb="21" eb="23">
      <t>ベット</t>
    </rPh>
    <rPh sb="27" eb="29">
      <t>カンキョウ</t>
    </rPh>
    <rPh sb="32" eb="33">
      <t>シュウ</t>
    </rPh>
    <rPh sb="33" eb="35">
      <t>サンショウ</t>
    </rPh>
    <phoneticPr fontId="13"/>
  </si>
  <si>
    <t>重力加速度</t>
    <rPh sb="0" eb="2">
      <t>ジュウリョク</t>
    </rPh>
    <rPh sb="2" eb="5">
      <t>カソクド</t>
    </rPh>
    <phoneticPr fontId="13"/>
  </si>
  <si>
    <t>能代陸打ち射場</t>
    <rPh sb="0" eb="4">
      <t>ノシロリクウ</t>
    </rPh>
    <rPh sb="5" eb="7">
      <t>シャジョウ</t>
    </rPh>
    <phoneticPr fontId="13"/>
  </si>
  <si>
    <t>緯度</t>
    <rPh sb="0" eb="2">
      <t>イド</t>
    </rPh>
    <phoneticPr fontId="13"/>
  </si>
  <si>
    <t>経度</t>
    <rPh sb="0" eb="2">
      <t>ケイド</t>
    </rPh>
    <phoneticPr fontId="13"/>
  </si>
  <si>
    <t>m/s^2</t>
    <phoneticPr fontId="13"/>
  </si>
  <si>
    <t>能代海打ち射場</t>
    <rPh sb="0" eb="2">
      <t>ノシロ</t>
    </rPh>
    <rPh sb="2" eb="3">
      <t>カイ</t>
    </rPh>
    <rPh sb="3" eb="4">
      <t>ウ</t>
    </rPh>
    <rPh sb="5" eb="7">
      <t>シャジョウ</t>
    </rPh>
    <phoneticPr fontId="13"/>
  </si>
  <si>
    <t>大樹町陸打ち射場</t>
    <rPh sb="0" eb="3">
      <t>タイキチョウ</t>
    </rPh>
    <rPh sb="3" eb="4">
      <t>リク</t>
    </rPh>
    <rPh sb="4" eb="5">
      <t>ウ</t>
    </rPh>
    <rPh sb="6" eb="8">
      <t>シャジョウ</t>
    </rPh>
    <phoneticPr fontId="13"/>
  </si>
  <si>
    <t>40゜14′34″.8</t>
  </si>
  <si>
    <t>140゜00′38″.3</t>
  </si>
  <si>
    <t>40゜08′23″.7</t>
  </si>
  <si>
    <t>139゜59′08″.9</t>
  </si>
  <si>
    <t>42゜30′51″.5</t>
  </si>
  <si>
    <t>143゜25′23″.000</t>
  </si>
  <si>
    <t>標高[m]</t>
    <rPh sb="0" eb="2">
      <t>ヒョウコウ</t>
    </rPh>
    <phoneticPr fontId="13"/>
  </si>
  <si>
    <t>地磁気2010.0年より</t>
    <rPh sb="0" eb="3">
      <t>チジキ</t>
    </rPh>
    <rPh sb="9" eb="10">
      <t>ネン</t>
    </rPh>
    <phoneticPr fontId="13"/>
  </si>
  <si>
    <t>大樹町陸打ち射場</t>
    <rPh sb="0" eb="3">
      <t>タイキチョウ</t>
    </rPh>
    <rPh sb="3" eb="5">
      <t>リクウ</t>
    </rPh>
    <rPh sb="6" eb="8">
      <t>シャジョウ</t>
    </rPh>
    <phoneticPr fontId="13"/>
  </si>
  <si>
    <t>緯　度</t>
  </si>
  <si>
    <t>42°30′51″</t>
  </si>
  <si>
    <t>経　度</t>
  </si>
  <si>
    <t>143°26′23″</t>
  </si>
  <si>
    <t>[計算結果]</t>
  </si>
  <si>
    <t>偏　角</t>
  </si>
  <si>
    <t>8 ° 34 ′(西偏)</t>
  </si>
  <si>
    <t>伏　角</t>
  </si>
  <si>
    <t>56 ° 32 ′</t>
  </si>
  <si>
    <t>全 磁 力</t>
  </si>
  <si>
    <t>49088 nT</t>
  </si>
  <si>
    <t>水平分力</t>
  </si>
  <si>
    <t>27074 nT</t>
  </si>
  <si>
    <t>鉛直分力</t>
  </si>
  <si>
    <t>40948 nT</t>
  </si>
  <si>
    <t>能代陸打ち射場</t>
    <rPh sb="0" eb="2">
      <t>ノシロ</t>
    </rPh>
    <rPh sb="2" eb="4">
      <t>リクウ</t>
    </rPh>
    <rPh sb="5" eb="7">
      <t>シャジョウ</t>
    </rPh>
    <phoneticPr fontId="13"/>
  </si>
  <si>
    <t>40°8′24″</t>
  </si>
  <si>
    <t>139°59′9″</t>
  </si>
  <si>
    <t>8 ° 40 ′(西偏)</t>
  </si>
  <si>
    <t>54 ° 41 ′</t>
  </si>
  <si>
    <t>48860 nT</t>
  </si>
  <si>
    <t>28247 nT</t>
  </si>
  <si>
    <t>39867 nT</t>
  </si>
  <si>
    <t>40°14′35″</t>
  </si>
  <si>
    <t>140°0′38″</t>
  </si>
  <si>
    <t>8 ° 39 ′(西偏)</t>
  </si>
  <si>
    <t>54 ° 49 ′</t>
  </si>
  <si>
    <t>48811 nT</t>
  </si>
  <si>
    <t>28125 nT</t>
  </si>
  <si>
    <t>39893 nT</t>
  </si>
  <si>
    <t>すべて国土地理院から2013年10月26日に取得し，更新したデータです．</t>
    <rPh sb="3" eb="8">
      <t>コクドチリイン</t>
    </rPh>
    <rPh sb="22" eb="24">
      <t>シュトク</t>
    </rPh>
    <rPh sb="26" eb="28">
      <t>コウシン</t>
    </rPh>
    <phoneticPr fontId="13"/>
  </si>
  <si>
    <t>レール滑走長（重心が滑走する距離なので実際は1m弱くらい短い）</t>
    <rPh sb="3" eb="5">
      <t>カッソウ</t>
    </rPh>
    <rPh sb="5" eb="6">
      <t>チョウ</t>
    </rPh>
    <rPh sb="7" eb="9">
      <t>ジュウシン</t>
    </rPh>
    <rPh sb="10" eb="12">
      <t>カッソウ</t>
    </rPh>
    <rPh sb="14" eb="16">
      <t>キョリ</t>
    </rPh>
    <rPh sb="19" eb="21">
      <t>ジッサイ</t>
    </rPh>
    <rPh sb="24" eb="25">
      <t>ジャク</t>
    </rPh>
    <rPh sb="28" eb="29">
      <t>ミジカ</t>
    </rPh>
    <phoneticPr fontId="13"/>
  </si>
  <si>
    <t>設計値</t>
    <rPh sb="0" eb="2">
      <t>セッケイ</t>
    </rPh>
    <rPh sb="2" eb="3">
      <t>チ</t>
    </rPh>
    <phoneticPr fontId="13"/>
  </si>
  <si>
    <t>設計値</t>
    <rPh sb="0" eb="3">
      <t>セッケイチ</t>
    </rPh>
    <phoneticPr fontId="13"/>
  </si>
  <si>
    <r>
      <t>l</t>
    </r>
    <r>
      <rPr>
        <i/>
        <vertAlign val="subscript"/>
        <sz val="10"/>
        <rFont val="Times New Roman"/>
        <family val="1"/>
      </rPr>
      <t>tank</t>
    </r>
    <phoneticPr fontId="13"/>
  </si>
  <si>
    <t>タンク長さ</t>
    <rPh sb="3" eb="4">
      <t>ナガ</t>
    </rPh>
    <phoneticPr fontId="2"/>
  </si>
  <si>
    <t>m</t>
    <phoneticPr fontId="13"/>
  </si>
  <si>
    <t>全燃料質量</t>
    <rPh sb="0" eb="1">
      <t>ゼン</t>
    </rPh>
    <rPh sb="1" eb="3">
      <t>ネンリョウ</t>
    </rPh>
    <rPh sb="3" eb="5">
      <t>シツリョウ</t>
    </rPh>
    <phoneticPr fontId="2"/>
  </si>
  <si>
    <t>燃焼前燃料質量</t>
    <rPh sb="0" eb="2">
      <t>ネンショウ</t>
    </rPh>
    <rPh sb="2" eb="3">
      <t>マエ</t>
    </rPh>
    <rPh sb="3" eb="5">
      <t>ネンリョウ</t>
    </rPh>
    <rPh sb="5" eb="7">
      <t>シツリョウ</t>
    </rPh>
    <phoneticPr fontId="13"/>
  </si>
  <si>
    <t>燃焼後燃料質量</t>
    <rPh sb="0" eb="3">
      <t>ネンショウゴ</t>
    </rPh>
    <rPh sb="3" eb="5">
      <t>ネンリョウ</t>
    </rPh>
    <rPh sb="5" eb="7">
      <t>シツリョウ</t>
    </rPh>
    <phoneticPr fontId="13"/>
  </si>
  <si>
    <t>kg</t>
    <phoneticPr fontId="13"/>
  </si>
  <si>
    <r>
      <t>m</t>
    </r>
    <r>
      <rPr>
        <i/>
        <sz val="8"/>
        <rFont val="Times New Roman"/>
        <family val="1"/>
      </rPr>
      <t>fuel,b</t>
    </r>
    <phoneticPr fontId="13"/>
  </si>
  <si>
    <r>
      <t>m</t>
    </r>
    <r>
      <rPr>
        <i/>
        <sz val="8"/>
        <rFont val="Times New Roman"/>
        <family val="1"/>
      </rPr>
      <t>fuel,a</t>
    </r>
    <phoneticPr fontId="13"/>
  </si>
  <si>
    <t>機体空虚質量</t>
    <rPh sb="0" eb="2">
      <t>キタイ</t>
    </rPh>
    <rPh sb="2" eb="4">
      <t>クウキョ</t>
    </rPh>
    <rPh sb="4" eb="6">
      <t>シツリョウ</t>
    </rPh>
    <phoneticPr fontId="2"/>
  </si>
  <si>
    <t>機体最外径</t>
    <rPh sb="0" eb="2">
      <t>キタイ</t>
    </rPh>
    <rPh sb="2" eb="5">
      <t>サイガイケイ</t>
    </rPh>
    <phoneticPr fontId="13"/>
  </si>
  <si>
    <t>ノーズ長さ</t>
    <rPh sb="3" eb="4">
      <t>ナガ</t>
    </rPh>
    <phoneticPr fontId="13"/>
  </si>
  <si>
    <t>mm^2</t>
    <phoneticPr fontId="13"/>
  </si>
  <si>
    <t>mm</t>
    <phoneticPr fontId="13"/>
  </si>
  <si>
    <t>ノーズからフィン付け根先端</t>
    <rPh sb="8" eb="9">
      <t>ツ</t>
    </rPh>
    <rPh sb="10" eb="11">
      <t>ネ</t>
    </rPh>
    <rPh sb="11" eb="13">
      <t>センタン</t>
    </rPh>
    <phoneticPr fontId="13"/>
  </si>
  <si>
    <t>ノーズ表面積</t>
    <rPh sb="3" eb="6">
      <t>ヒョウメンセキ</t>
    </rPh>
    <phoneticPr fontId="13"/>
  </si>
  <si>
    <t>mm</t>
    <phoneticPr fontId="13"/>
  </si>
  <si>
    <t>ノーズコーンのテーパ部(平坦部以外)の長さ</t>
    <rPh sb="10" eb="11">
      <t>ブ</t>
    </rPh>
    <rPh sb="12" eb="14">
      <t>ヘイタン</t>
    </rPh>
    <rPh sb="14" eb="15">
      <t>ブ</t>
    </rPh>
    <rPh sb="15" eb="17">
      <t>イガイ</t>
    </rPh>
    <rPh sb="19" eb="20">
      <t>ナガ</t>
    </rPh>
    <phoneticPr fontId="13"/>
  </si>
  <si>
    <t>上記の濡面積</t>
    <rPh sb="0" eb="2">
      <t>ジョウキ</t>
    </rPh>
    <rPh sb="3" eb="6">
      <t>ヌレメンセキ</t>
    </rPh>
    <phoneticPr fontId="13"/>
  </si>
  <si>
    <t>ノーズ先端からフィン付け根先端の長さ</t>
    <rPh sb="3" eb="5">
      <t>センタン</t>
    </rPh>
    <rPh sb="10" eb="11">
      <t>ツ</t>
    </rPh>
    <rPh sb="12" eb="13">
      <t>ネ</t>
    </rPh>
    <rPh sb="13" eb="15">
      <t>センタン</t>
    </rPh>
    <rPh sb="16" eb="17">
      <t>ナガ</t>
    </rPh>
    <phoneticPr fontId="13"/>
  </si>
  <si>
    <t>モータ担当</t>
    <rPh sb="3" eb="5">
      <t>タントウ</t>
    </rPh>
    <phoneticPr fontId="13"/>
  </si>
  <si>
    <t>ボートテイル直径</t>
    <rPh sb="6" eb="8">
      <t>チョッケイ</t>
    </rPh>
    <phoneticPr fontId="13"/>
  </si>
  <si>
    <t>ボートテイル長さ</t>
    <rPh sb="6" eb="7">
      <t>ナガ</t>
    </rPh>
    <phoneticPr fontId="13"/>
  </si>
  <si>
    <t>mm</t>
    <phoneticPr fontId="13"/>
  </si>
  <si>
    <t>ボートテイル直径下限</t>
    <rPh sb="6" eb="8">
      <t>チョッケイ</t>
    </rPh>
    <rPh sb="8" eb="10">
      <t>カゲン</t>
    </rPh>
    <phoneticPr fontId="13"/>
  </si>
  <si>
    <t>ボートテイル長さ上限</t>
    <rPh sb="6" eb="7">
      <t>ナガ</t>
    </rPh>
    <rPh sb="8" eb="10">
      <t>ジョウゲン</t>
    </rPh>
    <phoneticPr fontId="13"/>
  </si>
  <si>
    <t>燃焼時間</t>
    <rPh sb="0" eb="2">
      <t>ネンショウ</t>
    </rPh>
    <rPh sb="2" eb="4">
      <t>ジカン</t>
    </rPh>
    <phoneticPr fontId="13"/>
  </si>
  <si>
    <t>tb</t>
    <phoneticPr fontId="13"/>
  </si>
  <si>
    <t>sec</t>
    <phoneticPr fontId="13"/>
  </si>
  <si>
    <t>燃焼時間</t>
    <rPh sb="0" eb="4">
      <t>ネンショウジカン</t>
    </rPh>
    <phoneticPr fontId="13"/>
  </si>
  <si>
    <t>Ln</t>
    <phoneticPr fontId="13"/>
  </si>
  <si>
    <t>SAn</t>
    <phoneticPr fontId="13"/>
  </si>
  <si>
    <t>Ln,f</t>
    <phoneticPr fontId="13"/>
  </si>
  <si>
    <t>dbt</t>
    <phoneticPr fontId="13"/>
  </si>
  <si>
    <t>Lbt</t>
    <phoneticPr fontId="13"/>
  </si>
  <si>
    <t>リカバリ担当</t>
    <rPh sb="4" eb="6">
      <t>タントウ</t>
    </rPh>
    <phoneticPr fontId="13"/>
  </si>
  <si>
    <t>空力設計＆抗力係数見積もり用</t>
    <rPh sb="0" eb="4">
      <t>クウリキセッケイ</t>
    </rPh>
    <rPh sb="5" eb="7">
      <t>コウリョク</t>
    </rPh>
    <rPh sb="7" eb="9">
      <t>ケイスウ</t>
    </rPh>
    <rPh sb="9" eb="11">
      <t>ミツ</t>
    </rPh>
    <rPh sb="13" eb="14">
      <t>ヨウ</t>
    </rPh>
    <phoneticPr fontId="13"/>
  </si>
  <si>
    <t>1段目抗力特性</t>
    <rPh sb="1" eb="2">
      <t>ダン</t>
    </rPh>
    <rPh sb="2" eb="3">
      <t>メ</t>
    </rPh>
    <rPh sb="3" eb="5">
      <t>コウリョク</t>
    </rPh>
    <rPh sb="5" eb="7">
      <t>トクセイ</t>
    </rPh>
    <phoneticPr fontId="2"/>
  </si>
  <si>
    <t>2段目抗力特性</t>
    <rPh sb="1" eb="3">
      <t>ダンメ</t>
    </rPh>
    <rPh sb="3" eb="5">
      <t>コウリョク</t>
    </rPh>
    <rPh sb="5" eb="7">
      <t>トクセイ</t>
    </rPh>
    <phoneticPr fontId="2"/>
  </si>
  <si>
    <r>
      <t>C</t>
    </r>
    <r>
      <rPr>
        <i/>
        <vertAlign val="subscript"/>
        <sz val="10"/>
        <rFont val="Times New Roman"/>
        <family val="1"/>
      </rPr>
      <t>D</t>
    </r>
    <r>
      <rPr>
        <i/>
        <sz val="10"/>
        <rFont val="Times New Roman"/>
        <family val="1"/>
      </rPr>
      <t>S</t>
    </r>
    <r>
      <rPr>
        <i/>
        <vertAlign val="subscript"/>
        <sz val="10"/>
        <rFont val="Times New Roman"/>
        <family val="1"/>
      </rPr>
      <t>1</t>
    </r>
    <phoneticPr fontId="13"/>
  </si>
  <si>
    <r>
      <t>C</t>
    </r>
    <r>
      <rPr>
        <i/>
        <vertAlign val="subscript"/>
        <sz val="10"/>
        <rFont val="Times New Roman"/>
        <family val="1"/>
      </rPr>
      <t>D</t>
    </r>
    <r>
      <rPr>
        <i/>
        <sz val="10"/>
        <rFont val="Times New Roman"/>
        <family val="1"/>
      </rPr>
      <t>S</t>
    </r>
    <r>
      <rPr>
        <i/>
        <vertAlign val="subscript"/>
        <sz val="10"/>
        <rFont val="Times New Roman"/>
        <family val="1"/>
      </rPr>
      <t>2</t>
    </r>
    <phoneticPr fontId="13"/>
  </si>
  <si>
    <r>
      <t>m</t>
    </r>
    <r>
      <rPr>
        <vertAlign val="superscript"/>
        <sz val="8"/>
        <rFont val="ＭＳ Ｐゴシック"/>
        <family val="3"/>
        <charset val="128"/>
      </rPr>
      <t>2</t>
    </r>
    <phoneticPr fontId="13"/>
  </si>
  <si>
    <t>2段目分離高度（1段の場合は0と書かないと指定で2段目分離）</t>
    <rPh sb="1" eb="3">
      <t>ダンメ</t>
    </rPh>
    <rPh sb="3" eb="5">
      <t>ブンリ</t>
    </rPh>
    <rPh sb="5" eb="7">
      <t>コウド</t>
    </rPh>
    <rPh sb="9" eb="10">
      <t>ダン</t>
    </rPh>
    <rPh sb="11" eb="13">
      <t>バアイ</t>
    </rPh>
    <rPh sb="16" eb="17">
      <t>カ</t>
    </rPh>
    <rPh sb="21" eb="23">
      <t>シテイ</t>
    </rPh>
    <rPh sb="25" eb="26">
      <t>ダン</t>
    </rPh>
    <rPh sb="26" eb="27">
      <t>メ</t>
    </rPh>
    <rPh sb="27" eb="29">
      <t>ブンリ</t>
    </rPh>
    <phoneticPr fontId="13"/>
  </si>
  <si>
    <t>打ち上げ方位（磁東から反時計回り）</t>
    <rPh sb="0" eb="1">
      <t>ウ</t>
    </rPh>
    <rPh sb="2" eb="3">
      <t>ア</t>
    </rPh>
    <rPh sb="4" eb="6">
      <t>ホウイ</t>
    </rPh>
    <rPh sb="7" eb="8">
      <t>ジ</t>
    </rPh>
    <rPh sb="8" eb="9">
      <t>ヒガシ</t>
    </rPh>
    <rPh sb="11" eb="12">
      <t>ハン</t>
    </rPh>
    <rPh sb="12" eb="15">
      <t>トケイマワ</t>
    </rPh>
    <phoneticPr fontId="13"/>
  </si>
  <si>
    <t>Isp</t>
    <phoneticPr fontId="13"/>
  </si>
  <si>
    <t>比推力</t>
    <rPh sb="0" eb="3">
      <t>ヒスイリョク</t>
    </rPh>
    <phoneticPr fontId="2"/>
  </si>
  <si>
    <t>s</t>
    <phoneticPr fontId="13"/>
  </si>
  <si>
    <t>比推力</t>
    <rPh sb="0" eb="3">
      <t>ヒスイリョク</t>
    </rPh>
    <phoneticPr fontId="13"/>
  </si>
  <si>
    <t>全力積</t>
    <rPh sb="0" eb="3">
      <t>ゼンリキセキ</t>
    </rPh>
    <phoneticPr fontId="13"/>
  </si>
  <si>
    <t>N・s</t>
    <phoneticPr fontId="13"/>
  </si>
  <si>
    <t>トータルインパルス</t>
    <phoneticPr fontId="13"/>
  </si>
  <si>
    <t>It</t>
    <phoneticPr fontId="13"/>
  </si>
  <si>
    <r>
      <t>H</t>
    </r>
    <r>
      <rPr>
        <i/>
        <vertAlign val="subscript"/>
        <sz val="10"/>
        <rFont val="Times New Roman"/>
        <family val="1"/>
      </rPr>
      <t>w</t>
    </r>
    <phoneticPr fontId="13"/>
  </si>
  <si>
    <t>風速測定点</t>
    <rPh sb="0" eb="2">
      <t>フウソク</t>
    </rPh>
    <rPh sb="2" eb="4">
      <t>ソクテイ</t>
    </rPh>
    <rPh sb="4" eb="5">
      <t>テン</t>
    </rPh>
    <phoneticPr fontId="13"/>
  </si>
  <si>
    <t>m</t>
    <phoneticPr fontId="13"/>
  </si>
  <si>
    <t>タンク長さ(N2O充填長さ)(外形でいいよ)</t>
    <rPh sb="3" eb="4">
      <t>ナガ</t>
    </rPh>
    <rPh sb="9" eb="11">
      <t>ジュウテン</t>
    </rPh>
    <rPh sb="11" eb="12">
      <t>ナガ</t>
    </rPh>
    <rPh sb="15" eb="17">
      <t>ガイケイ</t>
    </rPh>
    <phoneticPr fontId="13"/>
  </si>
  <si>
    <t>乾燥</t>
    <rPh sb="0" eb="2">
      <t>カンソウ</t>
    </rPh>
    <phoneticPr fontId="13"/>
  </si>
  <si>
    <t>機体細長比</t>
    <rPh sb="0" eb="2">
      <t>キタイ</t>
    </rPh>
    <rPh sb="2" eb="5">
      <t>ホソナガヒ</t>
    </rPh>
    <phoneticPr fontId="13"/>
  </si>
  <si>
    <t>全備</t>
    <rPh sb="0" eb="2">
      <t>ゼンビ</t>
    </rPh>
    <phoneticPr fontId="13"/>
  </si>
  <si>
    <t>m</t>
    <phoneticPr fontId="13"/>
  </si>
  <si>
    <t>燃焼終了</t>
    <rPh sb="0" eb="4">
      <t>ネンショウシュウリョウ</t>
    </rPh>
    <phoneticPr fontId="13"/>
  </si>
  <si>
    <t>L/D</t>
    <phoneticPr fontId="13"/>
  </si>
  <si>
    <t>lcgs</t>
    <phoneticPr fontId="13"/>
  </si>
  <si>
    <t>lcga</t>
    <phoneticPr fontId="13"/>
  </si>
  <si>
    <t>lcg0</t>
    <phoneticPr fontId="13"/>
  </si>
  <si>
    <t>kg・m</t>
    <phoneticPr fontId="13"/>
  </si>
  <si>
    <t>燃焼前燃料</t>
    <rPh sb="0" eb="2">
      <t>ネンショウ</t>
    </rPh>
    <rPh sb="2" eb="3">
      <t>マエ</t>
    </rPh>
    <rPh sb="3" eb="5">
      <t>ネンリョウ</t>
    </rPh>
    <phoneticPr fontId="13"/>
  </si>
  <si>
    <t>燃焼後燃料</t>
    <rPh sb="0" eb="2">
      <t>ネンショウ</t>
    </rPh>
    <rPh sb="2" eb="3">
      <t>ゴ</t>
    </rPh>
    <rPh sb="3" eb="5">
      <t>ネンリョウ</t>
    </rPh>
    <phoneticPr fontId="13"/>
  </si>
  <si>
    <t>モーメント</t>
    <phoneticPr fontId="13"/>
  </si>
  <si>
    <t>空虚</t>
    <rPh sb="0" eb="2">
      <t>クウキョ</t>
    </rPh>
    <phoneticPr fontId="13"/>
  </si>
  <si>
    <t>酸化剤</t>
    <rPh sb="0" eb="3">
      <t>サンカザイ</t>
    </rPh>
    <phoneticPr fontId="13"/>
  </si>
  <si>
    <t>ボートテイル</t>
    <phoneticPr fontId="13"/>
  </si>
  <si>
    <t>直径比</t>
    <rPh sb="0" eb="3">
      <t>チョッケイヒ</t>
    </rPh>
    <phoneticPr fontId="13"/>
  </si>
  <si>
    <t>テーパ角度</t>
    <rPh sb="3" eb="5">
      <t>カクド</t>
    </rPh>
    <phoneticPr fontId="13"/>
  </si>
  <si>
    <t>deg</t>
    <phoneticPr fontId="13"/>
  </si>
  <si>
    <t>&lt;</t>
    <phoneticPr fontId="13"/>
  </si>
  <si>
    <t>燃焼終了重量</t>
    <rPh sb="0" eb="2">
      <t>ネンショウ</t>
    </rPh>
    <rPh sb="2" eb="4">
      <t>シュウリョウ</t>
    </rPh>
    <rPh sb="4" eb="6">
      <t>ジュウリョウ</t>
    </rPh>
    <phoneticPr fontId="13"/>
  </si>
  <si>
    <t>kg</t>
    <phoneticPr fontId="13"/>
  </si>
  <si>
    <t>方位</t>
    <rPh sb="0" eb="2">
      <t>ホウイ</t>
    </rPh>
    <phoneticPr fontId="2"/>
  </si>
  <si>
    <t>ma</t>
    <phoneticPr fontId="13"/>
  </si>
  <si>
    <t>dt</t>
    <phoneticPr fontId="13"/>
  </si>
  <si>
    <t>サンプリングレート</t>
    <phoneticPr fontId="2"/>
  </si>
  <si>
    <t>Hz</t>
    <phoneticPr fontId="13"/>
  </si>
  <si>
    <t>提出の推力履歴のサンプリングレート(100 Hz以上のこと)</t>
    <rPh sb="0" eb="2">
      <t>テイシュツ</t>
    </rPh>
    <rPh sb="3" eb="5">
      <t>スイリョク</t>
    </rPh>
    <rPh sb="5" eb="7">
      <t>リレキ</t>
    </rPh>
    <rPh sb="24" eb="26">
      <t>イジョウ</t>
    </rPh>
    <phoneticPr fontId="13"/>
  </si>
  <si>
    <t>全備重量</t>
    <rPh sb="0" eb="2">
      <t>ゼンビ</t>
    </rPh>
    <rPh sb="2" eb="4">
      <t>ジュウリョウ</t>
    </rPh>
    <phoneticPr fontId="13"/>
  </si>
  <si>
    <t>mb</t>
    <phoneticPr fontId="13"/>
  </si>
  <si>
    <t>kg</t>
    <phoneticPr fontId="13"/>
  </si>
  <si>
    <t>推進剤を除いた機体質量時のピッチ・ヨー方向の慣性モーメント</t>
    <rPh sb="19" eb="21">
      <t>ホウコウ</t>
    </rPh>
    <rPh sb="22" eb="24">
      <t>カンセイ</t>
    </rPh>
    <phoneticPr fontId="13"/>
  </si>
  <si>
    <t>推進剤を除いた機体質量時のロール方向の慣性モーメント</t>
    <rPh sb="16" eb="18">
      <t>ホウコウ</t>
    </rPh>
    <rPh sb="19" eb="21">
      <t>カンセイ</t>
    </rPh>
    <phoneticPr fontId="13"/>
  </si>
  <si>
    <t>Ds</t>
    <phoneticPr fontId="13"/>
  </si>
  <si>
    <t>L</t>
    <phoneticPr fontId="13"/>
  </si>
  <si>
    <r>
      <t>l</t>
    </r>
    <r>
      <rPr>
        <i/>
        <vertAlign val="subscript"/>
        <sz val="10"/>
        <rFont val="Times New Roman"/>
        <family val="1"/>
      </rPr>
      <t>CGS</t>
    </r>
    <phoneticPr fontId="13"/>
  </si>
  <si>
    <t>rf1</t>
    <phoneticPr fontId="13"/>
  </si>
  <si>
    <t>rf2</t>
    <phoneticPr fontId="13"/>
  </si>
  <si>
    <t>燃料内径</t>
    <rPh sb="0" eb="2">
      <t>ネンリョウ</t>
    </rPh>
    <rPh sb="2" eb="4">
      <t>ナイケイ</t>
    </rPh>
    <phoneticPr fontId="13"/>
  </si>
  <si>
    <t>m</t>
    <phoneticPr fontId="13"/>
  </si>
  <si>
    <t>燃料外径</t>
    <rPh sb="0" eb="2">
      <t>ネンリョウ</t>
    </rPh>
    <rPh sb="2" eb="4">
      <t>ガイケイ</t>
    </rPh>
    <phoneticPr fontId="13"/>
  </si>
  <si>
    <t>燃料内径(燃焼前)</t>
    <rPh sb="0" eb="2">
      <t>ネンリョウ</t>
    </rPh>
    <rPh sb="2" eb="4">
      <t>ナイケイ</t>
    </rPh>
    <rPh sb="5" eb="7">
      <t>ネンショウ</t>
    </rPh>
    <rPh sb="7" eb="8">
      <t>マエ</t>
    </rPh>
    <phoneticPr fontId="13"/>
  </si>
  <si>
    <t>乾燥質量</t>
    <rPh sb="0" eb="2">
      <t>カンソウ</t>
    </rPh>
    <rPh sb="2" eb="4">
      <t>シツリョウ</t>
    </rPh>
    <phoneticPr fontId="13"/>
  </si>
  <si>
    <t>ms</t>
    <phoneticPr fontId="13"/>
  </si>
  <si>
    <t>kg</t>
    <phoneticPr fontId="13"/>
  </si>
  <si>
    <t>できるだけ長く</t>
    <rPh sb="5" eb="6">
      <t>ナガ</t>
    </rPh>
    <phoneticPr fontId="13"/>
  </si>
  <si>
    <t>lf</t>
    <phoneticPr fontId="13"/>
  </si>
  <si>
    <t>燃料長さ</t>
    <rPh sb="0" eb="2">
      <t>ネンリョウ</t>
    </rPh>
    <rPh sb="2" eb="3">
      <t>ナガ</t>
    </rPh>
    <phoneticPr fontId="13"/>
  </si>
  <si>
    <t>1段目パラシュート抗力特性（風洞試験，過去の実験から求めた数値）</t>
    <rPh sb="1" eb="3">
      <t>ダンメ</t>
    </rPh>
    <rPh sb="9" eb="11">
      <t>コウリョク</t>
    </rPh>
    <rPh sb="11" eb="13">
      <t>トクセイ</t>
    </rPh>
    <rPh sb="14" eb="16">
      <t>フウドウ</t>
    </rPh>
    <rPh sb="16" eb="18">
      <t>シケン</t>
    </rPh>
    <rPh sb="19" eb="21">
      <t>カコ</t>
    </rPh>
    <rPh sb="22" eb="24">
      <t>ジッケン</t>
    </rPh>
    <rPh sb="26" eb="27">
      <t>モト</t>
    </rPh>
    <rPh sb="29" eb="31">
      <t>スウチ</t>
    </rPh>
    <phoneticPr fontId="13"/>
  </si>
  <si>
    <t>2段目パラシュート抗力特性（風洞試験，過去の実験から求めた数値）</t>
    <rPh sb="1" eb="3">
      <t>ダンメ</t>
    </rPh>
    <rPh sb="9" eb="13">
      <t>コウリョクトクセイ</t>
    </rPh>
    <rPh sb="14" eb="16">
      <t>フウドウ</t>
    </rPh>
    <rPh sb="16" eb="18">
      <t>シケン</t>
    </rPh>
    <rPh sb="19" eb="21">
      <t>カコ</t>
    </rPh>
    <rPh sb="22" eb="24">
      <t>ジッケン</t>
    </rPh>
    <rPh sb="26" eb="27">
      <t>モト</t>
    </rPh>
    <rPh sb="29" eb="31">
      <t>スウチ</t>
    </rPh>
    <phoneticPr fontId="13"/>
  </si>
  <si>
    <t>エンドカバー後端からのN2O酸化剤質量重心位置までの長さ</t>
    <rPh sb="6" eb="8">
      <t>コウタン</t>
    </rPh>
    <rPh sb="14" eb="17">
      <t>サンカザイ</t>
    </rPh>
    <rPh sb="17" eb="19">
      <t>シツリョウ</t>
    </rPh>
    <rPh sb="19" eb="23">
      <t>ジュウシンイチ</t>
    </rPh>
    <rPh sb="26" eb="27">
      <t>ナガ</t>
    </rPh>
    <phoneticPr fontId="13"/>
  </si>
  <si>
    <t>エンドカバー後端からの燃料重心位置までの長さ</t>
    <rPh sb="6" eb="8">
      <t>コウタン</t>
    </rPh>
    <rPh sb="11" eb="13">
      <t>ネンリョウ</t>
    </rPh>
    <rPh sb="13" eb="17">
      <t>ジュウシンイチ</t>
    </rPh>
    <rPh sb="20" eb="21">
      <t>ナガ</t>
    </rPh>
    <phoneticPr fontId="13"/>
  </si>
  <si>
    <t>ノーズコーン先端からエンドカバー後端(ボートテイルの場合はテイル後端)まで</t>
    <rPh sb="6" eb="8">
      <t>センタン</t>
    </rPh>
    <rPh sb="16" eb="18">
      <t>コウタン</t>
    </rPh>
    <rPh sb="26" eb="28">
      <t>バアイ</t>
    </rPh>
    <rPh sb="32" eb="34">
      <t>コウタン</t>
    </rPh>
    <phoneticPr fontId="13"/>
  </si>
  <si>
    <t>推進剤を除いた機体質量（推進剤＝FGC＋酸化剤）(モータ自体は入れてね)</t>
    <rPh sb="0" eb="3">
      <t>スイシンザイ</t>
    </rPh>
    <rPh sb="4" eb="5">
      <t>ノゾ</t>
    </rPh>
    <rPh sb="7" eb="9">
      <t>キタイ</t>
    </rPh>
    <rPh sb="9" eb="11">
      <t>シツリョウ</t>
    </rPh>
    <rPh sb="12" eb="15">
      <t>スイシンザイ</t>
    </rPh>
    <rPh sb="20" eb="23">
      <t>サンカザイ</t>
    </rPh>
    <rPh sb="28" eb="30">
      <t>ジタイ</t>
    </rPh>
    <rPh sb="31" eb="32">
      <t>イ</t>
    </rPh>
    <phoneticPr fontId="13"/>
  </si>
  <si>
    <t>1段目分離時間（頂点分離なら記入せず）</t>
    <rPh sb="1" eb="3">
      <t>ダンメ</t>
    </rPh>
    <rPh sb="3" eb="5">
      <t>ブンリ</t>
    </rPh>
    <rPh sb="5" eb="7">
      <t>ジカン</t>
    </rPh>
    <rPh sb="8" eb="10">
      <t>チョウテン</t>
    </rPh>
    <rPh sb="10" eb="12">
      <t>ブンリ</t>
    </rPh>
    <rPh sb="14" eb="16">
      <t>キニュウ</t>
    </rPh>
    <phoneticPr fontId="13"/>
  </si>
  <si>
    <t>de</t>
    <phoneticPr fontId="13"/>
  </si>
  <si>
    <t>ノズル出口直径</t>
    <rPh sb="3" eb="5">
      <t>デグチ</t>
    </rPh>
    <rPh sb="5" eb="7">
      <t>チョッケイ</t>
    </rPh>
    <phoneticPr fontId="13"/>
  </si>
  <si>
    <t>mm</t>
    <phoneticPr fontId="13"/>
  </si>
  <si>
    <t>ノズル出口直径（推力補正用)</t>
    <rPh sb="3" eb="5">
      <t>デグチ</t>
    </rPh>
    <rPh sb="5" eb="7">
      <t>チョッケイ</t>
    </rPh>
    <rPh sb="8" eb="10">
      <t>スイリョク</t>
    </rPh>
    <rPh sb="10" eb="12">
      <t>ホセイ</t>
    </rPh>
    <rPh sb="12" eb="13">
      <t>ヨウ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</si>
</sst>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0_ "/>
    <numFmt numFmtId="177" formatCode="0.0_ "/>
    <numFmt numFmtId="178" formatCode="0.000"/>
    <numFmt numFmtId="179" formatCode="0.0"/>
    <numFmt numFmtId="180" formatCode="0.0000_);[Red]\(0.0000\)"/>
    <numFmt numFmtId="181" formatCode="0.000_ "/>
    <numFmt numFmtId="182" formatCode="0.000000_ "/>
    <numFmt numFmtId="183" formatCode="0.000_);[Red]\(0.000\)"/>
  </numFmts>
  <fonts count="2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8"/>
      <name val="ＭＳ Ｐゴシック"/>
      <family val="3"/>
      <charset val="128"/>
    </font>
    <font>
      <vertAlign val="superscript"/>
      <sz val="8"/>
      <name val="ＭＳ Ｐゴシック"/>
      <family val="3"/>
      <charset val="128"/>
    </font>
    <font>
      <i/>
      <sz val="10"/>
      <name val="ＭＳ Ｐ明朝"/>
      <family val="1"/>
      <charset val="128"/>
    </font>
    <font>
      <i/>
      <vertAlign val="subscript"/>
      <sz val="10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i/>
      <sz val="8"/>
      <name val="Times New Roman"/>
      <family val="1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7.5"/>
      <color rgb="FF000000"/>
      <name val="MS PGothic"/>
      <family val="3"/>
    </font>
    <font>
      <sz val="11"/>
      <color theme="1"/>
      <name val="MS PGothic"/>
      <family val="3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C5C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33CCCC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/>
    <xf numFmtId="0" fontId="20" fillId="0" borderId="0">
      <alignment vertical="center"/>
    </xf>
  </cellStyleXfs>
  <cellXfs count="143">
    <xf numFmtId="0" fontId="0" fillId="0" borderId="0" xfId="0">
      <alignment vertical="center"/>
    </xf>
    <xf numFmtId="0" fontId="3" fillId="0" borderId="6" xfId="1" applyFont="1" applyBorder="1">
      <alignment vertical="center"/>
    </xf>
    <xf numFmtId="0" fontId="3" fillId="0" borderId="6" xfId="1" applyNumberFormat="1" applyFont="1" applyFill="1" applyBorder="1">
      <alignment vertical="center"/>
    </xf>
    <xf numFmtId="0" fontId="3" fillId="0" borderId="6" xfId="1" applyNumberFormat="1" applyFont="1" applyBorder="1">
      <alignment vertical="center"/>
    </xf>
    <xf numFmtId="0" fontId="7" fillId="0" borderId="6" xfId="1" applyFont="1" applyBorder="1">
      <alignment vertical="center"/>
    </xf>
    <xf numFmtId="0" fontId="10" fillId="2" borderId="5" xfId="1" applyFont="1" applyFill="1" applyBorder="1">
      <alignment vertical="center"/>
    </xf>
    <xf numFmtId="0" fontId="10" fillId="3" borderId="5" xfId="1" applyFont="1" applyFill="1" applyBorder="1">
      <alignment vertical="center"/>
    </xf>
    <xf numFmtId="0" fontId="10" fillId="2" borderId="5" xfId="1" applyNumberFormat="1" applyFont="1" applyFill="1" applyBorder="1">
      <alignment vertical="center"/>
    </xf>
    <xf numFmtId="0" fontId="10" fillId="4" borderId="5" xfId="1" applyFont="1" applyFill="1" applyBorder="1">
      <alignment vertical="center"/>
    </xf>
    <xf numFmtId="0" fontId="3" fillId="0" borderId="12" xfId="1" applyNumberFormat="1" applyFont="1" applyFill="1" applyBorder="1">
      <alignment vertical="center"/>
    </xf>
    <xf numFmtId="0" fontId="10" fillId="2" borderId="13" xfId="1" applyNumberFormat="1" applyFont="1" applyFill="1" applyBorder="1">
      <alignment vertical="center"/>
    </xf>
    <xf numFmtId="0" fontId="3" fillId="0" borderId="6" xfId="1" applyFont="1" applyFill="1" applyBorder="1">
      <alignment vertical="center"/>
    </xf>
    <xf numFmtId="0" fontId="10" fillId="0" borderId="0" xfId="1" applyFont="1" applyFill="1" applyBorder="1">
      <alignment vertical="center"/>
    </xf>
    <xf numFmtId="177" fontId="1" fillId="0" borderId="13" xfId="1" applyNumberFormat="1" applyFont="1" applyBorder="1">
      <alignment vertical="center"/>
    </xf>
    <xf numFmtId="176" fontId="1" fillId="0" borderId="5" xfId="1" applyNumberFormat="1" applyFont="1" applyBorder="1">
      <alignment vertical="center"/>
    </xf>
    <xf numFmtId="0" fontId="4" fillId="0" borderId="6" xfId="1" applyNumberFormat="1" applyFont="1" applyBorder="1">
      <alignment vertical="center"/>
    </xf>
    <xf numFmtId="0" fontId="10" fillId="0" borderId="5" xfId="1" applyFont="1" applyFill="1" applyBorder="1">
      <alignment vertical="center"/>
    </xf>
    <xf numFmtId="0" fontId="3" fillId="0" borderId="7" xfId="1" applyFont="1" applyBorder="1">
      <alignment vertical="center"/>
    </xf>
    <xf numFmtId="0" fontId="5" fillId="0" borderId="13" xfId="1" applyFont="1" applyFill="1" applyBorder="1">
      <alignment vertical="center"/>
    </xf>
    <xf numFmtId="0" fontId="10" fillId="0" borderId="5" xfId="1" applyFont="1" applyFill="1" applyBorder="1" applyAlignment="1">
      <alignment vertical="center"/>
    </xf>
    <xf numFmtId="178" fontId="11" fillId="6" borderId="5" xfId="4" applyNumberFormat="1" applyFont="1" applyFill="1" applyBorder="1" applyAlignment="1">
      <alignment vertical="center"/>
    </xf>
    <xf numFmtId="178" fontId="1" fillId="6" borderId="5" xfId="5" applyNumberFormat="1" applyFill="1" applyBorder="1">
      <alignment vertical="center"/>
    </xf>
    <xf numFmtId="2" fontId="11" fillId="6" borderId="5" xfId="4" applyNumberFormat="1" applyFont="1" applyFill="1" applyBorder="1" applyAlignment="1">
      <alignment vertical="center"/>
    </xf>
    <xf numFmtId="0" fontId="11" fillId="6" borderId="5" xfId="4" applyFont="1" applyFill="1" applyBorder="1" applyAlignment="1">
      <alignment vertical="center"/>
    </xf>
    <xf numFmtId="178" fontId="1" fillId="6" borderId="5" xfId="5" applyNumberFormat="1" applyFill="1" applyBorder="1" applyAlignment="1">
      <alignment horizontal="right" vertical="top"/>
    </xf>
    <xf numFmtId="0" fontId="15" fillId="0" borderId="11" xfId="0" applyFont="1" applyBorder="1">
      <alignment vertical="center"/>
    </xf>
    <xf numFmtId="0" fontId="5" fillId="0" borderId="0" xfId="1" applyFont="1" applyFill="1" applyBorder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178" fontId="1" fillId="0" borderId="0" xfId="5" applyNumberFormat="1" applyFill="1" applyBorder="1" applyAlignment="1">
      <alignment horizontal="right" vertical="top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3" fillId="0" borderId="0" xfId="1" applyFont="1" applyFill="1" applyBorder="1">
      <alignment vertical="center"/>
    </xf>
    <xf numFmtId="0" fontId="5" fillId="0" borderId="16" xfId="1" applyNumberFormat="1" applyFont="1" applyFill="1" applyBorder="1">
      <alignment vertical="center"/>
    </xf>
    <xf numFmtId="0" fontId="5" fillId="0" borderId="16" xfId="1" applyFont="1" applyBorder="1">
      <alignment vertical="center"/>
    </xf>
    <xf numFmtId="0" fontId="5" fillId="0" borderId="15" xfId="1" applyNumberFormat="1" applyFont="1" applyFill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10" fillId="3" borderId="10" xfId="1" applyFont="1" applyFill="1" applyBorder="1">
      <alignment vertical="center"/>
    </xf>
    <xf numFmtId="0" fontId="5" fillId="0" borderId="17" xfId="1" applyFont="1" applyBorder="1">
      <alignment vertical="center"/>
    </xf>
    <xf numFmtId="0" fontId="0" fillId="0" borderId="9" xfId="0" applyBorder="1">
      <alignment vertical="center"/>
    </xf>
    <xf numFmtId="179" fontId="11" fillId="6" borderId="5" xfId="4" applyNumberFormat="1" applyFont="1" applyFill="1" applyBorder="1" applyAlignment="1">
      <alignment vertical="center"/>
    </xf>
    <xf numFmtId="0" fontId="10" fillId="0" borderId="10" xfId="1" applyFont="1" applyFill="1" applyBorder="1">
      <alignment vertical="center"/>
    </xf>
    <xf numFmtId="178" fontId="1" fillId="6" borderId="10" xfId="5" applyNumberFormat="1" applyFill="1" applyBorder="1" applyAlignment="1">
      <alignment horizontal="right" vertical="top"/>
    </xf>
    <xf numFmtId="0" fontId="15" fillId="0" borderId="18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5" xfId="0" applyBorder="1">
      <alignment vertical="center"/>
    </xf>
    <xf numFmtId="0" fontId="5" fillId="0" borderId="27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0" borderId="28" xfId="1" applyFont="1" applyFill="1" applyBorder="1" applyAlignment="1">
      <alignment vertical="center"/>
    </xf>
    <xf numFmtId="0" fontId="5" fillId="0" borderId="29" xfId="1" applyFont="1" applyFill="1" applyBorder="1">
      <alignment vertical="center"/>
    </xf>
    <xf numFmtId="0" fontId="3" fillId="0" borderId="5" xfId="1" applyFont="1" applyFill="1" applyBorder="1">
      <alignment vertical="center"/>
    </xf>
    <xf numFmtId="0" fontId="5" fillId="0" borderId="5" xfId="1" applyFont="1" applyFill="1" applyBorder="1">
      <alignment vertical="center"/>
    </xf>
    <xf numFmtId="0" fontId="5" fillId="0" borderId="5" xfId="1" applyFont="1" applyFill="1" applyBorder="1" applyAlignment="1">
      <alignment vertical="center"/>
    </xf>
    <xf numFmtId="0" fontId="3" fillId="0" borderId="13" xfId="1" applyFont="1" applyFill="1" applyBorder="1">
      <alignment vertical="center"/>
    </xf>
    <xf numFmtId="0" fontId="10" fillId="0" borderId="13" xfId="1" applyFont="1" applyFill="1" applyBorder="1">
      <alignment vertical="center"/>
    </xf>
    <xf numFmtId="0" fontId="0" fillId="0" borderId="13" xfId="0" applyBorder="1">
      <alignment vertical="center"/>
    </xf>
    <xf numFmtId="0" fontId="3" fillId="0" borderId="10" xfId="1" applyFont="1" applyFill="1" applyBorder="1">
      <alignment vertical="center"/>
    </xf>
    <xf numFmtId="0" fontId="5" fillId="0" borderId="10" xfId="1" applyFont="1" applyFill="1" applyBorder="1">
      <alignment vertical="center"/>
    </xf>
    <xf numFmtId="0" fontId="0" fillId="0" borderId="10" xfId="0" applyBorder="1">
      <alignment vertical="center"/>
    </xf>
    <xf numFmtId="0" fontId="5" fillId="0" borderId="23" xfId="1" applyFont="1" applyFill="1" applyBorder="1">
      <alignment vertical="center"/>
    </xf>
    <xf numFmtId="0" fontId="17" fillId="11" borderId="30" xfId="0" applyFont="1" applyFill="1" applyBorder="1" applyAlignment="1">
      <alignment horizontal="center" vertical="center" wrapText="1"/>
    </xf>
    <xf numFmtId="0" fontId="18" fillId="10" borderId="30" xfId="0" applyFont="1" applyFill="1" applyBorder="1" applyAlignment="1">
      <alignment horizontal="center" vertical="center" wrapText="1"/>
    </xf>
    <xf numFmtId="180" fontId="1" fillId="6" borderId="13" xfId="2" applyNumberFormat="1" applyFill="1" applyBorder="1">
      <alignment vertical="center"/>
    </xf>
    <xf numFmtId="0" fontId="19" fillId="0" borderId="5" xfId="0" applyFont="1" applyBorder="1">
      <alignment vertical="center"/>
    </xf>
    <xf numFmtId="0" fontId="0" fillId="0" borderId="5" xfId="0" applyFill="1" applyBorder="1">
      <alignment vertical="center"/>
    </xf>
    <xf numFmtId="178" fontId="1" fillId="6" borderId="5" xfId="2" applyNumberFormat="1" applyFill="1" applyBorder="1">
      <alignment vertical="center"/>
    </xf>
    <xf numFmtId="178" fontId="1" fillId="6" borderId="5" xfId="5" applyNumberFormat="1" applyFill="1" applyBorder="1" applyAlignment="1">
      <alignment vertical="center"/>
    </xf>
    <xf numFmtId="0" fontId="9" fillId="0" borderId="1" xfId="1" applyFont="1" applyBorder="1" applyAlignment="1">
      <alignment vertical="center"/>
    </xf>
    <xf numFmtId="0" fontId="19" fillId="0" borderId="5" xfId="0" applyFont="1" applyFill="1" applyBorder="1">
      <alignment vertical="center"/>
    </xf>
    <xf numFmtId="0" fontId="0" fillId="0" borderId="31" xfId="0" applyBorder="1">
      <alignment vertical="center"/>
    </xf>
    <xf numFmtId="0" fontId="19" fillId="0" borderId="31" xfId="0" applyFont="1" applyFill="1" applyBorder="1">
      <alignment vertical="center"/>
    </xf>
    <xf numFmtId="0" fontId="5" fillId="0" borderId="31" xfId="1" applyFont="1" applyFill="1" applyBorder="1">
      <alignment vertical="center"/>
    </xf>
    <xf numFmtId="0" fontId="0" fillId="0" borderId="31" xfId="0" applyFill="1" applyBorder="1">
      <alignment vertical="center"/>
    </xf>
    <xf numFmtId="0" fontId="0" fillId="0" borderId="26" xfId="0" applyBorder="1">
      <alignment vertical="center"/>
    </xf>
    <xf numFmtId="0" fontId="10" fillId="13" borderId="5" xfId="1" applyNumberFormat="1" applyFont="1" applyFill="1" applyBorder="1">
      <alignment vertical="center"/>
    </xf>
    <xf numFmtId="0" fontId="10" fillId="13" borderId="5" xfId="1" applyFont="1" applyFill="1" applyBorder="1">
      <alignment vertical="center"/>
    </xf>
    <xf numFmtId="0" fontId="0" fillId="6" borderId="13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31" xfId="0" applyFill="1" applyBorder="1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77" fontId="1" fillId="6" borderId="5" xfId="1" applyNumberFormat="1" applyFont="1" applyFill="1" applyBorder="1">
      <alignment vertical="center"/>
    </xf>
    <xf numFmtId="176" fontId="1" fillId="6" borderId="5" xfId="1" applyNumberFormat="1" applyFill="1" applyBorder="1">
      <alignment vertical="center"/>
    </xf>
    <xf numFmtId="177" fontId="1" fillId="6" borderId="5" xfId="1" applyNumberFormat="1" applyFill="1" applyBorder="1">
      <alignment vertical="center"/>
    </xf>
    <xf numFmtId="176" fontId="1" fillId="6" borderId="5" xfId="1" applyNumberFormat="1" applyFont="1" applyFill="1" applyBorder="1">
      <alignment vertical="center"/>
    </xf>
    <xf numFmtId="177" fontId="1" fillId="6" borderId="10" xfId="1" applyNumberFormat="1" applyFont="1" applyFill="1" applyBorder="1">
      <alignment vertical="center"/>
    </xf>
    <xf numFmtId="183" fontId="0" fillId="0" borderId="0" xfId="0" applyNumberFormat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181" fontId="0" fillId="0" borderId="35" xfId="0" applyNumberFormat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181" fontId="0" fillId="0" borderId="37" xfId="0" applyNumberFormat="1" applyBorder="1">
      <alignment vertical="center"/>
    </xf>
    <xf numFmtId="0" fontId="0" fillId="0" borderId="0" xfId="0" applyBorder="1">
      <alignment vertical="center"/>
    </xf>
    <xf numFmtId="176" fontId="1" fillId="6" borderId="5" xfId="5" applyNumberFormat="1" applyFill="1" applyBorder="1" applyAlignment="1">
      <alignment horizontal="right" vertical="top"/>
    </xf>
    <xf numFmtId="0" fontId="0" fillId="0" borderId="0" xfId="0" applyBorder="1" applyAlignment="1">
      <alignment horizontal="left" vertical="center"/>
    </xf>
    <xf numFmtId="0" fontId="16" fillId="9" borderId="6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5" fillId="7" borderId="24" xfId="0" applyFont="1" applyFill="1" applyBorder="1" applyAlignment="1">
      <alignment horizontal="center" vertical="center"/>
    </xf>
    <xf numFmtId="0" fontId="15" fillId="7" borderId="25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20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</cellXfs>
  <cellStyles count="11">
    <cellStyle name="標準" xfId="0" builtinId="0"/>
    <cellStyle name="標準 13 2 2" xfId="8"/>
    <cellStyle name="標準 2" xfId="2"/>
    <cellStyle name="標準 2 2" xfId="3"/>
    <cellStyle name="標準 2 3" xfId="10"/>
    <cellStyle name="標準 3" xfId="5"/>
    <cellStyle name="標準 3 10" xfId="7"/>
    <cellStyle name="標準 4" xfId="6"/>
    <cellStyle name="標準 5" xfId="1"/>
    <cellStyle name="標準 6" xfId="9"/>
    <cellStyle name="標準_軌道計算_1" xfId="4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E29" sqref="E29"/>
    </sheetView>
  </sheetViews>
  <sheetFormatPr defaultRowHeight="13.5"/>
  <cols>
    <col min="1" max="1" width="24.5" customWidth="1"/>
  </cols>
  <sheetData>
    <row r="1" spans="1:2">
      <c r="A1" t="str">
        <f>諸元!E4</f>
        <v>全長</v>
      </c>
      <c r="B1">
        <f>諸元!F4</f>
        <v>0</v>
      </c>
    </row>
    <row r="2" spans="1:2">
      <c r="A2" t="str">
        <f>諸元!E5</f>
        <v>機体直径</v>
      </c>
      <c r="B2">
        <f>諸元!F5</f>
        <v>0</v>
      </c>
    </row>
    <row r="3" spans="1:2">
      <c r="A3" t="str">
        <f>諸元!E6</f>
        <v>機体空虚質量</v>
      </c>
      <c r="B3">
        <f>諸元!F6</f>
        <v>0</v>
      </c>
    </row>
    <row r="4" spans="1:2">
      <c r="A4" t="str">
        <f>諸元!E7</f>
        <v>機体重心位置</v>
      </c>
      <c r="B4">
        <f>諸元!F7</f>
        <v>0</v>
      </c>
    </row>
    <row r="5" spans="1:2">
      <c r="A5" t="str">
        <f>諸元!E8</f>
        <v>酸化剤重心位置</v>
      </c>
      <c r="B5">
        <f>諸元!F8</f>
        <v>0</v>
      </c>
    </row>
    <row r="6" spans="1:2">
      <c r="A6" t="str">
        <f>諸元!E9</f>
        <v>燃料重心位置</v>
      </c>
      <c r="B6">
        <f>諸元!F9</f>
        <v>0</v>
      </c>
    </row>
    <row r="7" spans="1:2">
      <c r="A7" t="str">
        <f>諸元!E10</f>
        <v>タンク長さ</v>
      </c>
      <c r="B7">
        <f>諸元!F10</f>
        <v>0</v>
      </c>
    </row>
    <row r="8" spans="1:2">
      <c r="A8" t="str">
        <f>諸元!E11</f>
        <v>慣性モーメントPitch・Yaw</v>
      </c>
      <c r="B8">
        <f>諸元!F11</f>
        <v>0</v>
      </c>
    </row>
    <row r="9" spans="1:2">
      <c r="A9" t="str">
        <f>諸元!E12</f>
        <v>慣性モーメントRoll</v>
      </c>
      <c r="B9">
        <f>諸元!F12</f>
        <v>0</v>
      </c>
    </row>
    <row r="10" spans="1:2">
      <c r="A10" t="str">
        <f>諸元!E13</f>
        <v>圧力中心</v>
      </c>
      <c r="B10">
        <f>諸元!F13</f>
        <v>0</v>
      </c>
    </row>
    <row r="11" spans="1:2">
      <c r="A11" t="str">
        <f>諸元!E14</f>
        <v>減衰モーメント係数</v>
      </c>
      <c r="B11">
        <f>諸元!F14</f>
        <v>0</v>
      </c>
    </row>
    <row r="12" spans="1:2">
      <c r="A12" t="str">
        <f>諸元!E15</f>
        <v>減衰モーメント係数</v>
      </c>
      <c r="B12">
        <f>諸元!F15</f>
        <v>0</v>
      </c>
    </row>
    <row r="13" spans="1:2">
      <c r="A13" t="str">
        <f>諸元!E16</f>
        <v>抗力係数</v>
      </c>
      <c r="B13">
        <f>諸元!F16</f>
        <v>0</v>
      </c>
    </row>
    <row r="14" spans="1:2">
      <c r="A14" t="str">
        <f>諸元!E17</f>
        <v>法線力係数</v>
      </c>
      <c r="B14">
        <f>諸元!F17</f>
        <v>0</v>
      </c>
    </row>
    <row r="15" spans="1:2">
      <c r="A15" t="str">
        <f>諸元!E18</f>
        <v>角度</v>
      </c>
      <c r="B15">
        <f>諸元!F18</f>
        <v>0</v>
      </c>
    </row>
    <row r="16" spans="1:2">
      <c r="A16" t="str">
        <f>諸元!E19</f>
        <v>1段目抗力特性</v>
      </c>
      <c r="B16">
        <f>諸元!F19</f>
        <v>0</v>
      </c>
    </row>
    <row r="17" spans="1:2">
      <c r="A17" t="str">
        <f>諸元!E20</f>
        <v>2段目抗力特性</v>
      </c>
      <c r="B17">
        <f>諸元!F20</f>
        <v>0</v>
      </c>
    </row>
    <row r="18" spans="1:2">
      <c r="A18" t="str">
        <f>諸元!E21</f>
        <v>サンプリングレート</v>
      </c>
      <c r="B18">
        <f>諸元!F21</f>
        <v>0</v>
      </c>
    </row>
    <row r="19" spans="1:2">
      <c r="A19" t="str">
        <f>諸元!E22</f>
        <v>ノズル出口直径</v>
      </c>
      <c r="B19">
        <f>諸元!F22</f>
        <v>0</v>
      </c>
    </row>
    <row r="20" spans="1:2">
      <c r="A20" t="str">
        <f>諸元!E23</f>
        <v>比推力</v>
      </c>
      <c r="B20">
        <f>諸元!F23</f>
        <v>0</v>
      </c>
    </row>
    <row r="21" spans="1:2">
      <c r="A21" t="str">
        <f>諸元!E24</f>
        <v>酸化剤質量</v>
      </c>
      <c r="B21">
        <f>諸元!F24</f>
        <v>0</v>
      </c>
    </row>
    <row r="22" spans="1:2">
      <c r="A22" t="str">
        <f>諸元!E25</f>
        <v>全燃料質量</v>
      </c>
      <c r="B22">
        <f>諸元!F25</f>
        <v>0</v>
      </c>
    </row>
    <row r="23" spans="1:2">
      <c r="A23" t="str">
        <f>諸元!E26</f>
        <v>燃焼後燃料質量</v>
      </c>
      <c r="B23">
        <f>諸元!F26</f>
        <v>0</v>
      </c>
    </row>
    <row r="24" spans="1:2">
      <c r="A24" t="str">
        <f>諸元!E27</f>
        <v>燃料長さ</v>
      </c>
      <c r="B24">
        <f>諸元!F27</f>
        <v>0</v>
      </c>
    </row>
    <row r="25" spans="1:2">
      <c r="A25" t="str">
        <f>諸元!E28</f>
        <v>燃料外径</v>
      </c>
      <c r="B25">
        <f>諸元!F28</f>
        <v>0</v>
      </c>
    </row>
    <row r="26" spans="1:2">
      <c r="A26" t="str">
        <f>諸元!E29</f>
        <v>燃料内径</v>
      </c>
      <c r="B26">
        <f>諸元!F29</f>
        <v>0</v>
      </c>
    </row>
    <row r="27" spans="1:2">
      <c r="A27" t="str">
        <f>諸元!E30</f>
        <v>酸化剤質量流量</v>
      </c>
      <c r="B27">
        <f>諸元!F30</f>
        <v>0</v>
      </c>
    </row>
    <row r="28" spans="1:2">
      <c r="A28" t="str">
        <f>諸元!E31</f>
        <v>燃料質量流量</v>
      </c>
      <c r="B28">
        <f>諸元!F31</f>
        <v>0</v>
      </c>
    </row>
    <row r="29" spans="1:2">
      <c r="A29">
        <f>諸元!E41</f>
        <v>0</v>
      </c>
      <c r="B29">
        <f>諸元!F41</f>
        <v>0</v>
      </c>
    </row>
    <row r="30" spans="1:2">
      <c r="A30">
        <f>諸元!E42</f>
        <v>0</v>
      </c>
      <c r="B30">
        <f>諸元!F42</f>
        <v>0</v>
      </c>
    </row>
    <row r="31" spans="1:2">
      <c r="A31" t="str">
        <f>諸元!E43</f>
        <v>大気圧</v>
      </c>
      <c r="B31">
        <f>諸元!F43</f>
        <v>101.325</v>
      </c>
    </row>
    <row r="32" spans="1:2">
      <c r="A32" t="str">
        <f>諸元!E44</f>
        <v>気温</v>
      </c>
      <c r="B32">
        <f>諸元!F44</f>
        <v>15</v>
      </c>
    </row>
    <row r="33" spans="1:2">
      <c r="A33" t="str">
        <f>諸元!E45</f>
        <v>大気密度</v>
      </c>
      <c r="B33">
        <f>諸元!F45</f>
        <v>1.2247989235549592</v>
      </c>
    </row>
    <row r="34" spans="1:2">
      <c r="A34" t="str">
        <f>諸元!E46</f>
        <v>重力加速度</v>
      </c>
      <c r="B34">
        <f>諸元!F46</f>
        <v>9.8041</v>
      </c>
    </row>
    <row r="35" spans="1:2">
      <c r="A35" t="str">
        <f>諸元!E47</f>
        <v>風速測定点</v>
      </c>
      <c r="B35">
        <f>諸元!F47</f>
        <v>5</v>
      </c>
    </row>
    <row r="36" spans="1:2">
      <c r="A36" t="str">
        <f>諸元!E48</f>
        <v>高度分布係数</v>
      </c>
      <c r="B36">
        <f>諸元!F48</f>
        <v>6</v>
      </c>
    </row>
    <row r="37" spans="1:2">
      <c r="A37" t="str">
        <f>諸元!E49</f>
        <v>1段目分離信号</v>
      </c>
      <c r="B37">
        <f>諸元!F49</f>
        <v>0</v>
      </c>
    </row>
    <row r="38" spans="1:2">
      <c r="A38" t="str">
        <f>諸元!E50</f>
        <v>2段目分離信号</v>
      </c>
      <c r="B38">
        <f>諸元!F50</f>
        <v>150</v>
      </c>
    </row>
    <row r="39" spans="1:2">
      <c r="A39" t="str">
        <f>諸元!E51</f>
        <v>打上角</v>
      </c>
      <c r="B39">
        <f>諸元!F51</f>
        <v>-84</v>
      </c>
    </row>
    <row r="40" spans="1:2">
      <c r="A40" t="str">
        <f>諸元!E52</f>
        <v>方位</v>
      </c>
      <c r="B40">
        <f>諸元!F52</f>
        <v>125</v>
      </c>
    </row>
    <row r="41" spans="1:2">
      <c r="A41" t="str">
        <f>諸元!E53</f>
        <v>ランチャ長</v>
      </c>
      <c r="B41">
        <f>諸元!F53</f>
        <v>5</v>
      </c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9"/>
  <sheetViews>
    <sheetView tabSelected="1" topLeftCell="A16" zoomScale="80" zoomScaleNormal="80" workbookViewId="0">
      <selection activeCell="F29" sqref="F29"/>
    </sheetView>
  </sheetViews>
  <sheetFormatPr defaultRowHeight="13.5"/>
  <cols>
    <col min="2" max="2" width="14.375" customWidth="1"/>
    <col min="3" max="3" width="7.125" bestFit="1" customWidth="1"/>
    <col min="4" max="4" width="6.375" customWidth="1"/>
    <col min="5" max="5" width="25.625" bestFit="1" customWidth="1"/>
    <col min="6" max="6" width="8.625" customWidth="1"/>
    <col min="7" max="7" width="5.125" bestFit="1" customWidth="1"/>
    <col min="8" max="8" width="66.5" customWidth="1"/>
    <col min="9" max="9" width="13.25" bestFit="1" customWidth="1"/>
    <col min="10" max="10" width="6.125" customWidth="1"/>
    <col min="11" max="11" width="13.125" customWidth="1"/>
    <col min="12" max="12" width="4.75" customWidth="1"/>
    <col min="13" max="13" width="7.625" customWidth="1"/>
    <col min="14" max="14" width="5.875" customWidth="1"/>
    <col min="15" max="15" width="3.625" customWidth="1"/>
    <col min="16" max="16" width="5.5" customWidth="1"/>
    <col min="17" max="17" width="6.125" customWidth="1"/>
  </cols>
  <sheetData>
    <row r="1" spans="2:14" ht="15" customHeight="1" thickBot="1">
      <c r="B1" s="97" t="s">
        <v>89</v>
      </c>
      <c r="C1" s="97"/>
      <c r="D1" s="97"/>
      <c r="E1" s="97"/>
      <c r="F1" s="97"/>
      <c r="G1" s="97"/>
      <c r="H1" s="97"/>
    </row>
    <row r="2" spans="2:14" ht="15" customHeight="1" thickBot="1">
      <c r="B2" s="100"/>
      <c r="C2" s="101"/>
      <c r="D2" s="108" t="s">
        <v>0</v>
      </c>
      <c r="E2" s="109"/>
      <c r="F2" s="109"/>
      <c r="G2" s="109"/>
      <c r="H2" s="109"/>
      <c r="I2" s="110"/>
    </row>
    <row r="3" spans="2:14" ht="15" customHeight="1" thickBot="1">
      <c r="B3" s="43" t="s">
        <v>66</v>
      </c>
      <c r="C3" s="25" t="s">
        <v>86</v>
      </c>
      <c r="D3" s="48" t="s">
        <v>1</v>
      </c>
      <c r="E3" s="49" t="s">
        <v>2</v>
      </c>
      <c r="F3" s="50" t="s">
        <v>57</v>
      </c>
      <c r="G3" s="51" t="s">
        <v>3</v>
      </c>
      <c r="H3" s="25" t="s">
        <v>60</v>
      </c>
      <c r="I3" s="61" t="s">
        <v>90</v>
      </c>
    </row>
    <row r="4" spans="2:14" ht="15" customHeight="1">
      <c r="B4" s="111" t="s">
        <v>67</v>
      </c>
      <c r="C4" s="104"/>
      <c r="D4" s="55" t="s">
        <v>232</v>
      </c>
      <c r="E4" s="56" t="s">
        <v>5</v>
      </c>
      <c r="F4" s="64"/>
      <c r="G4" s="18" t="s">
        <v>6</v>
      </c>
      <c r="H4" s="57" t="s">
        <v>250</v>
      </c>
      <c r="I4" s="35" t="s">
        <v>140</v>
      </c>
      <c r="K4" t="s">
        <v>199</v>
      </c>
      <c r="L4" t="s">
        <v>203</v>
      </c>
      <c r="M4" s="88" t="e">
        <f>F4/F5</f>
        <v>#DIV/0!</v>
      </c>
    </row>
    <row r="5" spans="2:14" ht="15" customHeight="1">
      <c r="B5" s="112"/>
      <c r="C5" s="105"/>
      <c r="D5" s="52" t="s">
        <v>231</v>
      </c>
      <c r="E5" s="16" t="s">
        <v>63</v>
      </c>
      <c r="F5" s="67"/>
      <c r="G5" s="53" t="s">
        <v>49</v>
      </c>
      <c r="H5" s="47" t="s">
        <v>152</v>
      </c>
      <c r="I5" s="36" t="s">
        <v>141</v>
      </c>
      <c r="M5" s="88"/>
    </row>
    <row r="6" spans="2:14" ht="15" customHeight="1">
      <c r="B6" s="112"/>
      <c r="C6" s="105"/>
      <c r="D6" s="52" t="s">
        <v>12</v>
      </c>
      <c r="E6" s="16" t="s">
        <v>151</v>
      </c>
      <c r="F6" s="20"/>
      <c r="G6" s="53" t="s">
        <v>11</v>
      </c>
      <c r="H6" s="47" t="s">
        <v>251</v>
      </c>
      <c r="I6" s="36" t="s">
        <v>141</v>
      </c>
      <c r="K6" t="s">
        <v>210</v>
      </c>
      <c r="M6" s="88"/>
    </row>
    <row r="7" spans="2:14" ht="15" customHeight="1">
      <c r="B7" s="112"/>
      <c r="C7" s="105"/>
      <c r="D7" s="52" t="s">
        <v>233</v>
      </c>
      <c r="E7" s="16" t="s">
        <v>8</v>
      </c>
      <c r="F7" s="21"/>
      <c r="G7" s="53" t="s">
        <v>6</v>
      </c>
      <c r="H7" s="47" t="s">
        <v>61</v>
      </c>
      <c r="I7" s="36" t="s">
        <v>141</v>
      </c>
      <c r="K7" t="s">
        <v>211</v>
      </c>
      <c r="M7" s="88">
        <f>F6*F7</f>
        <v>0</v>
      </c>
      <c r="N7" t="s">
        <v>207</v>
      </c>
    </row>
    <row r="8" spans="2:14" ht="15" customHeight="1">
      <c r="B8" s="112"/>
      <c r="C8" s="105"/>
      <c r="D8" s="52" t="s">
        <v>59</v>
      </c>
      <c r="E8" s="16" t="s">
        <v>47</v>
      </c>
      <c r="F8" s="24"/>
      <c r="G8" s="53" t="s">
        <v>6</v>
      </c>
      <c r="H8" s="47" t="s">
        <v>248</v>
      </c>
      <c r="I8" s="36" t="s">
        <v>141</v>
      </c>
      <c r="K8" t="s">
        <v>212</v>
      </c>
      <c r="M8" s="88">
        <f>(F4-F8)*F24</f>
        <v>0</v>
      </c>
      <c r="N8" t="s">
        <v>207</v>
      </c>
    </row>
    <row r="9" spans="2:14" ht="15" customHeight="1">
      <c r="B9" s="112"/>
      <c r="C9" s="105"/>
      <c r="D9" s="52" t="s">
        <v>58</v>
      </c>
      <c r="E9" s="16" t="s">
        <v>7</v>
      </c>
      <c r="F9" s="24"/>
      <c r="G9" s="53" t="s">
        <v>6</v>
      </c>
      <c r="H9" s="47" t="s">
        <v>249</v>
      </c>
      <c r="I9" s="36" t="s">
        <v>141</v>
      </c>
      <c r="K9" t="s">
        <v>208</v>
      </c>
      <c r="M9" s="88">
        <f>(F4-F9)*F25</f>
        <v>0</v>
      </c>
      <c r="N9" t="s">
        <v>207</v>
      </c>
    </row>
    <row r="10" spans="2:14" ht="15" customHeight="1">
      <c r="B10" s="112"/>
      <c r="C10" s="105"/>
      <c r="D10" s="52" t="s">
        <v>142</v>
      </c>
      <c r="E10" s="16" t="s">
        <v>143</v>
      </c>
      <c r="F10" s="40"/>
      <c r="G10" s="53" t="s">
        <v>144</v>
      </c>
      <c r="H10" s="47" t="s">
        <v>197</v>
      </c>
      <c r="I10" s="36"/>
      <c r="K10" t="s">
        <v>209</v>
      </c>
      <c r="M10" s="88">
        <f>(F4-F9)*F26</f>
        <v>0</v>
      </c>
      <c r="N10" t="s">
        <v>207</v>
      </c>
    </row>
    <row r="11" spans="2:14" ht="15" customHeight="1">
      <c r="B11" s="112"/>
      <c r="C11" s="105"/>
      <c r="D11" s="52" t="s">
        <v>82</v>
      </c>
      <c r="E11" s="16" t="s">
        <v>62</v>
      </c>
      <c r="F11" s="67"/>
      <c r="G11" s="53" t="s">
        <v>4</v>
      </c>
      <c r="H11" s="47" t="s">
        <v>229</v>
      </c>
      <c r="I11" s="36"/>
      <c r="M11" s="88"/>
    </row>
    <row r="12" spans="2:14" ht="15" customHeight="1">
      <c r="B12" s="112"/>
      <c r="C12" s="105"/>
      <c r="D12" s="52" t="s">
        <v>83</v>
      </c>
      <c r="E12" s="19" t="s">
        <v>46</v>
      </c>
      <c r="F12" s="68"/>
      <c r="G12" s="53" t="s">
        <v>4</v>
      </c>
      <c r="H12" s="47" t="s">
        <v>230</v>
      </c>
      <c r="I12" s="36"/>
      <c r="M12" s="88"/>
    </row>
    <row r="13" spans="2:14" ht="15" customHeight="1">
      <c r="B13" s="98" t="s">
        <v>68</v>
      </c>
      <c r="C13" s="114"/>
      <c r="D13" s="52" t="s">
        <v>9</v>
      </c>
      <c r="E13" s="16" t="s">
        <v>10</v>
      </c>
      <c r="F13" s="20"/>
      <c r="G13" s="53" t="s">
        <v>6</v>
      </c>
      <c r="H13" s="47" t="s">
        <v>72</v>
      </c>
      <c r="I13" s="36"/>
      <c r="K13" t="s">
        <v>198</v>
      </c>
      <c r="L13" t="s">
        <v>204</v>
      </c>
      <c r="M13" s="88" t="e">
        <f>(M7+M9)/(F6+F25)</f>
        <v>#DIV/0!</v>
      </c>
      <c r="N13" t="s">
        <v>201</v>
      </c>
    </row>
    <row r="14" spans="2:14" ht="15" customHeight="1">
      <c r="B14" s="98"/>
      <c r="C14" s="114"/>
      <c r="D14" s="52" t="s">
        <v>64</v>
      </c>
      <c r="E14" s="16" t="s">
        <v>13</v>
      </c>
      <c r="F14" s="22"/>
      <c r="G14" s="53" t="s">
        <v>14</v>
      </c>
      <c r="H14" s="47" t="s">
        <v>71</v>
      </c>
      <c r="I14" s="36"/>
      <c r="K14" t="s">
        <v>200</v>
      </c>
      <c r="L14" t="s">
        <v>206</v>
      </c>
      <c r="M14" s="88" t="e">
        <f>(M7+M8+M9)/(F6+F24+F25)</f>
        <v>#DIV/0!</v>
      </c>
      <c r="N14" t="s">
        <v>201</v>
      </c>
    </row>
    <row r="15" spans="2:14" ht="15" customHeight="1">
      <c r="B15" s="98"/>
      <c r="C15" s="114"/>
      <c r="D15" s="52" t="s">
        <v>65</v>
      </c>
      <c r="E15" s="16" t="s">
        <v>13</v>
      </c>
      <c r="F15" s="22"/>
      <c r="G15" s="53" t="s">
        <v>56</v>
      </c>
      <c r="H15" s="47" t="s">
        <v>70</v>
      </c>
      <c r="I15" s="36"/>
      <c r="K15" t="s">
        <v>202</v>
      </c>
      <c r="L15" t="s">
        <v>205</v>
      </c>
      <c r="M15" s="88" t="e">
        <f>(M7+M10)/(F6+F26)</f>
        <v>#DIV/0!</v>
      </c>
      <c r="N15" t="s">
        <v>201</v>
      </c>
    </row>
    <row r="16" spans="2:14" ht="15" customHeight="1">
      <c r="B16" s="98"/>
      <c r="C16" s="114"/>
      <c r="D16" s="52" t="s">
        <v>15</v>
      </c>
      <c r="E16" s="16" t="s">
        <v>16</v>
      </c>
      <c r="F16" s="23"/>
      <c r="G16" s="53" t="s">
        <v>14</v>
      </c>
      <c r="H16" s="47" t="s">
        <v>73</v>
      </c>
      <c r="I16" s="36"/>
      <c r="M16" s="88"/>
    </row>
    <row r="17" spans="2:14" ht="15" customHeight="1">
      <c r="B17" s="98"/>
      <c r="C17" s="114"/>
      <c r="D17" s="52" t="s">
        <v>17</v>
      </c>
      <c r="E17" s="16" t="s">
        <v>18</v>
      </c>
      <c r="F17" s="22"/>
      <c r="G17" s="53" t="s">
        <v>14</v>
      </c>
      <c r="H17" s="47" t="s">
        <v>74</v>
      </c>
      <c r="I17" s="36"/>
      <c r="K17" t="s">
        <v>240</v>
      </c>
      <c r="L17" t="s">
        <v>241</v>
      </c>
      <c r="M17" s="88">
        <f>F6+F25</f>
        <v>0</v>
      </c>
      <c r="N17" t="s">
        <v>242</v>
      </c>
    </row>
    <row r="18" spans="2:14" ht="15" customHeight="1">
      <c r="B18" s="98"/>
      <c r="C18" s="114"/>
      <c r="D18" s="52" t="s">
        <v>88</v>
      </c>
      <c r="E18" s="16" t="s">
        <v>19</v>
      </c>
      <c r="F18" s="23"/>
      <c r="G18" s="54" t="s">
        <v>55</v>
      </c>
      <c r="H18" s="47" t="s">
        <v>75</v>
      </c>
      <c r="I18" s="36"/>
      <c r="K18" t="s">
        <v>226</v>
      </c>
      <c r="L18" t="s">
        <v>227</v>
      </c>
      <c r="M18" s="88">
        <f>F6+F25+F24</f>
        <v>0</v>
      </c>
      <c r="N18" t="s">
        <v>228</v>
      </c>
    </row>
    <row r="19" spans="2:14" ht="15" customHeight="1">
      <c r="B19" s="99" t="s">
        <v>177</v>
      </c>
      <c r="C19" s="113"/>
      <c r="D19" s="52" t="s">
        <v>181</v>
      </c>
      <c r="E19" s="16" t="s">
        <v>179</v>
      </c>
      <c r="F19" s="23"/>
      <c r="G19" s="53" t="s">
        <v>183</v>
      </c>
      <c r="H19" s="47" t="s">
        <v>246</v>
      </c>
      <c r="I19" s="36"/>
      <c r="K19" t="s">
        <v>218</v>
      </c>
      <c r="L19" t="s">
        <v>221</v>
      </c>
      <c r="M19" s="88">
        <f>F6+F26</f>
        <v>0</v>
      </c>
      <c r="N19" t="s">
        <v>219</v>
      </c>
    </row>
    <row r="20" spans="2:14" ht="15" customHeight="1">
      <c r="B20" s="99"/>
      <c r="C20" s="113"/>
      <c r="D20" s="52" t="s">
        <v>182</v>
      </c>
      <c r="E20" s="16" t="s">
        <v>180</v>
      </c>
      <c r="F20" s="23"/>
      <c r="G20" s="53" t="s">
        <v>183</v>
      </c>
      <c r="H20" s="47" t="s">
        <v>247</v>
      </c>
      <c r="I20" s="36"/>
    </row>
    <row r="21" spans="2:14" ht="15" customHeight="1">
      <c r="B21" s="102" t="s">
        <v>162</v>
      </c>
      <c r="C21" s="106"/>
      <c r="D21" s="52" t="s">
        <v>222</v>
      </c>
      <c r="E21" s="16" t="s">
        <v>223</v>
      </c>
      <c r="F21" s="24"/>
      <c r="G21" s="53" t="s">
        <v>224</v>
      </c>
      <c r="H21" s="47" t="s">
        <v>225</v>
      </c>
      <c r="I21" s="36"/>
    </row>
    <row r="22" spans="2:14" ht="15" customHeight="1">
      <c r="B22" s="102"/>
      <c r="C22" s="106"/>
      <c r="D22" s="52" t="s">
        <v>253</v>
      </c>
      <c r="E22" s="16" t="s">
        <v>254</v>
      </c>
      <c r="F22" s="96"/>
      <c r="G22" s="53" t="s">
        <v>255</v>
      </c>
      <c r="H22" s="47" t="s">
        <v>256</v>
      </c>
      <c r="I22" s="36"/>
    </row>
    <row r="23" spans="2:14" ht="15" customHeight="1">
      <c r="B23" s="102"/>
      <c r="C23" s="106"/>
      <c r="D23" s="52" t="s">
        <v>186</v>
      </c>
      <c r="E23" s="16" t="s">
        <v>187</v>
      </c>
      <c r="F23" s="96"/>
      <c r="G23" s="53" t="s">
        <v>188</v>
      </c>
      <c r="H23" s="47" t="s">
        <v>189</v>
      </c>
      <c r="I23" s="36"/>
      <c r="M23" s="82"/>
    </row>
    <row r="24" spans="2:14" ht="15" customHeight="1">
      <c r="B24" s="102"/>
      <c r="C24" s="106"/>
      <c r="D24" s="52" t="s">
        <v>48</v>
      </c>
      <c r="E24" s="16" t="s">
        <v>51</v>
      </c>
      <c r="F24" s="24"/>
      <c r="G24" s="53" t="s">
        <v>11</v>
      </c>
      <c r="H24" s="47" t="s">
        <v>76</v>
      </c>
      <c r="I24" s="36"/>
    </row>
    <row r="25" spans="2:14" ht="15" customHeight="1">
      <c r="B25" s="102"/>
      <c r="C25" s="106"/>
      <c r="D25" s="52" t="s">
        <v>149</v>
      </c>
      <c r="E25" s="16" t="s">
        <v>145</v>
      </c>
      <c r="F25" s="24"/>
      <c r="G25" s="53" t="s">
        <v>11</v>
      </c>
      <c r="H25" s="47" t="s">
        <v>146</v>
      </c>
      <c r="I25" s="36"/>
      <c r="K25" s="81"/>
    </row>
    <row r="26" spans="2:14" ht="15" customHeight="1">
      <c r="B26" s="102"/>
      <c r="C26" s="106"/>
      <c r="D26" s="52" t="s">
        <v>150</v>
      </c>
      <c r="E26" s="16" t="s">
        <v>147</v>
      </c>
      <c r="F26" s="24"/>
      <c r="G26" s="53" t="s">
        <v>148</v>
      </c>
      <c r="H26" s="47" t="s">
        <v>147</v>
      </c>
      <c r="I26" s="36"/>
    </row>
    <row r="27" spans="2:14" ht="15" customHeight="1">
      <c r="B27" s="102"/>
      <c r="C27" s="106"/>
      <c r="D27" s="52" t="s">
        <v>244</v>
      </c>
      <c r="E27" s="16" t="s">
        <v>245</v>
      </c>
      <c r="F27" s="24"/>
      <c r="G27" s="53" t="s">
        <v>49</v>
      </c>
      <c r="H27" s="47" t="s">
        <v>245</v>
      </c>
      <c r="I27" s="36"/>
    </row>
    <row r="28" spans="2:14" ht="15" customHeight="1">
      <c r="B28" s="102"/>
      <c r="C28" s="106"/>
      <c r="D28" s="52" t="s">
        <v>234</v>
      </c>
      <c r="E28" s="16" t="s">
        <v>238</v>
      </c>
      <c r="F28" s="24"/>
      <c r="G28" s="53" t="s">
        <v>237</v>
      </c>
      <c r="H28" s="47" t="s">
        <v>238</v>
      </c>
      <c r="I28" s="36"/>
    </row>
    <row r="29" spans="2:14" ht="15" customHeight="1">
      <c r="B29" s="102"/>
      <c r="C29" s="106"/>
      <c r="D29" s="52" t="s">
        <v>235</v>
      </c>
      <c r="E29" s="16" t="s">
        <v>236</v>
      </c>
      <c r="F29" s="24"/>
      <c r="G29" s="53" t="s">
        <v>237</v>
      </c>
      <c r="H29" s="47" t="s">
        <v>239</v>
      </c>
      <c r="I29" s="36"/>
    </row>
    <row r="30" spans="2:14" ht="15" customHeight="1">
      <c r="B30" s="102"/>
      <c r="C30" s="106"/>
      <c r="D30" s="52" t="s">
        <v>48</v>
      </c>
      <c r="E30" s="16" t="s">
        <v>52</v>
      </c>
      <c r="F30" s="24"/>
      <c r="G30" s="53" t="s">
        <v>54</v>
      </c>
      <c r="H30" s="47" t="s">
        <v>77</v>
      </c>
      <c r="I30" s="36"/>
    </row>
    <row r="31" spans="2:14" ht="15" customHeight="1" thickBot="1">
      <c r="B31" s="103"/>
      <c r="C31" s="107"/>
      <c r="D31" s="58" t="s">
        <v>50</v>
      </c>
      <c r="E31" s="41" t="s">
        <v>53</v>
      </c>
      <c r="F31" s="42"/>
      <c r="G31" s="59" t="s">
        <v>54</v>
      </c>
      <c r="H31" s="60" t="s">
        <v>87</v>
      </c>
      <c r="I31" s="39"/>
    </row>
    <row r="32" spans="2:14" s="30" customFormat="1" ht="15" customHeight="1" thickBot="1">
      <c r="B32"/>
      <c r="C32"/>
      <c r="D32"/>
      <c r="E32"/>
      <c r="F32"/>
      <c r="G32"/>
      <c r="H32"/>
      <c r="I32"/>
      <c r="K32"/>
      <c r="L32"/>
      <c r="M32"/>
      <c r="N32"/>
    </row>
    <row r="33" spans="2:18" ht="15" customHeight="1" thickBot="1">
      <c r="D33" s="133" t="s">
        <v>178</v>
      </c>
      <c r="E33" s="134"/>
      <c r="F33" s="134"/>
      <c r="G33" s="134"/>
      <c r="H33" s="134"/>
      <c r="I33" s="135"/>
    </row>
    <row r="34" spans="2:18" ht="15" customHeight="1">
      <c r="B34" s="111" t="s">
        <v>67</v>
      </c>
      <c r="C34" s="137"/>
      <c r="D34" s="57" t="s">
        <v>172</v>
      </c>
      <c r="E34" s="56" t="s">
        <v>153</v>
      </c>
      <c r="F34" s="78"/>
      <c r="G34" s="18" t="s">
        <v>155</v>
      </c>
      <c r="H34" s="57" t="s">
        <v>159</v>
      </c>
      <c r="I34" s="35"/>
    </row>
    <row r="35" spans="2:18" ht="15" customHeight="1">
      <c r="B35" s="136"/>
      <c r="C35" s="138"/>
      <c r="D35" s="47" t="s">
        <v>173</v>
      </c>
      <c r="E35" s="16" t="s">
        <v>157</v>
      </c>
      <c r="F35" s="79"/>
      <c r="G35" s="53" t="s">
        <v>154</v>
      </c>
      <c r="H35" s="47" t="s">
        <v>160</v>
      </c>
      <c r="I35" s="36"/>
      <c r="M35" s="81"/>
    </row>
    <row r="36" spans="2:18" ht="15" customHeight="1">
      <c r="B36" s="136"/>
      <c r="C36" s="138"/>
      <c r="D36" s="47" t="s">
        <v>174</v>
      </c>
      <c r="E36" s="65" t="s">
        <v>156</v>
      </c>
      <c r="F36" s="79"/>
      <c r="G36" s="53" t="s">
        <v>158</v>
      </c>
      <c r="H36" s="47" t="s">
        <v>161</v>
      </c>
      <c r="I36" s="36"/>
      <c r="K36" t="s">
        <v>213</v>
      </c>
      <c r="L36" t="s">
        <v>243</v>
      </c>
      <c r="P36" s="95"/>
    </row>
    <row r="37" spans="2:18" ht="15" customHeight="1">
      <c r="B37" s="136"/>
      <c r="C37" s="138"/>
      <c r="D37" s="47" t="s">
        <v>175</v>
      </c>
      <c r="E37" s="70" t="s">
        <v>163</v>
      </c>
      <c r="F37" s="79"/>
      <c r="G37" s="53" t="s">
        <v>165</v>
      </c>
      <c r="H37" s="66" t="s">
        <v>166</v>
      </c>
      <c r="I37" s="36"/>
      <c r="K37" s="89" t="s">
        <v>214</v>
      </c>
      <c r="L37" s="90"/>
      <c r="M37" s="91" t="e">
        <f>F37/1000/F5</f>
        <v>#DIV/0!</v>
      </c>
      <c r="N37" s="90"/>
      <c r="O37" s="90"/>
      <c r="P37" s="95"/>
    </row>
    <row r="38" spans="2:18" ht="15" customHeight="1">
      <c r="B38" s="136"/>
      <c r="C38" s="138"/>
      <c r="D38" s="47" t="s">
        <v>176</v>
      </c>
      <c r="E38" s="70" t="s">
        <v>164</v>
      </c>
      <c r="F38" s="79"/>
      <c r="G38" s="53" t="s">
        <v>165</v>
      </c>
      <c r="H38" s="66" t="s">
        <v>167</v>
      </c>
      <c r="I38" s="36"/>
      <c r="K38" s="92" t="s">
        <v>215</v>
      </c>
      <c r="L38" s="93"/>
      <c r="M38" s="94" t="e">
        <f>DEGREES(ATAN(((F5*1000/2)-(F37/2))/F38))</f>
        <v>#DIV/0!</v>
      </c>
      <c r="N38" s="93" t="s">
        <v>217</v>
      </c>
      <c r="O38" s="93">
        <v>20</v>
      </c>
      <c r="P38" s="95" t="s">
        <v>216</v>
      </c>
    </row>
    <row r="39" spans="2:18" ht="15" customHeight="1">
      <c r="B39" s="139" t="s">
        <v>162</v>
      </c>
      <c r="C39" s="141"/>
      <c r="D39" s="52" t="s">
        <v>193</v>
      </c>
      <c r="E39" s="16" t="s">
        <v>190</v>
      </c>
      <c r="F39" s="24"/>
      <c r="G39" s="53" t="s">
        <v>191</v>
      </c>
      <c r="H39" s="47" t="s">
        <v>192</v>
      </c>
      <c r="I39" s="36"/>
    </row>
    <row r="40" spans="2:18" ht="15" customHeight="1" thickBot="1">
      <c r="B40" s="140"/>
      <c r="C40" s="142"/>
      <c r="D40" s="71" t="s">
        <v>169</v>
      </c>
      <c r="E40" s="72" t="s">
        <v>168</v>
      </c>
      <c r="F40" s="80"/>
      <c r="G40" s="73" t="s">
        <v>170</v>
      </c>
      <c r="H40" s="74" t="s">
        <v>171</v>
      </c>
      <c r="I40" s="75"/>
    </row>
    <row r="41" spans="2:18" ht="15" customHeight="1" thickBot="1">
      <c r="B41" s="27"/>
      <c r="C41" s="27"/>
      <c r="D41" s="31"/>
      <c r="E41" s="12"/>
      <c r="F41" s="28"/>
      <c r="G41" s="26"/>
      <c r="H41" s="29"/>
      <c r="I41" s="30"/>
    </row>
    <row r="42" spans="2:18" ht="15" customHeight="1" thickBot="1">
      <c r="D42" s="108" t="s">
        <v>20</v>
      </c>
      <c r="E42" s="109"/>
      <c r="F42" s="109"/>
      <c r="G42" s="109"/>
      <c r="H42" s="109"/>
      <c r="I42" s="69"/>
    </row>
    <row r="43" spans="2:18" ht="15" customHeight="1">
      <c r="B43" s="130" t="s">
        <v>69</v>
      </c>
      <c r="C43" s="127"/>
      <c r="D43" s="9" t="s">
        <v>21</v>
      </c>
      <c r="E43" s="10" t="s">
        <v>22</v>
      </c>
      <c r="F43" s="13">
        <v>101.325</v>
      </c>
      <c r="G43" s="34" t="s">
        <v>23</v>
      </c>
      <c r="H43" s="44" t="s">
        <v>78</v>
      </c>
      <c r="I43" s="35"/>
    </row>
    <row r="44" spans="2:18" ht="15" customHeight="1">
      <c r="B44" s="131"/>
      <c r="C44" s="128"/>
      <c r="D44" s="2" t="s">
        <v>24</v>
      </c>
      <c r="E44" s="7" t="s">
        <v>25</v>
      </c>
      <c r="F44" s="83">
        <v>15</v>
      </c>
      <c r="G44" s="32" t="s">
        <v>26</v>
      </c>
      <c r="H44" s="45" t="s">
        <v>84</v>
      </c>
      <c r="I44" s="36"/>
    </row>
    <row r="45" spans="2:18" ht="15" customHeight="1">
      <c r="B45" s="131"/>
      <c r="C45" s="128"/>
      <c r="D45" s="1" t="s">
        <v>27</v>
      </c>
      <c r="E45" s="5" t="s">
        <v>28</v>
      </c>
      <c r="F45" s="14">
        <f>(F43*1000)/(287.1*(F44+273.15))</f>
        <v>1.2247989235549592</v>
      </c>
      <c r="G45" s="33" t="s">
        <v>29</v>
      </c>
      <c r="H45" s="45" t="s">
        <v>79</v>
      </c>
      <c r="I45" s="36"/>
    </row>
    <row r="46" spans="2:18" ht="15" customHeight="1">
      <c r="B46" s="131"/>
      <c r="C46" s="128"/>
      <c r="D46" s="1" t="s">
        <v>30</v>
      </c>
      <c r="E46" s="5" t="s">
        <v>31</v>
      </c>
      <c r="F46" s="14">
        <v>9.8041</v>
      </c>
      <c r="G46" s="33" t="s">
        <v>32</v>
      </c>
      <c r="H46" s="45" t="s">
        <v>91</v>
      </c>
      <c r="I46" s="36"/>
    </row>
    <row r="47" spans="2:18" ht="15" customHeight="1">
      <c r="B47" s="131"/>
      <c r="C47" s="128"/>
      <c r="D47" s="1" t="s">
        <v>194</v>
      </c>
      <c r="E47" s="77" t="s">
        <v>195</v>
      </c>
      <c r="F47" s="86">
        <v>5</v>
      </c>
      <c r="G47" s="33" t="s">
        <v>196</v>
      </c>
      <c r="H47" s="45"/>
      <c r="I47" s="36"/>
    </row>
    <row r="48" spans="2:18" ht="15" customHeight="1">
      <c r="B48" s="131"/>
      <c r="C48" s="128"/>
      <c r="D48" s="4" t="s">
        <v>34</v>
      </c>
      <c r="E48" s="76" t="s">
        <v>35</v>
      </c>
      <c r="F48" s="83">
        <v>6</v>
      </c>
      <c r="G48" s="33"/>
      <c r="H48" s="45" t="s">
        <v>80</v>
      </c>
      <c r="I48" s="36"/>
      <c r="P48" s="95"/>
      <c r="Q48" s="95"/>
      <c r="R48" s="95"/>
    </row>
    <row r="49" spans="2:18" ht="15" customHeight="1">
      <c r="B49" s="131"/>
      <c r="C49" s="128"/>
      <c r="D49" s="3" t="s">
        <v>36</v>
      </c>
      <c r="E49" s="8" t="s">
        <v>37</v>
      </c>
      <c r="F49" s="84">
        <v>0</v>
      </c>
      <c r="G49" s="33" t="s">
        <v>38</v>
      </c>
      <c r="H49" s="45" t="s">
        <v>252</v>
      </c>
      <c r="I49" s="36"/>
      <c r="Q49" s="95"/>
      <c r="R49" s="95"/>
    </row>
    <row r="50" spans="2:18" ht="15" customHeight="1">
      <c r="B50" s="131"/>
      <c r="C50" s="128"/>
      <c r="D50" s="15" t="s">
        <v>39</v>
      </c>
      <c r="E50" s="8" t="s">
        <v>40</v>
      </c>
      <c r="F50" s="85">
        <v>150</v>
      </c>
      <c r="G50" s="33" t="s">
        <v>6</v>
      </c>
      <c r="H50" s="45" t="s">
        <v>184</v>
      </c>
      <c r="I50" s="36"/>
      <c r="Q50" s="95"/>
      <c r="R50" s="95"/>
    </row>
    <row r="51" spans="2:18" ht="15" customHeight="1">
      <c r="B51" s="131"/>
      <c r="C51" s="128"/>
      <c r="D51" s="1" t="s">
        <v>41</v>
      </c>
      <c r="E51" s="6" t="s">
        <v>42</v>
      </c>
      <c r="F51" s="83">
        <v>-84</v>
      </c>
      <c r="G51" s="33" t="s">
        <v>33</v>
      </c>
      <c r="H51" s="45" t="s">
        <v>81</v>
      </c>
      <c r="I51" s="36"/>
      <c r="Q51" s="95"/>
      <c r="R51" s="95"/>
    </row>
    <row r="52" spans="2:18" ht="15" customHeight="1">
      <c r="B52" s="131"/>
      <c r="C52" s="128"/>
      <c r="D52" s="11" t="s">
        <v>43</v>
      </c>
      <c r="E52" s="6" t="s">
        <v>220</v>
      </c>
      <c r="F52" s="83">
        <v>125</v>
      </c>
      <c r="G52" s="33" t="s">
        <v>33</v>
      </c>
      <c r="H52" s="45" t="s">
        <v>185</v>
      </c>
      <c r="I52" s="36"/>
      <c r="Q52" s="95"/>
      <c r="R52" s="95"/>
    </row>
    <row r="53" spans="2:18" ht="15" customHeight="1" thickBot="1">
      <c r="B53" s="132"/>
      <c r="C53" s="129"/>
      <c r="D53" s="17" t="s">
        <v>44</v>
      </c>
      <c r="E53" s="37" t="s">
        <v>45</v>
      </c>
      <c r="F53" s="87">
        <v>5</v>
      </c>
      <c r="G53" s="38" t="s">
        <v>6</v>
      </c>
      <c r="H53" s="46" t="s">
        <v>139</v>
      </c>
      <c r="I53" s="39"/>
      <c r="P53" s="95"/>
      <c r="Q53" s="95"/>
      <c r="R53" s="95"/>
    </row>
    <row r="54" spans="2:18" ht="14.25" thickBot="1">
      <c r="P54" s="95"/>
      <c r="Q54" s="95"/>
      <c r="R54" s="95"/>
    </row>
    <row r="55" spans="2:18" ht="14.25" thickBot="1">
      <c r="B55" s="124" t="s">
        <v>85</v>
      </c>
      <c r="C55" s="125"/>
      <c r="D55" s="125"/>
      <c r="E55" s="125"/>
      <c r="F55" s="125"/>
      <c r="G55" s="125"/>
      <c r="H55" s="125"/>
      <c r="I55" s="126"/>
    </row>
    <row r="56" spans="2:18">
      <c r="B56" s="115"/>
      <c r="C56" s="116"/>
      <c r="D56" s="116"/>
      <c r="E56" s="116"/>
      <c r="F56" s="116"/>
      <c r="G56" s="116"/>
      <c r="H56" s="116"/>
      <c r="I56" s="117"/>
    </row>
    <row r="57" spans="2:18">
      <c r="B57" s="118"/>
      <c r="C57" s="119"/>
      <c r="D57" s="119"/>
      <c r="E57" s="119"/>
      <c r="F57" s="119"/>
      <c r="G57" s="119"/>
      <c r="H57" s="119"/>
      <c r="I57" s="120"/>
    </row>
    <row r="58" spans="2:18">
      <c r="B58" s="118"/>
      <c r="C58" s="119"/>
      <c r="D58" s="119"/>
      <c r="E58" s="119"/>
      <c r="F58" s="119"/>
      <c r="G58" s="119"/>
      <c r="H58" s="119"/>
      <c r="I58" s="120"/>
    </row>
    <row r="59" spans="2:18" ht="14.25" thickBot="1">
      <c r="B59" s="121"/>
      <c r="C59" s="122"/>
      <c r="D59" s="122"/>
      <c r="E59" s="122"/>
      <c r="F59" s="122"/>
      <c r="G59" s="122"/>
      <c r="H59" s="122"/>
      <c r="I59" s="123"/>
    </row>
  </sheetData>
  <mergeCells count="21">
    <mergeCell ref="D33:I33"/>
    <mergeCell ref="B34:B38"/>
    <mergeCell ref="C34:C38"/>
    <mergeCell ref="B39:B40"/>
    <mergeCell ref="C39:C40"/>
    <mergeCell ref="B56:I59"/>
    <mergeCell ref="B55:I55"/>
    <mergeCell ref="C43:C53"/>
    <mergeCell ref="B43:B53"/>
    <mergeCell ref="D42:H42"/>
    <mergeCell ref="B1:H1"/>
    <mergeCell ref="B13:B18"/>
    <mergeCell ref="B19:B20"/>
    <mergeCell ref="B2:C2"/>
    <mergeCell ref="B21:B31"/>
    <mergeCell ref="C4:C12"/>
    <mergeCell ref="C21:C31"/>
    <mergeCell ref="D2:I2"/>
    <mergeCell ref="B4:B12"/>
    <mergeCell ref="C19:C20"/>
    <mergeCell ref="C13:C18"/>
  </mergeCells>
  <phoneticPr fontId="13"/>
  <pageMargins left="0.18" right="0.18" top="0.75" bottom="0.32" header="0.3" footer="0.17"/>
  <pageSetup paperSize="9" orientation="landscape" horizontalDpi="360" verticalDpi="360" r:id="rId1"/>
  <headerFooter>
    <oddHeader>&amp;C&amp;22H36_15_02_17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1" sqref="D21"/>
    </sheetView>
  </sheetViews>
  <sheetFormatPr defaultRowHeight="13.5"/>
  <cols>
    <col min="1" max="1" width="11.625" bestFit="1" customWidth="1"/>
    <col min="4" max="4" width="13.375" customWidth="1"/>
    <col min="5" max="5" width="18.5" customWidth="1"/>
  </cols>
  <sheetData>
    <row r="1" spans="1:9">
      <c r="A1" t="s">
        <v>138</v>
      </c>
    </row>
    <row r="2" spans="1:9">
      <c r="A2" t="s">
        <v>92</v>
      </c>
      <c r="B2" t="s">
        <v>96</v>
      </c>
      <c r="D2" t="s">
        <v>94</v>
      </c>
      <c r="E2" t="s">
        <v>95</v>
      </c>
      <c r="F2" t="s">
        <v>105</v>
      </c>
    </row>
    <row r="3" spans="1:9">
      <c r="A3">
        <v>9.8024000000000004</v>
      </c>
      <c r="B3" t="s">
        <v>97</v>
      </c>
      <c r="D3" s="62" t="s">
        <v>99</v>
      </c>
      <c r="E3" s="62" t="s">
        <v>100</v>
      </c>
      <c r="F3">
        <v>0</v>
      </c>
    </row>
    <row r="4" spans="1:9">
      <c r="A4">
        <v>9.8020999999999994</v>
      </c>
      <c r="B4" t="s">
        <v>93</v>
      </c>
      <c r="D4" s="62" t="s">
        <v>101</v>
      </c>
      <c r="E4" s="62" t="s">
        <v>102</v>
      </c>
      <c r="F4">
        <v>10</v>
      </c>
    </row>
    <row r="5" spans="1:9">
      <c r="A5">
        <v>9.8041</v>
      </c>
      <c r="B5" t="s">
        <v>98</v>
      </c>
      <c r="D5" s="62" t="s">
        <v>103</v>
      </c>
      <c r="E5" s="62" t="s">
        <v>104</v>
      </c>
      <c r="F5">
        <v>3</v>
      </c>
    </row>
    <row r="8" spans="1:9">
      <c r="A8" t="s">
        <v>106</v>
      </c>
    </row>
    <row r="9" spans="1:9">
      <c r="B9" t="s">
        <v>107</v>
      </c>
      <c r="E9" t="s">
        <v>123</v>
      </c>
      <c r="H9" t="s">
        <v>97</v>
      </c>
    </row>
    <row r="10" spans="1:9" ht="27">
      <c r="B10" s="63" t="s">
        <v>108</v>
      </c>
      <c r="C10" s="63" t="s">
        <v>109</v>
      </c>
      <c r="E10" s="63" t="s">
        <v>108</v>
      </c>
      <c r="F10" s="63" t="s">
        <v>124</v>
      </c>
      <c r="H10" s="63" t="s">
        <v>108</v>
      </c>
      <c r="I10" s="63" t="s">
        <v>131</v>
      </c>
    </row>
    <row r="11" spans="1:9" ht="27">
      <c r="B11" s="63" t="s">
        <v>110</v>
      </c>
      <c r="C11" s="63" t="s">
        <v>111</v>
      </c>
      <c r="E11" s="63" t="s">
        <v>110</v>
      </c>
      <c r="F11" s="63" t="s">
        <v>125</v>
      </c>
      <c r="H11" s="63" t="s">
        <v>110</v>
      </c>
      <c r="I11" s="63" t="s">
        <v>132</v>
      </c>
    </row>
    <row r="14" spans="1:9">
      <c r="B14" t="s">
        <v>112</v>
      </c>
      <c r="E14" t="s">
        <v>112</v>
      </c>
      <c r="H14" t="s">
        <v>112</v>
      </c>
    </row>
    <row r="15" spans="1:9" ht="27">
      <c r="B15" s="63" t="s">
        <v>113</v>
      </c>
      <c r="C15" s="63" t="s">
        <v>114</v>
      </c>
      <c r="E15" s="63" t="s">
        <v>113</v>
      </c>
      <c r="F15" s="63" t="s">
        <v>126</v>
      </c>
      <c r="H15" s="63" t="s">
        <v>113</v>
      </c>
      <c r="I15" s="63" t="s">
        <v>133</v>
      </c>
    </row>
    <row r="16" spans="1:9" ht="27">
      <c r="B16" s="63" t="s">
        <v>115</v>
      </c>
      <c r="C16" s="63" t="s">
        <v>116</v>
      </c>
      <c r="E16" s="63" t="s">
        <v>115</v>
      </c>
      <c r="F16" s="63" t="s">
        <v>127</v>
      </c>
      <c r="H16" s="63" t="s">
        <v>115</v>
      </c>
      <c r="I16" s="63" t="s">
        <v>134</v>
      </c>
    </row>
    <row r="17" spans="2:9">
      <c r="B17" s="63" t="s">
        <v>117</v>
      </c>
      <c r="C17" s="63" t="s">
        <v>118</v>
      </c>
      <c r="E17" s="63" t="s">
        <v>117</v>
      </c>
      <c r="F17" s="63" t="s">
        <v>128</v>
      </c>
      <c r="H17" s="63" t="s">
        <v>117</v>
      </c>
      <c r="I17" s="63" t="s">
        <v>135</v>
      </c>
    </row>
    <row r="18" spans="2:9">
      <c r="B18" s="63" t="s">
        <v>119</v>
      </c>
      <c r="C18" s="63" t="s">
        <v>120</v>
      </c>
      <c r="E18" s="63" t="s">
        <v>119</v>
      </c>
      <c r="F18" s="63" t="s">
        <v>129</v>
      </c>
      <c r="H18" s="63" t="s">
        <v>119</v>
      </c>
      <c r="I18" s="63" t="s">
        <v>136</v>
      </c>
    </row>
    <row r="19" spans="2:9">
      <c r="B19" s="63" t="s">
        <v>121</v>
      </c>
      <c r="C19" s="63" t="s">
        <v>122</v>
      </c>
      <c r="E19" s="63" t="s">
        <v>121</v>
      </c>
      <c r="F19" s="63" t="s">
        <v>130</v>
      </c>
      <c r="H19" s="63" t="s">
        <v>121</v>
      </c>
      <c r="I19" s="63" t="s">
        <v>137</v>
      </c>
    </row>
  </sheetData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programsheet</vt:lpstr>
      <vt:lpstr>諸元</vt:lpstr>
      <vt:lpstr>射場環境データ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JumpeiOguro</dc:creator>
  <cp:lastModifiedBy>Tanaka_個別</cp:lastModifiedBy>
  <cp:lastPrinted>2013-10-25T17:26:27Z</cp:lastPrinted>
  <dcterms:created xsi:type="dcterms:W3CDTF">2013-10-23T17:58:39Z</dcterms:created>
  <dcterms:modified xsi:type="dcterms:W3CDTF">2016-09-01T08:03:04Z</dcterms:modified>
</cp:coreProperties>
</file>