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エルギオス" sheetId="1" r:id="rId4"/>
    <sheet state="visible" name="レオコーン" sheetId="2" r:id="rId5"/>
    <sheet state="visible" name="アノン" sheetId="3" r:id="rId6"/>
  </sheets>
  <definedNames/>
  <calcPr/>
</workbook>
</file>

<file path=xl/sharedStrings.xml><?xml version="1.0" encoding="utf-8"?>
<sst xmlns="http://schemas.openxmlformats.org/spreadsheetml/2006/main" count="56" uniqueCount="34">
  <si>
    <t>攻撃力</t>
  </si>
  <si>
    <t>atk</t>
  </si>
  <si>
    <t>def</t>
  </si>
  <si>
    <t>ベースダメージ</t>
  </si>
  <si>
    <t>誤差</t>
  </si>
  <si>
    <t>最小誤差</t>
  </si>
  <si>
    <t>最大誤差</t>
  </si>
  <si>
    <t>←(おそらく)パーセントが100.0000%になることはないため、この誤差は理論上の数値である事に注意する必要があります。</t>
  </si>
  <si>
    <t xml:space="preserve">hp 4800 </t>
  </si>
  <si>
    <t>最小ダメージ</t>
  </si>
  <si>
    <t>最大ダメージ</t>
  </si>
  <si>
    <t>無心攻撃</t>
  </si>
  <si>
    <t>テンション100</t>
  </si>
  <si>
    <t>フォース</t>
  </si>
  <si>
    <t>最終結果</t>
  </si>
  <si>
    <t>実測により1.1*1.5であることが分かっている</t>
  </si>
  <si>
    <t>世界記録は4563だから範囲内</t>
  </si>
  <si>
    <t>テンション50</t>
  </si>
  <si>
    <t>テンション20</t>
  </si>
  <si>
    <t>テンション5</t>
  </si>
  <si>
    <t>テンション0</t>
  </si>
  <si>
    <t>世界記録は361</t>
  </si>
  <si>
    <t>攻撃(剣の1.1倍考慮してない)</t>
  </si>
  <si>
    <t>誤差1</t>
  </si>
  <si>
    <t>最小ベースダメージ(理論値)</t>
  </si>
  <si>
    <t>最大数ベースダメージ(最大ベースダメージ)</t>
  </si>
  <si>
    <t>かい</t>
  </si>
  <si>
    <t>ハイローズ</t>
  </si>
  <si>
    <t>主人公</t>
  </si>
  <si>
    <t>かい(革の帽子)</t>
  </si>
  <si>
    <t>ハイローズ(革の帽子)</t>
  </si>
  <si>
    <t>あ</t>
  </si>
  <si>
    <t>か</t>
  </si>
  <si>
    <t>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</si>
</sst>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243.0</v>
      </c>
      <c r="B2" s="1">
        <f>ROUNDDOWN(A2*1.5, 0)</f>
        <v>364</v>
      </c>
      <c r="C2" s="1">
        <v>278.0</v>
      </c>
      <c r="D2" s="2">
        <f t="shared" ref="D2:D4" si="1">($B2 - ($C2 / 2)) / 2</f>
        <v>112.5</v>
      </c>
      <c r="E2" s="1">
        <f t="shared" ref="E2:E4" si="2">D2/16</f>
        <v>7.03125</v>
      </c>
      <c r="F2" s="1">
        <f t="shared" ref="F2:F4" si="3">-E2-1</f>
        <v>-8.03125</v>
      </c>
      <c r="G2" s="1">
        <f t="shared" ref="G2:G4" si="4">E2+1</f>
        <v>8.03125</v>
      </c>
      <c r="H2" s="2">
        <f t="shared" ref="H2:H4" si="5">ROUNDDOWN(D2+F2)</f>
        <v>104</v>
      </c>
      <c r="I2" s="2">
        <f t="shared" ref="I2:I4" si="6">ROUNDDOWN(D2+G2)</f>
        <v>120</v>
      </c>
    </row>
    <row r="3">
      <c r="A3" s="1"/>
      <c r="B3" s="1">
        <f>ROUNDDOWN(A2*1.5, 0)</f>
        <v>364</v>
      </c>
      <c r="C3" s="2">
        <f>ROUNDDOWN(C2*0.5, 0)</f>
        <v>139</v>
      </c>
      <c r="D3" s="2">
        <f t="shared" si="1"/>
        <v>147.25</v>
      </c>
      <c r="E3" s="1">
        <f t="shared" si="2"/>
        <v>9.203125</v>
      </c>
      <c r="F3" s="1">
        <f t="shared" si="3"/>
        <v>-10.203125</v>
      </c>
      <c r="G3" s="1">
        <f t="shared" si="4"/>
        <v>10.203125</v>
      </c>
      <c r="H3" s="2">
        <f t="shared" si="5"/>
        <v>137</v>
      </c>
      <c r="I3" s="2">
        <f t="shared" si="6"/>
        <v>157</v>
      </c>
    </row>
    <row r="4">
      <c r="B4" s="1">
        <f>ROUNDDOWN(A2*1.5, 0)</f>
        <v>364</v>
      </c>
      <c r="C4" s="2">
        <f>ROUNDDOWN(C2*0.25, 0)</f>
        <v>69</v>
      </c>
      <c r="D4" s="2">
        <f t="shared" si="1"/>
        <v>164.75</v>
      </c>
      <c r="E4" s="1">
        <f t="shared" si="2"/>
        <v>10.296875</v>
      </c>
      <c r="F4" s="1">
        <f t="shared" si="3"/>
        <v>-11.296875</v>
      </c>
      <c r="G4" s="1">
        <f t="shared" si="4"/>
        <v>11.296875</v>
      </c>
      <c r="H4" s="2">
        <f t="shared" si="5"/>
        <v>153</v>
      </c>
      <c r="I4" s="2">
        <f t="shared" si="6"/>
        <v>176</v>
      </c>
      <c r="K4" s="1" t="s">
        <v>8</v>
      </c>
    </row>
    <row r="5">
      <c r="H5" s="1" t="s">
        <v>9</v>
      </c>
      <c r="I5" s="1" t="s">
        <v>10</v>
      </c>
      <c r="K5" s="1" t="s">
        <v>9</v>
      </c>
      <c r="L5" s="1" t="s">
        <v>10</v>
      </c>
    </row>
    <row r="6">
      <c r="A6" s="1" t="s">
        <v>11</v>
      </c>
      <c r="B6" s="2">
        <f t="shared" ref="B6:C6" si="7">ROUNDDOWN(H2*1.5, 0)</f>
        <v>156</v>
      </c>
      <c r="C6" s="2">
        <f t="shared" si="7"/>
        <v>180</v>
      </c>
      <c r="D6" s="1" t="s">
        <v>12</v>
      </c>
      <c r="E6" s="2">
        <f t="shared" ref="E6:F6" si="8">B6 * 6 + 4*(1+(27/10))</f>
        <v>950.8</v>
      </c>
      <c r="F6" s="2">
        <f t="shared" si="8"/>
        <v>1094.8</v>
      </c>
      <c r="G6" s="1" t="s">
        <v>13</v>
      </c>
      <c r="H6" s="2">
        <f t="shared" ref="H6:I6" si="9">E6*1.1*1.5</f>
        <v>1568.82</v>
      </c>
      <c r="I6" s="2">
        <f t="shared" si="9"/>
        <v>1806.42</v>
      </c>
      <c r="J6" s="1" t="s">
        <v>14</v>
      </c>
      <c r="K6" s="2">
        <f t="shared" ref="K6:L6" si="10">ROUNDDOWN(H6)*2</f>
        <v>3136</v>
      </c>
      <c r="L6" s="2">
        <f t="shared" si="10"/>
        <v>3612</v>
      </c>
    </row>
    <row r="7">
      <c r="B7" s="2">
        <f t="shared" ref="B7:C7" si="11">ROUNDDOWN(H3*1.5, 0)</f>
        <v>205</v>
      </c>
      <c r="C7" s="2">
        <f t="shared" si="11"/>
        <v>235</v>
      </c>
      <c r="E7" s="2">
        <f t="shared" ref="E7:F7" si="12">B7 * 6 + 4*(1+(27/10))</f>
        <v>1244.8</v>
      </c>
      <c r="F7" s="2">
        <f t="shared" si="12"/>
        <v>1424.8</v>
      </c>
      <c r="G7" s="1" t="s">
        <v>15</v>
      </c>
      <c r="H7" s="2">
        <f t="shared" ref="H7:I7" si="13">E7*1.1*1.5</f>
        <v>2053.92</v>
      </c>
      <c r="I7" s="2">
        <f t="shared" si="13"/>
        <v>2350.92</v>
      </c>
      <c r="K7" s="2">
        <f t="shared" ref="K7:L7" si="14">ROUNDDOWN(H7)*2</f>
        <v>4106</v>
      </c>
      <c r="L7" s="2">
        <f t="shared" si="14"/>
        <v>4700</v>
      </c>
      <c r="M7" s="1" t="s">
        <v>16</v>
      </c>
    </row>
    <row r="8">
      <c r="B8" s="2">
        <f t="shared" ref="B8:C8" si="15">ROUNDDOWN(H4*1.5, 0)</f>
        <v>229</v>
      </c>
      <c r="C8" s="2">
        <f t="shared" si="15"/>
        <v>264</v>
      </c>
      <c r="E8" s="2">
        <f t="shared" ref="E8:F8" si="16">B8 * 6 + 4*(1+(27/10))</f>
        <v>1388.8</v>
      </c>
      <c r="F8" s="2">
        <f t="shared" si="16"/>
        <v>1598.8</v>
      </c>
      <c r="H8" s="2">
        <f t="shared" ref="H8:I8" si="17">E8*1.1*1.5</f>
        <v>2291.52</v>
      </c>
      <c r="I8" s="2">
        <f t="shared" si="17"/>
        <v>2638.02</v>
      </c>
      <c r="K8" s="2">
        <f t="shared" ref="K8:L8" si="18">ROUNDDOWN(H8)*2</f>
        <v>4582</v>
      </c>
      <c r="L8" s="2">
        <f t="shared" si="18"/>
        <v>5276</v>
      </c>
    </row>
    <row r="10">
      <c r="D10" s="1" t="s">
        <v>17</v>
      </c>
      <c r="E10" s="2">
        <f t="shared" ref="E10:F10" si="19">B6 * 4 + 3*(1+(27/10))</f>
        <v>635.1</v>
      </c>
      <c r="F10" s="2">
        <f t="shared" si="19"/>
        <v>731.1</v>
      </c>
      <c r="G10" s="1" t="s">
        <v>13</v>
      </c>
      <c r="H10" s="2">
        <f t="shared" ref="H10:I10" si="20">E10*1.1*1.5</f>
        <v>1047.915</v>
      </c>
      <c r="I10" s="2">
        <f t="shared" si="20"/>
        <v>1206.315</v>
      </c>
      <c r="J10" s="1" t="s">
        <v>14</v>
      </c>
      <c r="K10" s="2">
        <f t="shared" ref="K10:L10" si="21">ROUNDDOWN(H10)*2</f>
        <v>2094</v>
      </c>
      <c r="L10" s="2">
        <f t="shared" si="21"/>
        <v>2412</v>
      </c>
    </row>
    <row r="11">
      <c r="E11" s="2">
        <f t="shared" ref="E11:F11" si="22">B7 * 4 + 3*(1+(27/10))</f>
        <v>831.1</v>
      </c>
      <c r="F11" s="2">
        <f t="shared" si="22"/>
        <v>951.1</v>
      </c>
      <c r="H11" s="2">
        <f t="shared" ref="H11:I11" si="23">E11*1.1*1.5</f>
        <v>1371.315</v>
      </c>
      <c r="I11" s="2">
        <f t="shared" si="23"/>
        <v>1569.315</v>
      </c>
      <c r="K11" s="2">
        <f t="shared" ref="K11:L11" si="24">ROUNDDOWN(H11)*2</f>
        <v>2742</v>
      </c>
      <c r="L11" s="2">
        <f t="shared" si="24"/>
        <v>3138</v>
      </c>
    </row>
    <row r="12">
      <c r="E12" s="2">
        <f t="shared" ref="E12:F12" si="25">B8 * 4 + 3*(1+(27/10))</f>
        <v>927.1</v>
      </c>
      <c r="F12" s="2">
        <f t="shared" si="25"/>
        <v>1067.1</v>
      </c>
      <c r="H12" s="2">
        <f t="shared" ref="H12:I12" si="26">E12*1.1*1.5</f>
        <v>1529.715</v>
      </c>
      <c r="I12" s="2">
        <f t="shared" si="26"/>
        <v>1760.715</v>
      </c>
      <c r="K12" s="2">
        <f t="shared" ref="K12:L12" si="27">ROUNDDOWN(H12)*2</f>
        <v>3058</v>
      </c>
      <c r="L12" s="2">
        <f t="shared" si="27"/>
        <v>3520</v>
      </c>
    </row>
    <row r="14">
      <c r="D14" s="1" t="s">
        <v>18</v>
      </c>
      <c r="E14" s="2">
        <f t="shared" ref="E14:F14" si="28">B6 * 2.5 + 2*(1+(27/10))</f>
        <v>397.4</v>
      </c>
      <c r="F14" s="2">
        <f t="shared" si="28"/>
        <v>457.4</v>
      </c>
      <c r="G14" s="1" t="s">
        <v>13</v>
      </c>
      <c r="H14" s="2">
        <f t="shared" ref="H14:I14" si="29">E14*1.1*1.5</f>
        <v>655.71</v>
      </c>
      <c r="I14" s="2">
        <f t="shared" si="29"/>
        <v>754.71</v>
      </c>
      <c r="J14" s="1" t="s">
        <v>14</v>
      </c>
      <c r="K14" s="2">
        <f t="shared" ref="K14:L14" si="30">ROUNDDOWN(H14)*2</f>
        <v>1310</v>
      </c>
      <c r="L14" s="2">
        <f t="shared" si="30"/>
        <v>1508</v>
      </c>
    </row>
    <row r="15">
      <c r="E15" s="2">
        <f t="shared" ref="E15:F15" si="31">B7 * 2.5 + 2*(1+(27/10))</f>
        <v>519.9</v>
      </c>
      <c r="F15" s="2">
        <f t="shared" si="31"/>
        <v>594.9</v>
      </c>
      <c r="H15" s="2">
        <f t="shared" ref="H15:I15" si="32">E15*1.1*1.5</f>
        <v>857.835</v>
      </c>
      <c r="I15" s="2">
        <f t="shared" si="32"/>
        <v>981.585</v>
      </c>
      <c r="K15" s="2">
        <f t="shared" ref="K15:L15" si="33">ROUNDDOWN(H15)*2</f>
        <v>1714</v>
      </c>
      <c r="L15" s="2">
        <f t="shared" si="33"/>
        <v>1962</v>
      </c>
    </row>
    <row r="16">
      <c r="E16" s="2">
        <f t="shared" ref="E16:F16" si="34">B8 * 2.5 + 2*(1+(27/10))</f>
        <v>579.9</v>
      </c>
      <c r="F16" s="2">
        <f t="shared" si="34"/>
        <v>667.4</v>
      </c>
      <c r="H16" s="2">
        <f t="shared" ref="H16:I16" si="35">E16*1.1*1.5</f>
        <v>956.835</v>
      </c>
      <c r="I16" s="2">
        <f t="shared" si="35"/>
        <v>1101.21</v>
      </c>
      <c r="K16" s="2">
        <f t="shared" ref="K16:L16" si="36">ROUNDDOWN(H16)*2</f>
        <v>1912</v>
      </c>
      <c r="L16" s="2">
        <f t="shared" si="36"/>
        <v>2202</v>
      </c>
    </row>
    <row r="18">
      <c r="D18" s="1" t="s">
        <v>19</v>
      </c>
      <c r="E18" s="2">
        <f t="shared" ref="E18:F18" si="37">B6 * 1.5 + 1*(1+(27/10))</f>
        <v>237.7</v>
      </c>
      <c r="F18" s="2">
        <f t="shared" si="37"/>
        <v>273.7</v>
      </c>
      <c r="G18" s="1" t="s">
        <v>13</v>
      </c>
      <c r="H18" s="2">
        <f t="shared" ref="H18:I18" si="38">E18*1.1*1.5</f>
        <v>392.205</v>
      </c>
      <c r="I18" s="2">
        <f t="shared" si="38"/>
        <v>451.605</v>
      </c>
      <c r="J18" s="1" t="s">
        <v>14</v>
      </c>
      <c r="K18" s="2">
        <f t="shared" ref="K18:L18" si="39">ROUNDDOWN(H18)*2</f>
        <v>784</v>
      </c>
      <c r="L18" s="2">
        <f t="shared" si="39"/>
        <v>902</v>
      </c>
    </row>
    <row r="19">
      <c r="E19" s="2">
        <f t="shared" ref="E19:F19" si="40">B7 * 1.5 + 1*(1+(27/10))</f>
        <v>311.2</v>
      </c>
      <c r="F19" s="2">
        <f t="shared" si="40"/>
        <v>356.2</v>
      </c>
      <c r="H19" s="2">
        <f t="shared" ref="H19:I19" si="41">E19*1.1*1.5</f>
        <v>513.48</v>
      </c>
      <c r="I19" s="2">
        <f t="shared" si="41"/>
        <v>587.73</v>
      </c>
      <c r="K19" s="2">
        <f t="shared" ref="K19:L19" si="42">ROUNDDOWN(H19)*2</f>
        <v>1026</v>
      </c>
      <c r="L19" s="2">
        <f t="shared" si="42"/>
        <v>1174</v>
      </c>
    </row>
    <row r="20">
      <c r="E20" s="2">
        <f t="shared" ref="E20:F20" si="43">B8 * 1.5 + 1*(1+(27/10))</f>
        <v>347.2</v>
      </c>
      <c r="F20" s="2">
        <f t="shared" si="43"/>
        <v>399.7</v>
      </c>
      <c r="H20" s="2">
        <f t="shared" ref="H20:I20" si="44">E20*1.1*1.5</f>
        <v>572.88</v>
      </c>
      <c r="I20" s="2">
        <f t="shared" si="44"/>
        <v>659.505</v>
      </c>
      <c r="K20" s="2">
        <f t="shared" ref="K20:L20" si="45">ROUNDDOWN(H20)*2</f>
        <v>1144</v>
      </c>
      <c r="L20" s="2">
        <f t="shared" si="45"/>
        <v>1318</v>
      </c>
    </row>
    <row r="22">
      <c r="D22" s="1" t="s">
        <v>20</v>
      </c>
      <c r="E22" s="2">
        <f t="shared" ref="E22:F22" si="46">B6</f>
        <v>156</v>
      </c>
      <c r="F22" s="2">
        <f t="shared" si="46"/>
        <v>180</v>
      </c>
      <c r="G22" s="1" t="s">
        <v>13</v>
      </c>
      <c r="H22" s="2">
        <f t="shared" ref="H22:I22" si="47">E22*1.1*1.5</f>
        <v>257.4</v>
      </c>
      <c r="I22" s="2">
        <f t="shared" si="47"/>
        <v>297</v>
      </c>
      <c r="J22" s="1" t="s">
        <v>14</v>
      </c>
      <c r="K22" s="2">
        <f t="shared" ref="K22:L22" si="48">ROUNDDOWN(H22)*2</f>
        <v>514</v>
      </c>
      <c r="L22" s="2">
        <f t="shared" si="48"/>
        <v>594</v>
      </c>
    </row>
    <row r="23">
      <c r="E23" s="2">
        <f t="shared" ref="E23:F23" si="49">B7</f>
        <v>205</v>
      </c>
      <c r="F23" s="2">
        <f t="shared" si="49"/>
        <v>235</v>
      </c>
      <c r="H23" s="2">
        <f t="shared" ref="H23:I23" si="50">E23*1.1*1.5</f>
        <v>338.25</v>
      </c>
      <c r="I23" s="2">
        <f t="shared" si="50"/>
        <v>387.75</v>
      </c>
      <c r="J23" s="1" t="s">
        <v>21</v>
      </c>
      <c r="K23" s="2">
        <f t="shared" ref="K23:L23" si="51">ROUNDDOWN(H23)*2</f>
        <v>676</v>
      </c>
      <c r="L23" s="2">
        <f t="shared" si="51"/>
        <v>774</v>
      </c>
    </row>
    <row r="24">
      <c r="E24" s="2">
        <f t="shared" ref="E24:F24" si="52">B8</f>
        <v>229</v>
      </c>
      <c r="F24" s="2">
        <f t="shared" si="52"/>
        <v>264</v>
      </c>
      <c r="H24" s="2">
        <f t="shared" ref="H24:I24" si="53">E24*1.1*1.5</f>
        <v>377.85</v>
      </c>
      <c r="I24" s="2">
        <f t="shared" si="53"/>
        <v>435.6</v>
      </c>
      <c r="K24" s="2">
        <f t="shared" ref="K24:L24" si="54">ROUNDDOWN(H24)*2</f>
        <v>754</v>
      </c>
      <c r="L24" s="2">
        <f t="shared" si="54"/>
        <v>870</v>
      </c>
    </row>
    <row r="26">
      <c r="D26" s="1" t="s">
        <v>22</v>
      </c>
      <c r="E26" s="2">
        <f t="shared" ref="E26:F26" si="55">H2</f>
        <v>104</v>
      </c>
      <c r="F26" s="2">
        <f t="shared" si="55"/>
        <v>120</v>
      </c>
      <c r="G26" s="1" t="s">
        <v>13</v>
      </c>
      <c r="H26" s="2">
        <f t="shared" ref="H26:I26" si="56">E26*1.1*1.5</f>
        <v>171.6</v>
      </c>
      <c r="I26" s="2">
        <f t="shared" si="56"/>
        <v>198</v>
      </c>
      <c r="J26" s="1" t="s">
        <v>14</v>
      </c>
      <c r="K26" s="2">
        <f t="shared" ref="K26:L26" si="57">ROUNDDOWN(H26)*2</f>
        <v>342</v>
      </c>
      <c r="L26" s="2">
        <f t="shared" si="57"/>
        <v>396</v>
      </c>
    </row>
    <row r="27">
      <c r="E27" s="2">
        <f t="shared" ref="E27:F27" si="58">H3</f>
        <v>137</v>
      </c>
      <c r="F27" s="2">
        <f t="shared" si="58"/>
        <v>157</v>
      </c>
      <c r="H27" s="2">
        <f t="shared" ref="H27:I27" si="59">E27*1.1*1.5</f>
        <v>226.05</v>
      </c>
      <c r="I27" s="2">
        <f t="shared" si="59"/>
        <v>259.05</v>
      </c>
      <c r="K27" s="2">
        <f t="shared" ref="K27:L27" si="60">ROUNDDOWN(H27)*2</f>
        <v>452</v>
      </c>
      <c r="L27" s="2">
        <f t="shared" si="60"/>
        <v>518</v>
      </c>
    </row>
    <row r="28">
      <c r="E28" s="2">
        <f t="shared" ref="E28:F28" si="61">H4</f>
        <v>153</v>
      </c>
      <c r="F28" s="2">
        <f t="shared" si="61"/>
        <v>176</v>
      </c>
      <c r="H28" s="2">
        <f t="shared" ref="H28:I28" si="62">E28*1.1*1.5</f>
        <v>252.45</v>
      </c>
      <c r="I28" s="2">
        <f t="shared" si="62"/>
        <v>290.4</v>
      </c>
      <c r="K28" s="2">
        <f t="shared" ref="K28:L28" si="63">ROUNDDOWN(H28)*2</f>
        <v>504</v>
      </c>
      <c r="L28" s="2">
        <f t="shared" si="63"/>
        <v>580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1</v>
      </c>
      <c r="C1" s="1" t="s">
        <v>2</v>
      </c>
      <c r="D1" s="1" t="s">
        <v>3</v>
      </c>
      <c r="E1" s="1" t="s">
        <v>23</v>
      </c>
      <c r="J1" s="1" t="s">
        <v>24</v>
      </c>
      <c r="K1" s="1" t="s">
        <v>25</v>
      </c>
    </row>
    <row r="2">
      <c r="A2" s="1" t="s">
        <v>26</v>
      </c>
      <c r="B2" s="1">
        <v>53.0</v>
      </c>
      <c r="C2" s="1">
        <v>16.0</v>
      </c>
      <c r="D2" s="1">
        <f t="shared" ref="D2:D6" si="3">(B2- (C2 / 2)) / 2</f>
        <v>22.5</v>
      </c>
      <c r="E2" s="1">
        <f t="shared" ref="E2:E6" si="4">D2/16</f>
        <v>1.40625</v>
      </c>
      <c r="F2" s="1">
        <f t="shared" ref="F2:F6" si="5">E2+1</f>
        <v>2.40625</v>
      </c>
      <c r="G2" s="2">
        <f t="shared" ref="G2:G6" si="6">-E2-1</f>
        <v>-2.40625</v>
      </c>
      <c r="H2" s="2">
        <f t="shared" ref="H2:H6" si="7">D2+G2</f>
        <v>20.09375</v>
      </c>
      <c r="I2" s="2">
        <f t="shared" ref="I2:I6" si="8">D2+F2</f>
        <v>24.90625</v>
      </c>
      <c r="J2" s="2">
        <f t="shared" ref="J2:K2" si="1">ROUNDDOWN(H2)</f>
        <v>20</v>
      </c>
      <c r="K2" s="2">
        <f t="shared" si="1"/>
        <v>24</v>
      </c>
      <c r="L2" s="2">
        <f t="shared" ref="L2:M2" si="2">ROUNDDOWN(J2*1.2)</f>
        <v>24</v>
      </c>
      <c r="M2" s="2">
        <f t="shared" si="2"/>
        <v>28</v>
      </c>
    </row>
    <row r="3">
      <c r="A3" s="1" t="s">
        <v>27</v>
      </c>
      <c r="B3" s="1">
        <v>53.0</v>
      </c>
      <c r="C3" s="1">
        <v>15.0</v>
      </c>
      <c r="D3" s="1">
        <f t="shared" si="3"/>
        <v>22.75</v>
      </c>
      <c r="E3" s="1">
        <f t="shared" si="4"/>
        <v>1.421875</v>
      </c>
      <c r="F3" s="1">
        <f t="shared" si="5"/>
        <v>2.421875</v>
      </c>
      <c r="G3" s="2">
        <f t="shared" si="6"/>
        <v>-2.421875</v>
      </c>
      <c r="H3" s="2">
        <f t="shared" si="7"/>
        <v>20.328125</v>
      </c>
      <c r="I3" s="2">
        <f t="shared" si="8"/>
        <v>25.171875</v>
      </c>
      <c r="J3" s="2">
        <f t="shared" ref="J3:K3" si="9">ROUNDDOWN(H3)</f>
        <v>20</v>
      </c>
      <c r="K3" s="2">
        <f t="shared" si="9"/>
        <v>25</v>
      </c>
      <c r="L3" s="2">
        <f t="shared" ref="L3:M3" si="10">ROUNDDOWN(J3*1.2)</f>
        <v>24</v>
      </c>
      <c r="M3" s="2">
        <f t="shared" si="10"/>
        <v>30</v>
      </c>
    </row>
    <row r="4">
      <c r="A4" s="1" t="s">
        <v>28</v>
      </c>
      <c r="B4" s="1">
        <v>53.0</v>
      </c>
      <c r="C4" s="1">
        <v>31.0</v>
      </c>
      <c r="D4" s="1">
        <f t="shared" si="3"/>
        <v>18.75</v>
      </c>
      <c r="E4" s="1">
        <f t="shared" si="4"/>
        <v>1.171875</v>
      </c>
      <c r="F4" s="1">
        <f t="shared" si="5"/>
        <v>2.171875</v>
      </c>
      <c r="G4" s="2">
        <f t="shared" si="6"/>
        <v>-2.171875</v>
      </c>
      <c r="H4" s="2">
        <f t="shared" si="7"/>
        <v>16.578125</v>
      </c>
      <c r="I4" s="2">
        <f t="shared" si="8"/>
        <v>20.921875</v>
      </c>
      <c r="J4" s="2">
        <f t="shared" ref="J4:K4" si="11">ROUNDDOWN(H4)</f>
        <v>16</v>
      </c>
      <c r="K4" s="2">
        <f t="shared" si="11"/>
        <v>20</v>
      </c>
      <c r="L4" s="2">
        <f t="shared" ref="L4:M4" si="12">ROUNDDOWN(J4*1.2)</f>
        <v>19</v>
      </c>
      <c r="M4" s="2">
        <f t="shared" si="12"/>
        <v>24</v>
      </c>
    </row>
    <row r="5">
      <c r="A5" s="1" t="s">
        <v>29</v>
      </c>
      <c r="B5" s="3">
        <v>53.0</v>
      </c>
      <c r="C5" s="4">
        <v>19.0</v>
      </c>
      <c r="D5" s="3">
        <f t="shared" si="3"/>
        <v>21.75</v>
      </c>
      <c r="E5" s="3">
        <f t="shared" si="4"/>
        <v>1.359375</v>
      </c>
      <c r="F5" s="3">
        <f t="shared" si="5"/>
        <v>2.359375</v>
      </c>
      <c r="G5" s="3">
        <f t="shared" si="6"/>
        <v>-2.359375</v>
      </c>
      <c r="H5" s="3">
        <f t="shared" si="7"/>
        <v>19.390625</v>
      </c>
      <c r="I5" s="3">
        <f t="shared" si="8"/>
        <v>24.109375</v>
      </c>
      <c r="J5" s="3">
        <f t="shared" ref="J5:K5" si="13">ROUNDDOWN(H5)</f>
        <v>19</v>
      </c>
      <c r="K5" s="3">
        <f t="shared" si="13"/>
        <v>24</v>
      </c>
      <c r="L5" s="3">
        <f t="shared" ref="L5:M5" si="14">ROUNDDOWN(J5*1.2)</f>
        <v>22</v>
      </c>
      <c r="M5" s="3">
        <f t="shared" si="14"/>
        <v>28</v>
      </c>
    </row>
    <row r="6">
      <c r="A6" s="5" t="s">
        <v>30</v>
      </c>
      <c r="B6" s="3">
        <v>53.0</v>
      </c>
      <c r="C6" s="4">
        <v>18.0</v>
      </c>
      <c r="D6" s="3">
        <f t="shared" si="3"/>
        <v>22</v>
      </c>
      <c r="E6" s="3">
        <f t="shared" si="4"/>
        <v>1.375</v>
      </c>
      <c r="F6" s="3">
        <f t="shared" si="5"/>
        <v>2.375</v>
      </c>
      <c r="G6" s="3">
        <f t="shared" si="6"/>
        <v>-2.375</v>
      </c>
      <c r="H6" s="3">
        <f t="shared" si="7"/>
        <v>19.625</v>
      </c>
      <c r="I6" s="3">
        <f t="shared" si="8"/>
        <v>24.375</v>
      </c>
      <c r="J6" s="3">
        <f t="shared" ref="J6:K6" si="15">ROUNDDOWN(H6)</f>
        <v>19</v>
      </c>
      <c r="K6" s="3">
        <f t="shared" si="15"/>
        <v>24</v>
      </c>
      <c r="L6" s="3">
        <f t="shared" ref="L6:M6" si="16">ROUNDDOWN(J6*1.2)</f>
        <v>22</v>
      </c>
      <c r="M6" s="3">
        <f t="shared" si="16"/>
        <v>28</v>
      </c>
    </row>
    <row r="7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1</v>
      </c>
      <c r="C1" s="1" t="s">
        <v>2</v>
      </c>
      <c r="D1" s="1" t="s">
        <v>3</v>
      </c>
      <c r="E1" s="1" t="s">
        <v>23</v>
      </c>
      <c r="J1" s="1" t="s">
        <v>24</v>
      </c>
      <c r="K1" s="1" t="s">
        <v>25</v>
      </c>
    </row>
    <row r="2">
      <c r="A2" s="1" t="s">
        <v>31</v>
      </c>
      <c r="B2" s="1">
        <v>200.0</v>
      </c>
      <c r="C2" s="1">
        <v>75.0</v>
      </c>
      <c r="D2" s="1">
        <f t="shared" ref="D2:D5" si="3">(B2- (C2 / 2)) / 2</f>
        <v>81.25</v>
      </c>
      <c r="E2" s="1">
        <f t="shared" ref="E2:E5" si="4">D2/16</f>
        <v>5.078125</v>
      </c>
      <c r="F2" s="1">
        <f t="shared" ref="F2:F5" si="5">E2+1</f>
        <v>6.078125</v>
      </c>
      <c r="G2" s="2">
        <f t="shared" ref="G2:G5" si="6">-E2-1</f>
        <v>-6.078125</v>
      </c>
      <c r="H2" s="2">
        <f t="shared" ref="H2:H5" si="7">D2+G2</f>
        <v>75.171875</v>
      </c>
      <c r="I2" s="2">
        <f t="shared" ref="I2:I5" si="8">D2+F2</f>
        <v>87.328125</v>
      </c>
      <c r="J2" s="2">
        <f t="shared" ref="J2:K2" si="1">ROUNDDOWN(H2)</f>
        <v>75</v>
      </c>
      <c r="K2" s="2">
        <f t="shared" si="1"/>
        <v>87</v>
      </c>
      <c r="L2" s="1">
        <f t="shared" ref="L2:M2" si="2">J2*1.25</f>
        <v>93.75</v>
      </c>
      <c r="M2" s="1">
        <f t="shared" si="2"/>
        <v>108.75</v>
      </c>
    </row>
    <row r="3">
      <c r="A3" s="1" t="s">
        <v>32</v>
      </c>
      <c r="B3" s="1">
        <v>200.0</v>
      </c>
      <c r="C3" s="1">
        <v>121.0</v>
      </c>
      <c r="D3" s="1">
        <f t="shared" si="3"/>
        <v>69.75</v>
      </c>
      <c r="E3" s="1">
        <f t="shared" si="4"/>
        <v>4.359375</v>
      </c>
      <c r="F3" s="1">
        <f t="shared" si="5"/>
        <v>5.359375</v>
      </c>
      <c r="G3" s="2">
        <f t="shared" si="6"/>
        <v>-5.359375</v>
      </c>
      <c r="H3" s="2">
        <f t="shared" si="7"/>
        <v>64.390625</v>
      </c>
      <c r="I3" s="2">
        <f t="shared" si="8"/>
        <v>75.109375</v>
      </c>
      <c r="J3" s="2">
        <f t="shared" ref="J3:K3" si="9">ROUNDDOWN(H3)</f>
        <v>64</v>
      </c>
      <c r="K3" s="2">
        <f t="shared" si="9"/>
        <v>75</v>
      </c>
      <c r="L3" s="1">
        <f t="shared" ref="L3:M3" si="10">J3*1.25</f>
        <v>80</v>
      </c>
      <c r="M3" s="1">
        <f t="shared" si="10"/>
        <v>93.75</v>
      </c>
    </row>
    <row r="4">
      <c r="A4" s="1" t="s">
        <v>33</v>
      </c>
      <c r="B4" s="1">
        <v>200.0</v>
      </c>
      <c r="C4" s="1">
        <v>93.0</v>
      </c>
      <c r="D4" s="1">
        <f t="shared" si="3"/>
        <v>76.75</v>
      </c>
      <c r="E4" s="1">
        <f t="shared" si="4"/>
        <v>4.796875</v>
      </c>
      <c r="F4" s="1">
        <f t="shared" si="5"/>
        <v>5.796875</v>
      </c>
      <c r="G4" s="2">
        <f t="shared" si="6"/>
        <v>-5.796875</v>
      </c>
      <c r="H4" s="2">
        <f t="shared" si="7"/>
        <v>70.953125</v>
      </c>
      <c r="I4" s="2">
        <f t="shared" si="8"/>
        <v>82.546875</v>
      </c>
      <c r="J4" s="2">
        <f t="shared" ref="J4:K4" si="11">ROUNDDOWN(H4)</f>
        <v>70</v>
      </c>
      <c r="K4" s="2">
        <f t="shared" si="11"/>
        <v>82</v>
      </c>
      <c r="L4" s="1">
        <f t="shared" ref="L4:M4" si="12">J4*1.25</f>
        <v>87.5</v>
      </c>
      <c r="M4" s="1">
        <f t="shared" si="12"/>
        <v>102.5</v>
      </c>
    </row>
    <row r="5">
      <c r="A5" s="1" t="s">
        <v>27</v>
      </c>
      <c r="B5" s="1">
        <v>200.0</v>
      </c>
      <c r="C5" s="1">
        <v>144.0</v>
      </c>
      <c r="D5" s="1">
        <f t="shared" si="3"/>
        <v>64</v>
      </c>
      <c r="E5" s="1">
        <f t="shared" si="4"/>
        <v>4</v>
      </c>
      <c r="F5" s="1">
        <f t="shared" si="5"/>
        <v>5</v>
      </c>
      <c r="G5" s="2">
        <f t="shared" si="6"/>
        <v>-5</v>
      </c>
      <c r="H5" s="2">
        <f t="shared" si="7"/>
        <v>59</v>
      </c>
      <c r="I5" s="2">
        <f t="shared" si="8"/>
        <v>69</v>
      </c>
      <c r="J5" s="2">
        <f t="shared" ref="J5:K5" si="13">ROUNDDOWN(H5)</f>
        <v>59</v>
      </c>
      <c r="K5" s="2">
        <f t="shared" si="13"/>
        <v>69</v>
      </c>
      <c r="L5" s="1">
        <f t="shared" ref="L5:M5" si="14">J5*1.25</f>
        <v>73.75</v>
      </c>
      <c r="M5" s="1">
        <f t="shared" si="14"/>
        <v>86.25</v>
      </c>
    </row>
    <row r="6">
      <c r="A6" s="5"/>
      <c r="B6" s="3"/>
      <c r="C6" s="4"/>
      <c r="D6" s="3"/>
      <c r="E6" s="3"/>
      <c r="F6" s="3"/>
      <c r="G6" s="3"/>
      <c r="H6" s="3"/>
      <c r="I6" s="3"/>
      <c r="J6" s="3"/>
      <c r="K6" s="3"/>
      <c r="L6" s="3"/>
      <c r="M6" s="3"/>
    </row>
    <row r="7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</sheetData>
  <drawing r:id="rId1"/>
</worksheet>
</file>