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<sst xmlns="http://schemas.openxmlformats.org/spreadsheetml/2006/main" count="532" uniqueCount="176">
  <si>
    <t>モンスター</t>
  </si>
  <si>
    <t>型</t>
  </si>
  <si>
    <t>Ac1</t>
  </si>
  <si>
    <t>Ac2</t>
  </si>
  <si>
    <t>Ac3</t>
  </si>
  <si>
    <t>Ac4</t>
  </si>
  <si>
    <t>Ac5</t>
  </si>
  <si>
    <t>Ac6</t>
  </si>
  <si>
    <t>2回目(2回連続で引いた時に行動が変化するかどうか)</t>
  </si>
  <si>
    <t>020e8dcc</t>
  </si>
  <si>
    <t>ゾンビナイト</t>
  </si>
  <si>
    <t>偏向1</t>
  </si>
  <si>
    <t>攻撃</t>
  </si>
  <si>
    <t>さみだれづき</t>
  </si>
  <si>
    <t>攻撃(毒)</t>
  </si>
  <si>
    <t>×</t>
  </si>
  <si>
    <t>ナイトリッチ</t>
  </si>
  <si>
    <t xml:space="preserve"> ザオラル(攻撃) </t>
  </si>
  <si>
    <t>ためる</t>
  </si>
  <si>
    <t>やいばくだき</t>
  </si>
  <si>
    <t>こごえるふぶき</t>
  </si>
  <si>
    <t>痛恨</t>
  </si>
  <si>
    <t>6.6406%の確率で痛恨の一撃</t>
  </si>
  <si>
    <t>2ターンの間93.3593%を引き続ける確率は</t>
  </si>
  <si>
    <t>%</t>
  </si>
  <si>
    <t>ベホマスライム</t>
  </si>
  <si>
    <t xml:space="preserve"> ベホマ(攻撃)</t>
  </si>
  <si>
    <t>ぽんぽこたぬき</t>
  </si>
  <si>
    <t>さとうおどり</t>
  </si>
  <si>
    <t>ひとくいが</t>
  </si>
  <si>
    <t>毒攻撃</t>
  </si>
  <si>
    <t>マヌーサ</t>
  </si>
  <si>
    <t>ウパソルジャー</t>
  </si>
  <si>
    <t>うけながしのかまえ</t>
  </si>
  <si>
    <t>防御</t>
  </si>
  <si>
    <t>はぐれメタル(0x126)</t>
  </si>
  <si>
    <t>逃げる</t>
  </si>
  <si>
    <t>イオ</t>
  </si>
  <si>
    <t>スペクタクルショー</t>
  </si>
  <si>
    <t>逃げない確率</t>
  </si>
  <si>
    <t>メタルスライム(0x129)</t>
  </si>
  <si>
    <t>メラ</t>
  </si>
  <si>
    <t>メタルキング(0x127)</t>
  </si>
  <si>
    <t>大きな体を思いっきりぶつけてきた！</t>
  </si>
  <si>
    <t>プラチナキング(0x128)</t>
  </si>
  <si>
    <t>ゴールデンスライム</t>
  </si>
  <si>
    <t>ゆうがに微笑んでいる(やすみ)</t>
  </si>
  <si>
    <t>マダンテ</t>
  </si>
  <si>
    <t>わらいぶくろ</t>
  </si>
  <si>
    <t>攻撃(逃げる)</t>
  </si>
  <si>
    <t>みならいあくまを呼ぶ</t>
  </si>
  <si>
    <t>不思議な踊り</t>
  </si>
  <si>
    <t>ようすをうかがう</t>
  </si>
  <si>
    <t>みならいあくま</t>
  </si>
  <si>
    <t>攻撃(mp吸収)</t>
  </si>
  <si>
    <t>じんめんちょう</t>
  </si>
  <si>
    <t>マヌーサ(既にマヌーサの場合攻撃)</t>
  </si>
  <si>
    <t>既にマヌーサの場合攻撃、そうでない場合マヌーサMP足りない</t>
  </si>
  <si>
    <t>てっこうまじん</t>
  </si>
  <si>
    <t>かばう(攻撃)</t>
  </si>
  <si>
    <t>かぶとわり</t>
  </si>
  <si>
    <t>スクルト(MPが足りない)</t>
  </si>
  <si>
    <t>もろば斬り</t>
  </si>
  <si>
    <t>2回目</t>
  </si>
  <si>
    <t>020e8dd8</t>
  </si>
  <si>
    <t>ウィングデビル</t>
  </si>
  <si>
    <t>偏向2</t>
  </si>
  <si>
    <t>マジックバリア</t>
  </si>
  <si>
    <t>イオラ</t>
  </si>
  <si>
    <t>イオラ(こごえるふぶき)</t>
  </si>
  <si>
    <t>〇</t>
  </si>
  <si>
    <t>ねこまどう</t>
  </si>
  <si>
    <t>攻撃(mp吸収)(逃げる)</t>
  </si>
  <si>
    <t>顔をあらう</t>
  </si>
  <si>
    <t>暴走メラ</t>
  </si>
  <si>
    <t>ズッキーニャ</t>
  </si>
  <si>
    <t>020e8dc6</t>
  </si>
  <si>
    <t>キラーアーマー</t>
  </si>
  <si>
    <t>均等</t>
  </si>
  <si>
    <t>仲間呼び</t>
  </si>
  <si>
    <t>動画等だと睡眠技を使います。この調査で睡眠技を打たなかった理由は不明です</t>
  </si>
  <si>
    <t>ブラウニー(Lv8)</t>
  </si>
  <si>
    <t>ハートブレイク</t>
  </si>
  <si>
    <t>テンション50</t>
  </si>
  <si>
    <t>SHTの場合攻撃</t>
  </si>
  <si>
    <t>HTの場合攻撃</t>
  </si>
  <si>
    <t>ブラウニー(Lv30)</t>
  </si>
  <si>
    <t>再度試したら見惚れたり混乱しなかった、謎</t>
  </si>
  <si>
    <t>Aにみとれる</t>
  </si>
  <si>
    <t>かまっち</t>
  </si>
  <si>
    <t>ラリホー</t>
  </si>
  <si>
    <t>でんでんかえる</t>
  </si>
  <si>
    <t>舌攻撃(やすみ)</t>
  </si>
  <si>
    <t>ねんえき攻撃(素早さ低下)</t>
  </si>
  <si>
    <t>タホドラキー</t>
  </si>
  <si>
    <t>ルカナン</t>
  </si>
  <si>
    <t>メタルスライム(0x3)</t>
  </si>
  <si>
    <t>通常メタル</t>
  </si>
  <si>
    <t>連続して逃げない確率も記載しています</t>
  </si>
  <si>
    <t>メタルブラザーズ(0x4C)</t>
  </si>
  <si>
    <t>メラストーム</t>
  </si>
  <si>
    <t>はぐれメタル(0x1B)</t>
  </si>
  <si>
    <t>メタルキング(0xB5)</t>
  </si>
  <si>
    <t>プラチナキング(0xF2)</t>
  </si>
  <si>
    <t>チート産な為か呪文使わなかった</t>
  </si>
  <si>
    <t>ゴールデントーテム</t>
  </si>
  <si>
    <t>グラグラしている(やすみ)</t>
  </si>
  <si>
    <t>メタッピー</t>
  </si>
  <si>
    <t>ピオラ(2段階で攻撃)</t>
  </si>
  <si>
    <t>△</t>
  </si>
  <si>
    <t>ゆうれい</t>
  </si>
  <si>
    <t>ドラキー</t>
  </si>
  <si>
    <t>スライム</t>
  </si>
  <si>
    <t>逃げる(戦士Lv1でも逃げる)</t>
  </si>
  <si>
    <t>ドロザラー</t>
  </si>
  <si>
    <t>すなけむりをまきあげた(マヌーサ)</t>
  </si>
  <si>
    <t>モーモン(Lv30)</t>
  </si>
  <si>
    <t>フワフワしている</t>
  </si>
  <si>
    <t>逃げる前に1回みとれる行動をする</t>
  </si>
  <si>
    <t>モーモン(Lv5)</t>
  </si>
  <si>
    <t>モーモン(魔法使いLv1)</t>
  </si>
  <si>
    <t>リリパット(Lv30)</t>
  </si>
  <si>
    <t>スカラ(逃げる)</t>
  </si>
  <si>
    <t>リリパット(Lv5)</t>
  </si>
  <si>
    <t>スカラ(攻撃)</t>
  </si>
  <si>
    <t>ローテーション or 特殊処理</t>
  </si>
  <si>
    <t>メラゴースト</t>
  </si>
  <si>
    <t>恐らく別乱数 or 特殊処理、メラ打つと攻撃しかしてこなくなった。無駄打ちしないのは謎</t>
  </si>
  <si>
    <t>フィールド上でどのidが採用されるかはデータ解析を使用して調査した。</t>
  </si>
  <si>
    <t>同じメタルスライムに10回エンカウントした結果、全て均等型だった。</t>
  </si>
  <si>
    <t>封印のほこら</t>
  </si>
  <si>
    <t>メタルスライム</t>
  </si>
  <si>
    <t>0x3</t>
  </si>
  <si>
    <t>AテーブルやCテーブルによるエンカウントが書き換えが生じることはなさそう</t>
  </si>
  <si>
    <t>ウォルロ地方の高台</t>
  </si>
  <si>
    <t>15ターン経過しても均等型から変わらなかった</t>
  </si>
  <si>
    <t>サンマロウ北のどうくつ B1F</t>
  </si>
  <si>
    <t>メタルブラザーズ</t>
  </si>
  <si>
    <t>0x4C</t>
  </si>
  <si>
    <t>予想通りスペクタクルショーで出現したメタル系は全て「偏向1」型だった</t>
  </si>
  <si>
    <t>サンマロウ北のどうくつ B2F</t>
  </si>
  <si>
    <t>魔獣のどうくつ B2F</t>
  </si>
  <si>
    <t>はぐれメタル</t>
  </si>
  <si>
    <t>0x1b</t>
  </si>
  <si>
    <t>魔獣のどうくつ B3F</t>
  </si>
  <si>
    <t>逃げない確率は下記のサイトを参考にして、下記の通り</t>
  </si>
  <si>
    <t>まさゆきの地図</t>
  </si>
  <si>
    <t>メタルキング</t>
  </si>
  <si>
    <t>0xb5</t>
  </si>
  <si>
    <t>https://mathwords.net/renzokukakuritu</t>
  </si>
  <si>
    <t xml:space="preserve"> =</t>
  </si>
  <si>
    <t xml:space="preserve"> = </t>
  </si>
  <si>
    <t>1ターン目</t>
  </si>
  <si>
    <t>お供についてもデータ解析を使用して調査した</t>
  </si>
  <si>
    <t>2ターン目</t>
  </si>
  <si>
    <t>3ターン目</t>
  </si>
  <si>
    <t>4ターン目</t>
  </si>
  <si>
    <t>5ターン目</t>
  </si>
  <si>
    <t>6ターン目</t>
  </si>
  <si>
    <t>7ターン目</t>
  </si>
  <si>
    <t>8ターン目</t>
  </si>
  <si>
    <t>9ターン目</t>
  </si>
  <si>
    <t>アルマの塔 3F</t>
  </si>
  <si>
    <t>10ターン目</t>
  </si>
  <si>
    <t>アルマの塔 5F</t>
  </si>
  <si>
    <t>11ターン目</t>
  </si>
  <si>
    <t>アルマの塔 外廊下</t>
  </si>
  <si>
    <t>12ターン目</t>
  </si>
  <si>
    <t>13ターン目</t>
  </si>
  <si>
    <t>14ターン目</t>
  </si>
  <si>
    <t>15ターン目</t>
  </si>
  <si>
    <t>16ターン目</t>
  </si>
  <si>
    <t>17ターン目</t>
  </si>
  <si>
    <t>18ターン目</t>
  </si>
  <si>
    <t>19ターン目</t>
  </si>
  <si>
    <t>20ターン目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</si>
</sst>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thwords.net/renzokukakuritu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B2" s="1" t="s">
        <v>9</v>
      </c>
      <c r="C2" s="1">
        <v>68.0</v>
      </c>
      <c r="D2" s="1">
        <v>58.0</v>
      </c>
      <c r="E2" s="1">
        <v>48.0</v>
      </c>
      <c r="F2" s="1">
        <v>38.0</v>
      </c>
      <c r="G2" s="1">
        <v>27.0</v>
      </c>
      <c r="H2" s="1">
        <v>17.0</v>
      </c>
      <c r="I2" s="2">
        <f>sum(C2:H2)</f>
        <v>256</v>
      </c>
    </row>
    <row r="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12</v>
      </c>
      <c r="G3" s="1" t="s">
        <v>12</v>
      </c>
      <c r="H3" s="1" t="s">
        <v>12</v>
      </c>
      <c r="I3" s="1" t="s">
        <v>15</v>
      </c>
    </row>
    <row r="4">
      <c r="A4" s="1" t="s">
        <v>16</v>
      </c>
      <c r="B4" s="1" t="s">
        <v>11</v>
      </c>
      <c r="C4" s="1" t="s">
        <v>12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15</v>
      </c>
      <c r="J4" s="1" t="s">
        <v>22</v>
      </c>
      <c r="L4" s="1" t="s">
        <v>23</v>
      </c>
      <c r="O4" s="1">
        <f>0.933593^2*100</f>
        <v>87.15958896</v>
      </c>
      <c r="P4" s="1" t="s">
        <v>24</v>
      </c>
    </row>
    <row r="5">
      <c r="A5" s="1" t="s">
        <v>25</v>
      </c>
      <c r="B5" s="1" t="s">
        <v>11</v>
      </c>
      <c r="C5" s="1" t="s">
        <v>26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s="1" t="s">
        <v>15</v>
      </c>
    </row>
    <row r="6">
      <c r="A6" s="1" t="s">
        <v>27</v>
      </c>
      <c r="B6" s="1" t="s">
        <v>11</v>
      </c>
      <c r="C6" s="1" t="s">
        <v>12</v>
      </c>
      <c r="D6" s="1" t="s">
        <v>12</v>
      </c>
      <c r="E6" s="1" t="s">
        <v>28</v>
      </c>
      <c r="F6" s="1" t="s">
        <v>12</v>
      </c>
      <c r="G6" s="1" t="s">
        <v>12</v>
      </c>
      <c r="H6" s="1" t="s">
        <v>12</v>
      </c>
      <c r="I6" s="1" t="s">
        <v>15</v>
      </c>
    </row>
    <row r="7">
      <c r="A7" s="1" t="s">
        <v>29</v>
      </c>
      <c r="B7" s="3" t="s">
        <v>11</v>
      </c>
      <c r="C7" s="1" t="s">
        <v>12</v>
      </c>
      <c r="D7" s="1" t="s">
        <v>12</v>
      </c>
      <c r="E7" s="1" t="s">
        <v>30</v>
      </c>
      <c r="F7" s="1" t="s">
        <v>12</v>
      </c>
      <c r="G7" s="1" t="s">
        <v>31</v>
      </c>
      <c r="H7" s="1" t="s">
        <v>30</v>
      </c>
      <c r="I7" s="1" t="s">
        <v>15</v>
      </c>
    </row>
    <row r="8">
      <c r="A8" s="1" t="s">
        <v>32</v>
      </c>
      <c r="B8" s="3" t="s">
        <v>11</v>
      </c>
      <c r="C8" s="1" t="s">
        <v>12</v>
      </c>
      <c r="D8" s="1" t="s">
        <v>12</v>
      </c>
      <c r="E8" s="1" t="s">
        <v>12</v>
      </c>
      <c r="F8" s="1" t="s">
        <v>33</v>
      </c>
      <c r="G8" s="1" t="s">
        <v>34</v>
      </c>
      <c r="H8" s="3" t="s">
        <v>33</v>
      </c>
      <c r="I8" s="1" t="s">
        <v>15</v>
      </c>
    </row>
    <row r="9">
      <c r="A9" s="1" t="s">
        <v>35</v>
      </c>
      <c r="B9" s="3" t="s">
        <v>11</v>
      </c>
      <c r="C9" s="1" t="s">
        <v>12</v>
      </c>
      <c r="D9" s="1" t="s">
        <v>36</v>
      </c>
      <c r="E9" s="1" t="s">
        <v>12</v>
      </c>
      <c r="F9" s="1" t="s">
        <v>12</v>
      </c>
      <c r="G9" s="1" t="s">
        <v>12</v>
      </c>
      <c r="H9" s="1" t="s">
        <v>37</v>
      </c>
      <c r="I9" s="1" t="s">
        <v>15</v>
      </c>
      <c r="J9" s="1" t="s">
        <v>38</v>
      </c>
      <c r="K9" s="2">
        <f>D2</f>
        <v>58</v>
      </c>
      <c r="L9" s="1" t="s">
        <v>39</v>
      </c>
      <c r="M9" s="1">
        <v>77.34375</v>
      </c>
      <c r="N9" s="1">
        <v>0.77343</v>
      </c>
    </row>
    <row r="10">
      <c r="A10" s="1" t="s">
        <v>40</v>
      </c>
      <c r="B10" s="3" t="s">
        <v>11</v>
      </c>
      <c r="C10" s="1" t="s">
        <v>12</v>
      </c>
      <c r="D10" s="1" t="s">
        <v>36</v>
      </c>
      <c r="E10" s="1" t="s">
        <v>12</v>
      </c>
      <c r="F10" s="1" t="s">
        <v>12</v>
      </c>
      <c r="G10" s="1" t="s">
        <v>12</v>
      </c>
      <c r="H10" s="1" t="s">
        <v>41</v>
      </c>
      <c r="I10" s="1" t="s">
        <v>15</v>
      </c>
      <c r="J10" s="1" t="s">
        <v>38</v>
      </c>
    </row>
    <row r="11">
      <c r="A11" s="1" t="s">
        <v>42</v>
      </c>
      <c r="B11" s="3" t="s">
        <v>11</v>
      </c>
      <c r="C11" s="1" t="s">
        <v>12</v>
      </c>
      <c r="D11" s="1" t="s">
        <v>36</v>
      </c>
      <c r="E11" s="1" t="s">
        <v>12</v>
      </c>
      <c r="F11" s="1" t="s">
        <v>12</v>
      </c>
      <c r="G11" s="1" t="s">
        <v>43</v>
      </c>
      <c r="H11" s="1" t="s">
        <v>12</v>
      </c>
      <c r="I11" s="1" t="s">
        <v>15</v>
      </c>
      <c r="J11" s="1" t="s">
        <v>38</v>
      </c>
    </row>
    <row r="12">
      <c r="A12" s="1" t="s">
        <v>44</v>
      </c>
      <c r="B12" s="3" t="s">
        <v>11</v>
      </c>
      <c r="C12" s="1" t="s">
        <v>12</v>
      </c>
      <c r="D12" s="1" t="s">
        <v>36</v>
      </c>
      <c r="E12" s="1" t="s">
        <v>36</v>
      </c>
      <c r="F12" s="1" t="s">
        <v>12</v>
      </c>
      <c r="G12" s="1" t="s">
        <v>31</v>
      </c>
      <c r="H12" s="1" t="s">
        <v>12</v>
      </c>
      <c r="I12" s="1" t="s">
        <v>15</v>
      </c>
      <c r="J12" s="1" t="s">
        <v>38</v>
      </c>
      <c r="K12" s="2">
        <f>D2+E2</f>
        <v>106</v>
      </c>
      <c r="L12" s="1" t="s">
        <v>39</v>
      </c>
      <c r="M12" s="1">
        <v>58.59375</v>
      </c>
      <c r="N12" s="1">
        <v>0.58593</v>
      </c>
    </row>
    <row r="13">
      <c r="A13" s="1" t="s">
        <v>45</v>
      </c>
      <c r="B13" s="3" t="s">
        <v>11</v>
      </c>
      <c r="C13" s="1" t="s">
        <v>12</v>
      </c>
      <c r="D13" s="1" t="s">
        <v>36</v>
      </c>
      <c r="E13" s="1" t="s">
        <v>46</v>
      </c>
      <c r="F13" s="1" t="s">
        <v>46</v>
      </c>
      <c r="G13" s="1" t="s">
        <v>46</v>
      </c>
      <c r="H13" s="1" t="s">
        <v>47</v>
      </c>
      <c r="I13" s="1" t="s">
        <v>15</v>
      </c>
    </row>
    <row r="14">
      <c r="A14" s="1" t="s">
        <v>48</v>
      </c>
      <c r="B14" s="3" t="s">
        <v>11</v>
      </c>
      <c r="C14" s="1" t="s">
        <v>49</v>
      </c>
      <c r="D14" s="1" t="s">
        <v>12</v>
      </c>
      <c r="E14" s="1" t="s">
        <v>12</v>
      </c>
      <c r="F14" s="1" t="s">
        <v>50</v>
      </c>
      <c r="G14" s="1" t="s">
        <v>51</v>
      </c>
      <c r="H14" s="1" t="s">
        <v>52</v>
      </c>
      <c r="I14" s="1" t="s">
        <v>15</v>
      </c>
    </row>
    <row r="15">
      <c r="A15" s="1" t="s">
        <v>53</v>
      </c>
      <c r="B15" s="3" t="s">
        <v>11</v>
      </c>
      <c r="C15" s="1" t="s">
        <v>41</v>
      </c>
      <c r="D15" s="1" t="s">
        <v>54</v>
      </c>
      <c r="E15" s="1" t="s">
        <v>12</v>
      </c>
      <c r="F15" s="1" t="s">
        <v>12</v>
      </c>
      <c r="G15" s="1" t="s">
        <v>12</v>
      </c>
      <c r="H15" s="1" t="s">
        <v>12</v>
      </c>
      <c r="I15" s="1" t="s">
        <v>15</v>
      </c>
    </row>
    <row r="16">
      <c r="A16" s="1" t="s">
        <v>55</v>
      </c>
      <c r="B16" s="3" t="s">
        <v>11</v>
      </c>
      <c r="C16" s="1" t="s">
        <v>12</v>
      </c>
      <c r="D16" s="1" t="s">
        <v>12</v>
      </c>
      <c r="E16" s="1" t="s">
        <v>12</v>
      </c>
      <c r="F16" s="1" t="s">
        <v>56</v>
      </c>
      <c r="G16" s="1" t="s">
        <v>12</v>
      </c>
      <c r="H16" s="1" t="s">
        <v>56</v>
      </c>
      <c r="I16" s="1" t="s">
        <v>15</v>
      </c>
      <c r="J16" s="1" t="s">
        <v>57</v>
      </c>
    </row>
    <row r="17">
      <c r="A17" s="1" t="s">
        <v>58</v>
      </c>
      <c r="B17" s="3" t="s">
        <v>11</v>
      </c>
      <c r="C17" s="1" t="s">
        <v>59</v>
      </c>
      <c r="D17" s="1" t="s">
        <v>12</v>
      </c>
      <c r="E17" s="1" t="s">
        <v>12</v>
      </c>
      <c r="F17" s="1" t="s">
        <v>60</v>
      </c>
      <c r="G17" s="1" t="s">
        <v>61</v>
      </c>
      <c r="H17" s="1" t="s">
        <v>62</v>
      </c>
      <c r="I17" s="1" t="s">
        <v>15</v>
      </c>
    </row>
    <row r="19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63</v>
      </c>
    </row>
    <row r="20">
      <c r="B20" s="1" t="s">
        <v>64</v>
      </c>
      <c r="C20" s="1">
        <v>70.0</v>
      </c>
      <c r="D20" s="1">
        <v>70.0</v>
      </c>
      <c r="E20" s="1">
        <v>70.0</v>
      </c>
      <c r="F20" s="1">
        <v>16.0</v>
      </c>
      <c r="G20" s="1">
        <v>15.0</v>
      </c>
      <c r="H20" s="1">
        <v>15.0</v>
      </c>
      <c r="I20" s="2">
        <f>sum(C20:H20)</f>
        <v>256</v>
      </c>
    </row>
    <row r="21">
      <c r="A21" s="1" t="s">
        <v>65</v>
      </c>
      <c r="B21" s="1" t="s">
        <v>66</v>
      </c>
      <c r="C21" s="1" t="s">
        <v>12</v>
      </c>
      <c r="D21" s="1" t="s">
        <v>67</v>
      </c>
      <c r="E21" s="1" t="s">
        <v>68</v>
      </c>
      <c r="F21" s="1" t="s">
        <v>12</v>
      </c>
      <c r="G21" s="1" t="s">
        <v>20</v>
      </c>
      <c r="H21" s="1" t="s">
        <v>69</v>
      </c>
      <c r="I21" s="1" t="s">
        <v>70</v>
      </c>
    </row>
    <row r="22">
      <c r="A22" s="1" t="s">
        <v>65</v>
      </c>
      <c r="B22" s="1" t="s">
        <v>63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20</v>
      </c>
      <c r="H22" s="1" t="s">
        <v>20</v>
      </c>
    </row>
    <row r="23">
      <c r="A23" s="1" t="s">
        <v>71</v>
      </c>
      <c r="B23" s="1" t="s">
        <v>66</v>
      </c>
      <c r="C23" s="1" t="s">
        <v>41</v>
      </c>
      <c r="D23" s="1" t="s">
        <v>12</v>
      </c>
      <c r="E23" s="1" t="s">
        <v>72</v>
      </c>
      <c r="F23" s="1" t="s">
        <v>73</v>
      </c>
      <c r="G23" s="1" t="s">
        <v>73</v>
      </c>
      <c r="H23" s="1" t="s">
        <v>74</v>
      </c>
      <c r="I23" s="1" t="s">
        <v>15</v>
      </c>
    </row>
    <row r="24">
      <c r="A24" s="1" t="s">
        <v>75</v>
      </c>
      <c r="B24" s="1" t="s">
        <v>66</v>
      </c>
      <c r="C24" s="1" t="s">
        <v>12</v>
      </c>
      <c r="D24" s="1" t="s">
        <v>12</v>
      </c>
      <c r="E24" s="1" t="s">
        <v>49</v>
      </c>
      <c r="F24" s="1" t="s">
        <v>12</v>
      </c>
      <c r="G24" s="1" t="s">
        <v>12</v>
      </c>
      <c r="H24" s="1" t="s">
        <v>12</v>
      </c>
      <c r="I24" s="1" t="s">
        <v>15</v>
      </c>
    </row>
    <row r="28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63</v>
      </c>
    </row>
    <row r="29">
      <c r="B29" s="1" t="s">
        <v>76</v>
      </c>
      <c r="C29" s="1">
        <v>43.0</v>
      </c>
      <c r="D29" s="1">
        <v>42.0</v>
      </c>
      <c r="E29" s="1">
        <v>43.0</v>
      </c>
      <c r="F29" s="1">
        <v>43.0</v>
      </c>
      <c r="G29" s="1">
        <v>42.0</v>
      </c>
      <c r="H29" s="1">
        <v>43.0</v>
      </c>
      <c r="I29" s="2">
        <f>sum(C29:H29)</f>
        <v>256</v>
      </c>
    </row>
    <row r="30">
      <c r="A30" s="1" t="s">
        <v>77</v>
      </c>
      <c r="B30" s="1" t="s">
        <v>78</v>
      </c>
      <c r="C30" s="1" t="s">
        <v>12</v>
      </c>
      <c r="D30" s="1" t="s">
        <v>79</v>
      </c>
      <c r="E30" s="1" t="s">
        <v>79</v>
      </c>
      <c r="F30" s="1" t="s">
        <v>12</v>
      </c>
      <c r="G30" s="1" t="s">
        <v>12</v>
      </c>
      <c r="H30" s="1" t="s">
        <v>12</v>
      </c>
      <c r="I30" s="1" t="s">
        <v>15</v>
      </c>
      <c r="J30" s="1" t="s">
        <v>80</v>
      </c>
    </row>
    <row r="31">
      <c r="A31" s="1" t="s">
        <v>81</v>
      </c>
      <c r="B31" s="1" t="s">
        <v>78</v>
      </c>
      <c r="C31" s="1" t="s">
        <v>18</v>
      </c>
      <c r="D31" s="1" t="s">
        <v>12</v>
      </c>
      <c r="E31" s="1" t="s">
        <v>18</v>
      </c>
      <c r="F31" s="1" t="s">
        <v>12</v>
      </c>
      <c r="G31" s="1" t="s">
        <v>82</v>
      </c>
      <c r="H31" s="1" t="s">
        <v>83</v>
      </c>
      <c r="I31" s="1" t="s">
        <v>70</v>
      </c>
    </row>
    <row r="32">
      <c r="B32" s="1" t="s">
        <v>63</v>
      </c>
      <c r="C32" s="1" t="s">
        <v>84</v>
      </c>
      <c r="E32" s="1" t="s">
        <v>84</v>
      </c>
      <c r="H32" s="1" t="s">
        <v>85</v>
      </c>
    </row>
    <row r="33">
      <c r="A33" s="1" t="s">
        <v>86</v>
      </c>
      <c r="B33" s="3" t="s">
        <v>78</v>
      </c>
      <c r="C33" s="1" t="s">
        <v>18</v>
      </c>
      <c r="D33" s="1" t="s">
        <v>18</v>
      </c>
      <c r="E33" s="1" t="s">
        <v>18</v>
      </c>
      <c r="F33" s="1" t="s">
        <v>18</v>
      </c>
      <c r="G33" s="1" t="s">
        <v>82</v>
      </c>
      <c r="H33" s="3" t="s">
        <v>83</v>
      </c>
      <c r="I33" s="1" t="s">
        <v>70</v>
      </c>
      <c r="J33" s="1" t="s">
        <v>87</v>
      </c>
    </row>
    <row r="34">
      <c r="B34" s="1" t="s">
        <v>63</v>
      </c>
      <c r="C34" s="1" t="s">
        <v>88</v>
      </c>
      <c r="D34" s="1" t="s">
        <v>88</v>
      </c>
      <c r="E34" s="1" t="s">
        <v>88</v>
      </c>
      <c r="F34" s="1" t="s">
        <v>88</v>
      </c>
      <c r="G34" s="1" t="s">
        <v>82</v>
      </c>
      <c r="H34" s="1" t="s">
        <v>88</v>
      </c>
    </row>
    <row r="35">
      <c r="A35" s="1" t="s">
        <v>89</v>
      </c>
      <c r="B35" s="3" t="s">
        <v>78</v>
      </c>
      <c r="C35" s="1" t="s">
        <v>12</v>
      </c>
      <c r="D35" s="3" t="s">
        <v>12</v>
      </c>
      <c r="E35" s="3" t="s">
        <v>12</v>
      </c>
      <c r="F35" s="1" t="s">
        <v>51</v>
      </c>
      <c r="G35" s="3" t="s">
        <v>12</v>
      </c>
      <c r="H35" s="1" t="s">
        <v>90</v>
      </c>
      <c r="I35" s="1" t="s">
        <v>15</v>
      </c>
    </row>
    <row r="36">
      <c r="A36" s="1" t="s">
        <v>91</v>
      </c>
      <c r="B36" s="3" t="s">
        <v>78</v>
      </c>
      <c r="C36" s="1" t="s">
        <v>12</v>
      </c>
      <c r="D36" s="1" t="s">
        <v>12</v>
      </c>
      <c r="E36" s="1" t="s">
        <v>12</v>
      </c>
      <c r="F36" s="1" t="s">
        <v>12</v>
      </c>
      <c r="G36" s="1" t="s">
        <v>92</v>
      </c>
      <c r="H36" s="1" t="s">
        <v>93</v>
      </c>
      <c r="I36" s="1" t="s">
        <v>15</v>
      </c>
    </row>
    <row r="37">
      <c r="A37" s="1" t="s">
        <v>94</v>
      </c>
      <c r="B37" s="3" t="s">
        <v>78</v>
      </c>
      <c r="C37" s="1" t="s">
        <v>12</v>
      </c>
      <c r="D37" s="1" t="s">
        <v>12</v>
      </c>
      <c r="E37" s="1" t="s">
        <v>12</v>
      </c>
      <c r="F37" s="1" t="s">
        <v>12</v>
      </c>
      <c r="G37" s="1" t="s">
        <v>12</v>
      </c>
      <c r="H37" s="1" t="s">
        <v>95</v>
      </c>
      <c r="I37" s="1" t="s">
        <v>15</v>
      </c>
    </row>
    <row r="38">
      <c r="A38" s="1" t="s">
        <v>96</v>
      </c>
      <c r="B38" s="3" t="s">
        <v>78</v>
      </c>
      <c r="C38" s="1" t="s">
        <v>36</v>
      </c>
      <c r="D38" s="1" t="s">
        <v>36</v>
      </c>
      <c r="E38" s="1" t="s">
        <v>12</v>
      </c>
      <c r="F38" s="1" t="s">
        <v>12</v>
      </c>
      <c r="G38" s="1" t="s">
        <v>12</v>
      </c>
      <c r="H38" s="1" t="s">
        <v>41</v>
      </c>
      <c r="I38" s="1" t="s">
        <v>15</v>
      </c>
      <c r="J38" s="1" t="s">
        <v>97</v>
      </c>
      <c r="K38" s="2">
        <f>C29+D29</f>
        <v>85</v>
      </c>
      <c r="L38" s="1" t="s">
        <v>39</v>
      </c>
      <c r="M38" s="4">
        <v>66.7968</v>
      </c>
      <c r="N38" s="1">
        <v>0.66796</v>
      </c>
      <c r="O38" s="1" t="s">
        <v>98</v>
      </c>
    </row>
    <row r="39">
      <c r="A39" s="1" t="s">
        <v>99</v>
      </c>
      <c r="B39" s="3" t="s">
        <v>78</v>
      </c>
      <c r="C39" s="1" t="s">
        <v>36</v>
      </c>
      <c r="D39" s="1" t="s">
        <v>36</v>
      </c>
      <c r="E39" s="1" t="s">
        <v>12</v>
      </c>
      <c r="F39" s="1" t="s">
        <v>12</v>
      </c>
      <c r="G39" s="1" t="s">
        <v>12</v>
      </c>
      <c r="H39" s="1" t="s">
        <v>100</v>
      </c>
      <c r="I39" s="1" t="s">
        <v>15</v>
      </c>
    </row>
    <row r="40">
      <c r="A40" s="1" t="s">
        <v>101</v>
      </c>
      <c r="B40" s="1" t="s">
        <v>78</v>
      </c>
      <c r="C40" s="1" t="s">
        <v>36</v>
      </c>
      <c r="D40" s="1" t="s">
        <v>36</v>
      </c>
      <c r="E40" s="1" t="s">
        <v>12</v>
      </c>
      <c r="F40" s="1" t="s">
        <v>12</v>
      </c>
      <c r="G40" s="1" t="s">
        <v>12</v>
      </c>
      <c r="H40" s="1" t="s">
        <v>37</v>
      </c>
      <c r="I40" s="1" t="s">
        <v>15</v>
      </c>
    </row>
    <row r="41">
      <c r="A41" s="1" t="s">
        <v>102</v>
      </c>
      <c r="B41" s="1" t="s">
        <v>78</v>
      </c>
      <c r="C41" s="1" t="s">
        <v>36</v>
      </c>
      <c r="D41" s="1" t="s">
        <v>12</v>
      </c>
      <c r="E41" s="1" t="s">
        <v>12</v>
      </c>
      <c r="F41" s="1" t="s">
        <v>36</v>
      </c>
      <c r="G41" s="1" t="s">
        <v>43</v>
      </c>
      <c r="H41" s="1" t="s">
        <v>12</v>
      </c>
      <c r="I41" s="1" t="s">
        <v>15</v>
      </c>
      <c r="K41" s="2">
        <f>C29+F29</f>
        <v>86</v>
      </c>
      <c r="L41" s="1" t="s">
        <v>39</v>
      </c>
      <c r="M41" s="1">
        <v>66.40625</v>
      </c>
      <c r="N41" s="1">
        <v>0.66406</v>
      </c>
    </row>
    <row r="42">
      <c r="A42" s="1" t="s">
        <v>103</v>
      </c>
      <c r="B42" s="1" t="s">
        <v>78</v>
      </c>
      <c r="C42" s="1" t="s">
        <v>36</v>
      </c>
      <c r="D42" s="1" t="s">
        <v>36</v>
      </c>
      <c r="E42" s="1" t="s">
        <v>31</v>
      </c>
      <c r="F42" s="1" t="s">
        <v>12</v>
      </c>
      <c r="G42" s="1" t="s">
        <v>12</v>
      </c>
      <c r="H42" s="1" t="s">
        <v>12</v>
      </c>
      <c r="I42" s="1" t="s">
        <v>15</v>
      </c>
      <c r="J42" s="1" t="s">
        <v>104</v>
      </c>
    </row>
    <row r="43">
      <c r="A43" s="1" t="s">
        <v>105</v>
      </c>
      <c r="B43" s="1" t="s">
        <v>78</v>
      </c>
      <c r="C43" s="1" t="s">
        <v>12</v>
      </c>
      <c r="D43" s="1" t="s">
        <v>12</v>
      </c>
      <c r="E43" s="1" t="s">
        <v>106</v>
      </c>
      <c r="F43" s="1" t="s">
        <v>36</v>
      </c>
      <c r="G43" s="1" t="s">
        <v>36</v>
      </c>
      <c r="H43" s="1" t="s">
        <v>106</v>
      </c>
      <c r="I43" s="1" t="s">
        <v>15</v>
      </c>
    </row>
    <row r="44">
      <c r="A44" s="1" t="s">
        <v>107</v>
      </c>
      <c r="B44" s="1" t="s">
        <v>78</v>
      </c>
      <c r="C44" s="1" t="s">
        <v>108</v>
      </c>
      <c r="D44" s="1" t="s">
        <v>108</v>
      </c>
      <c r="E44" s="1" t="s">
        <v>12</v>
      </c>
      <c r="F44" s="1" t="s">
        <v>12</v>
      </c>
      <c r="G44" s="1" t="s">
        <v>49</v>
      </c>
      <c r="H44" s="1" t="s">
        <v>12</v>
      </c>
      <c r="I44" s="1" t="s">
        <v>109</v>
      </c>
    </row>
    <row r="45">
      <c r="A45" s="1" t="s">
        <v>110</v>
      </c>
      <c r="B45" s="1" t="s">
        <v>78</v>
      </c>
      <c r="C45" s="1" t="s">
        <v>12</v>
      </c>
      <c r="D45" s="1" t="s">
        <v>12</v>
      </c>
      <c r="E45" s="1" t="s">
        <v>49</v>
      </c>
      <c r="F45" s="1" t="s">
        <v>49</v>
      </c>
      <c r="G45" s="1" t="s">
        <v>12</v>
      </c>
      <c r="H45" s="1" t="s">
        <v>12</v>
      </c>
      <c r="I45" s="1" t="s">
        <v>15</v>
      </c>
    </row>
    <row r="46">
      <c r="A46" s="1" t="s">
        <v>111</v>
      </c>
      <c r="B46" s="1" t="s">
        <v>78</v>
      </c>
      <c r="C46" s="1" t="s">
        <v>12</v>
      </c>
      <c r="D46" s="1" t="s">
        <v>12</v>
      </c>
      <c r="E46" s="1" t="s">
        <v>12</v>
      </c>
      <c r="F46" s="1" t="s">
        <v>12</v>
      </c>
      <c r="G46" s="1" t="s">
        <v>49</v>
      </c>
      <c r="H46" s="1" t="s">
        <v>49</v>
      </c>
      <c r="I46" s="1" t="s">
        <v>15</v>
      </c>
    </row>
    <row r="47">
      <c r="A47" s="1" t="s">
        <v>112</v>
      </c>
      <c r="B47" s="1" t="s">
        <v>78</v>
      </c>
      <c r="C47" s="1" t="s">
        <v>12</v>
      </c>
      <c r="D47" s="1" t="s">
        <v>113</v>
      </c>
      <c r="E47" s="1" t="s">
        <v>12</v>
      </c>
      <c r="F47" s="1" t="s">
        <v>12</v>
      </c>
      <c r="G47" s="1" t="s">
        <v>36</v>
      </c>
      <c r="H47" s="1" t="s">
        <v>12</v>
      </c>
      <c r="I47" s="1" t="s">
        <v>15</v>
      </c>
    </row>
    <row r="48">
      <c r="A48" s="1" t="s">
        <v>114</v>
      </c>
      <c r="B48" s="1" t="s">
        <v>78</v>
      </c>
      <c r="C48" s="1" t="s">
        <v>12</v>
      </c>
      <c r="D48" s="1" t="s">
        <v>49</v>
      </c>
      <c r="E48" s="1" t="s">
        <v>12</v>
      </c>
      <c r="F48" s="1" t="s">
        <v>12</v>
      </c>
      <c r="G48" s="1" t="s">
        <v>49</v>
      </c>
      <c r="H48" s="1" t="s">
        <v>115</v>
      </c>
      <c r="I48" s="1" t="s">
        <v>15</v>
      </c>
    </row>
    <row r="49">
      <c r="A49" s="1" t="s">
        <v>116</v>
      </c>
      <c r="B49" s="1" t="s">
        <v>78</v>
      </c>
      <c r="C49" s="1" t="s">
        <v>36</v>
      </c>
      <c r="D49" s="1" t="s">
        <v>12</v>
      </c>
      <c r="E49" s="1" t="s">
        <v>36</v>
      </c>
      <c r="F49" s="1" t="s">
        <v>117</v>
      </c>
      <c r="G49" s="1" t="s">
        <v>117</v>
      </c>
      <c r="H49" s="1" t="s">
        <v>117</v>
      </c>
      <c r="I49" s="1" t="s">
        <v>15</v>
      </c>
      <c r="J49" s="1" t="s">
        <v>118</v>
      </c>
    </row>
    <row r="50">
      <c r="A50" s="1" t="s">
        <v>119</v>
      </c>
      <c r="B50" s="1" t="s">
        <v>78</v>
      </c>
      <c r="C50" s="1" t="s">
        <v>12</v>
      </c>
      <c r="D50" s="1" t="s">
        <v>36</v>
      </c>
      <c r="E50" s="1" t="s">
        <v>12</v>
      </c>
      <c r="F50" s="1" t="s">
        <v>12</v>
      </c>
      <c r="G50" s="1" t="s">
        <v>36</v>
      </c>
      <c r="H50" s="3" t="s">
        <v>117</v>
      </c>
      <c r="I50" s="1" t="s">
        <v>15</v>
      </c>
    </row>
    <row r="51">
      <c r="A51" s="3" t="s">
        <v>120</v>
      </c>
      <c r="B51" s="1" t="s">
        <v>78</v>
      </c>
      <c r="C51" s="1" t="s">
        <v>12</v>
      </c>
      <c r="D51" s="1" t="s">
        <v>12</v>
      </c>
      <c r="E51" s="1" t="s">
        <v>12</v>
      </c>
      <c r="F51" s="1" t="s">
        <v>12</v>
      </c>
      <c r="G51" s="1" t="s">
        <v>12</v>
      </c>
      <c r="H51" s="3" t="s">
        <v>117</v>
      </c>
      <c r="I51" s="1" t="s">
        <v>15</v>
      </c>
    </row>
    <row r="52">
      <c r="A52" s="1" t="s">
        <v>121</v>
      </c>
      <c r="B52" s="1" t="s">
        <v>78</v>
      </c>
      <c r="C52" s="1" t="s">
        <v>12</v>
      </c>
      <c r="D52" s="1" t="s">
        <v>12</v>
      </c>
      <c r="E52" s="1" t="s">
        <v>36</v>
      </c>
      <c r="F52" s="1" t="s">
        <v>36</v>
      </c>
      <c r="G52" s="1" t="s">
        <v>36</v>
      </c>
      <c r="H52" s="1" t="s">
        <v>122</v>
      </c>
      <c r="I52" s="1" t="s">
        <v>15</v>
      </c>
    </row>
    <row r="53">
      <c r="A53" s="1" t="s">
        <v>123</v>
      </c>
      <c r="B53" s="1" t="s">
        <v>78</v>
      </c>
      <c r="C53" s="1" t="s">
        <v>12</v>
      </c>
      <c r="D53" s="1" t="s">
        <v>12</v>
      </c>
      <c r="E53" s="1" t="s">
        <v>12</v>
      </c>
      <c r="F53" s="1" t="s">
        <v>12</v>
      </c>
      <c r="G53" s="1" t="s">
        <v>12</v>
      </c>
      <c r="H53" s="1" t="s">
        <v>124</v>
      </c>
      <c r="I53" s="1" t="s">
        <v>15</v>
      </c>
    </row>
    <row r="55">
      <c r="A55" s="1" t="s">
        <v>125</v>
      </c>
      <c r="B55" s="1"/>
      <c r="C55" s="1"/>
    </row>
    <row r="56">
      <c r="A56" s="3" t="s">
        <v>126</v>
      </c>
      <c r="B56" s="1" t="s">
        <v>127</v>
      </c>
      <c r="C56" s="1"/>
    </row>
    <row r="57">
      <c r="A57" s="1"/>
      <c r="B57" s="1"/>
      <c r="C57" s="1"/>
    </row>
    <row r="60">
      <c r="A60" s="1" t="s">
        <v>128</v>
      </c>
      <c r="E60" s="1" t="s">
        <v>129</v>
      </c>
    </row>
    <row r="61">
      <c r="A61" s="1" t="s">
        <v>130</v>
      </c>
      <c r="B61" s="1" t="s">
        <v>131</v>
      </c>
      <c r="C61" s="1" t="s">
        <v>132</v>
      </c>
      <c r="D61" s="3" t="s">
        <v>78</v>
      </c>
      <c r="E61" s="3" t="s">
        <v>133</v>
      </c>
    </row>
    <row r="62">
      <c r="A62" s="1" t="s">
        <v>134</v>
      </c>
      <c r="B62" s="1" t="s">
        <v>131</v>
      </c>
      <c r="C62" s="1" t="s">
        <v>132</v>
      </c>
      <c r="D62" s="3" t="s">
        <v>78</v>
      </c>
      <c r="E62" s="1" t="s">
        <v>135</v>
      </c>
    </row>
    <row r="63">
      <c r="A63" s="1" t="s">
        <v>136</v>
      </c>
      <c r="B63" s="1" t="s">
        <v>137</v>
      </c>
      <c r="C63" s="1" t="s">
        <v>138</v>
      </c>
      <c r="D63" s="3" t="s">
        <v>78</v>
      </c>
      <c r="E63" s="1" t="s">
        <v>139</v>
      </c>
    </row>
    <row r="64">
      <c r="A64" s="1" t="s">
        <v>140</v>
      </c>
      <c r="B64" s="1" t="s">
        <v>137</v>
      </c>
      <c r="C64" s="1" t="s">
        <v>138</v>
      </c>
      <c r="D64" s="3" t="s">
        <v>78</v>
      </c>
    </row>
    <row r="65">
      <c r="A65" s="1" t="s">
        <v>141</v>
      </c>
      <c r="B65" s="1" t="s">
        <v>142</v>
      </c>
      <c r="C65" s="1" t="s">
        <v>143</v>
      </c>
      <c r="D65" s="3" t="s">
        <v>78</v>
      </c>
    </row>
    <row r="66">
      <c r="A66" s="1" t="s">
        <v>144</v>
      </c>
      <c r="B66" s="1" t="s">
        <v>142</v>
      </c>
      <c r="C66" s="1" t="s">
        <v>143</v>
      </c>
      <c r="D66" s="3" t="s">
        <v>78</v>
      </c>
    </row>
    <row r="67">
      <c r="A67" s="1" t="s">
        <v>134</v>
      </c>
      <c r="B67" s="1" t="s">
        <v>142</v>
      </c>
      <c r="C67" s="1" t="s">
        <v>143</v>
      </c>
      <c r="D67" s="3" t="s">
        <v>78</v>
      </c>
      <c r="E67" s="1" t="s">
        <v>145</v>
      </c>
    </row>
    <row r="68">
      <c r="A68" s="1" t="s">
        <v>146</v>
      </c>
      <c r="B68" s="1" t="s">
        <v>147</v>
      </c>
      <c r="C68" s="1" t="s">
        <v>148</v>
      </c>
      <c r="D68" s="1" t="s">
        <v>78</v>
      </c>
      <c r="E68" s="5" t="s">
        <v>149</v>
      </c>
    </row>
    <row r="69">
      <c r="E69" s="1">
        <f>43+42</f>
        <v>85</v>
      </c>
      <c r="F69" s="1">
        <f>256-E69</f>
        <v>171</v>
      </c>
      <c r="G69" s="1" t="s">
        <v>150</v>
      </c>
      <c r="H69" s="1">
        <v>66.7968</v>
      </c>
      <c r="I69" s="1" t="s">
        <v>151</v>
      </c>
      <c r="J69" s="1">
        <v>0.66796</v>
      </c>
    </row>
    <row r="70">
      <c r="E70" s="1" t="s">
        <v>152</v>
      </c>
      <c r="F70" s="2">
        <f>ROUND($J$69*100, 2)</f>
        <v>66.8</v>
      </c>
      <c r="H70" s="1">
        <f>100-H69</f>
        <v>33.2032</v>
      </c>
    </row>
    <row r="71">
      <c r="A71" s="1" t="s">
        <v>153</v>
      </c>
      <c r="E71" s="1" t="s">
        <v>154</v>
      </c>
      <c r="F71" s="2">
        <f>ROUND($J$69^2*100, 2)</f>
        <v>44.62</v>
      </c>
    </row>
    <row r="72">
      <c r="A72" s="1" t="s">
        <v>130</v>
      </c>
      <c r="B72" s="1" t="s">
        <v>131</v>
      </c>
      <c r="C72" s="1" t="s">
        <v>132</v>
      </c>
      <c r="D72" s="3" t="s">
        <v>78</v>
      </c>
      <c r="E72" s="3" t="s">
        <v>155</v>
      </c>
      <c r="F72" s="2">
        <f>ROUND($J$69^3*100, 2)</f>
        <v>29.8</v>
      </c>
    </row>
    <row r="73">
      <c r="A73" s="1" t="s">
        <v>136</v>
      </c>
      <c r="B73" s="1" t="s">
        <v>137</v>
      </c>
      <c r="C73" s="1" t="s">
        <v>138</v>
      </c>
      <c r="D73" s="3" t="s">
        <v>78</v>
      </c>
      <c r="E73" s="3" t="s">
        <v>156</v>
      </c>
      <c r="F73" s="2">
        <f>ROUND($J$69^4*100, 2)</f>
        <v>19.91</v>
      </c>
    </row>
    <row r="74">
      <c r="A74" s="1" t="s">
        <v>140</v>
      </c>
      <c r="B74" s="1" t="s">
        <v>137</v>
      </c>
      <c r="C74" s="1" t="s">
        <v>138</v>
      </c>
      <c r="D74" s="3" t="s">
        <v>78</v>
      </c>
      <c r="E74" s="3" t="s">
        <v>157</v>
      </c>
      <c r="F74" s="2">
        <f>ROUND($J$69^5*100, 2)</f>
        <v>13.3</v>
      </c>
    </row>
    <row r="75">
      <c r="A75" s="1" t="s">
        <v>134</v>
      </c>
      <c r="B75" s="1" t="s">
        <v>137</v>
      </c>
      <c r="C75" s="1" t="s">
        <v>138</v>
      </c>
      <c r="D75" s="3" t="s">
        <v>78</v>
      </c>
      <c r="E75" s="3" t="s">
        <v>158</v>
      </c>
      <c r="F75" s="2">
        <f>ROUND($J$69^6*100, 2)</f>
        <v>8.88</v>
      </c>
    </row>
    <row r="76">
      <c r="A76" s="1" t="s">
        <v>141</v>
      </c>
      <c r="B76" s="1" t="s">
        <v>142</v>
      </c>
      <c r="C76" s="1" t="s">
        <v>143</v>
      </c>
      <c r="D76" s="3" t="s">
        <v>78</v>
      </c>
      <c r="E76" s="3" t="s">
        <v>159</v>
      </c>
      <c r="F76" s="2">
        <f>ROUND($J$69^7*100, 2)</f>
        <v>5.93</v>
      </c>
    </row>
    <row r="77">
      <c r="A77" s="1" t="s">
        <v>144</v>
      </c>
      <c r="B77" s="1" t="s">
        <v>142</v>
      </c>
      <c r="C77" s="1" t="s">
        <v>143</v>
      </c>
      <c r="D77" s="3" t="s">
        <v>78</v>
      </c>
      <c r="E77" s="3" t="s">
        <v>160</v>
      </c>
      <c r="F77" s="2">
        <f>ROUND($J$69^8*100, 2)</f>
        <v>3.96</v>
      </c>
    </row>
    <row r="78">
      <c r="A78" s="1" t="s">
        <v>146</v>
      </c>
      <c r="B78" s="1" t="s">
        <v>147</v>
      </c>
      <c r="C78" s="1" t="s">
        <v>148</v>
      </c>
      <c r="D78" s="1" t="s">
        <v>78</v>
      </c>
      <c r="E78" s="3" t="s">
        <v>161</v>
      </c>
      <c r="F78" s="2">
        <f>ROUND($J$69^9*100, 2)</f>
        <v>2.65</v>
      </c>
    </row>
    <row r="79">
      <c r="A79" s="1" t="s">
        <v>162</v>
      </c>
      <c r="B79" s="1" t="s">
        <v>147</v>
      </c>
      <c r="C79" s="1" t="s">
        <v>148</v>
      </c>
      <c r="D79" s="1" t="s">
        <v>78</v>
      </c>
      <c r="E79" s="3" t="s">
        <v>163</v>
      </c>
      <c r="F79" s="2">
        <f>ROUND($J$69^10*100, 2)</f>
        <v>1.77</v>
      </c>
    </row>
    <row r="80">
      <c r="A80" s="1" t="s">
        <v>164</v>
      </c>
      <c r="B80" s="1" t="s">
        <v>147</v>
      </c>
      <c r="C80" s="1" t="s">
        <v>148</v>
      </c>
      <c r="D80" s="1" t="s">
        <v>78</v>
      </c>
      <c r="E80" s="3" t="s">
        <v>165</v>
      </c>
      <c r="F80" s="2">
        <f>ROUND($J$69^11*100, 2)</f>
        <v>1.18</v>
      </c>
    </row>
    <row r="81">
      <c r="A81" s="1" t="s">
        <v>166</v>
      </c>
      <c r="B81" s="1" t="s">
        <v>147</v>
      </c>
      <c r="C81" s="1" t="s">
        <v>148</v>
      </c>
      <c r="D81" s="1" t="s">
        <v>78</v>
      </c>
      <c r="E81" s="3" t="s">
        <v>167</v>
      </c>
      <c r="F81" s="2">
        <f>ROUND($J$69^12*100, 2)</f>
        <v>0.79</v>
      </c>
    </row>
    <row r="82">
      <c r="E82" s="3" t="s">
        <v>168</v>
      </c>
      <c r="F82" s="2">
        <f>ROUND($J$69^13*100, 2)</f>
        <v>0.53</v>
      </c>
    </row>
    <row r="83">
      <c r="E83" s="3" t="s">
        <v>169</v>
      </c>
      <c r="F83" s="2">
        <f>ROUND($J$69^14*100, 2)</f>
        <v>0.35</v>
      </c>
    </row>
    <row r="84">
      <c r="E84" s="3" t="s">
        <v>170</v>
      </c>
      <c r="F84" s="2">
        <f>ROUND($J$69^15*100, 2)</f>
        <v>0.24</v>
      </c>
    </row>
    <row r="85">
      <c r="E85" s="3" t="s">
        <v>171</v>
      </c>
      <c r="F85" s="2">
        <f>ROUND($J$69^16*100, 2)</f>
        <v>0.16</v>
      </c>
    </row>
    <row r="86">
      <c r="E86" s="3" t="s">
        <v>172</v>
      </c>
      <c r="F86" s="2">
        <f>ROUND($J$69^17*100, 2)</f>
        <v>0.1</v>
      </c>
    </row>
    <row r="87">
      <c r="E87" s="3" t="s">
        <v>173</v>
      </c>
      <c r="F87" s="2">
        <f>ROUND($J$69^18*100, 2)</f>
        <v>0.07</v>
      </c>
    </row>
    <row r="88">
      <c r="E88" s="3" t="s">
        <v>174</v>
      </c>
      <c r="F88" s="2">
        <f>ROUND($J$69^19*100, 2)</f>
        <v>0.05</v>
      </c>
    </row>
    <row r="89">
      <c r="E89" s="3" t="s">
        <v>175</v>
      </c>
      <c r="F89" s="2">
        <f>ROUND($J$69^20*100, 2)</f>
        <v>0.03</v>
      </c>
    </row>
  </sheetData>
  <hyperlinks>
    <hyperlink r:id="rId1" ref="E68"/>
  </hyperlinks>
  <drawing r:id="rId2"/>
</worksheet>
</file>