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29"/>
  <workbookPr/>
  <mc:AlternateContent xmlns:mc="http://schemas.openxmlformats.org/markup-compatibility/2006">
    <mc:Choice Requires="x15">
      <x15ac:absPath xmlns:x15ac="http://schemas.microsoft.com/office/spreadsheetml/2010/11/ac" url="C:\Users\nguye\Desktop\TestingVN\Nash\"/>
    </mc:Choice>
  </mc:AlternateContent>
  <xr:revisionPtr revIDLastSave="0" documentId="8_{AF0EC983-8ACF-4B31-8B05-3654AB3652C4}" xr6:coauthVersionLast="47" xr6:coauthVersionMax="47" xr10:uidLastSave="{00000000-0000-0000-0000-000000000000}"/>
  <bookViews>
    <workbookView xWindow="-120" yWindow="-120" windowWidth="20730" windowHeight="11160" tabRatio="840" activeTab="4" xr2:uid="{00000000-000D-0000-FFFF-FFFF00000000}"/>
  </bookViews>
  <sheets>
    <sheet name="Record of Change" sheetId="4" r:id="rId1"/>
    <sheet name="Instruction" sheetId="5" r:id="rId2"/>
    <sheet name="Cover" sheetId="6" r:id="rId3"/>
    <sheet name="Common checklist" sheetId="7" r:id="rId4"/>
    <sheet name="Assignment 1" sheetId="8" r:id="rId5"/>
    <sheet name="User Story 2" sheetId="9" r:id="rId6"/>
    <sheet name="User Story 3" sheetId="15" r:id="rId7"/>
    <sheet name="Test report" sheetId="10" r:id="rId8"/>
  </sheets>
  <externalReferences>
    <externalReference r:id="rId9"/>
  </externalReferences>
  <definedNames>
    <definedName name="abc" localSheetId="6">#REF!</definedName>
    <definedName name="abc">#REF!</definedName>
    <definedName name="Check_inputed_mail_address" localSheetId="6">#REF!</definedName>
    <definedName name="Check_inputed_mail_address">#REF!</definedName>
    <definedName name="CS_IT_1.1_001" localSheetId="6">#REF!</definedName>
    <definedName name="CS_IT_1.1_001">#REF!</definedName>
    <definedName name="CS_IT_1.1_002" localSheetId="6">#REF!</definedName>
    <definedName name="CS_IT_1.1_002">#REF!</definedName>
    <definedName name="CS_IT_1.1_003" localSheetId="6">#REF!</definedName>
    <definedName name="CS_IT_1.1_003">#REF!</definedName>
    <definedName name="CS_IT_1.1_004" localSheetId="6">#REF!</definedName>
    <definedName name="CS_IT_1.1_004">#REF!</definedName>
    <definedName name="Evaluation" localSheetId="6">#REF!</definedName>
    <definedName name="Evaluation">#REF!</definedName>
    <definedName name="JaEnNickname" localSheetId="6">#REF!</definedName>
    <definedName name="JaEnNickname">#REF!</definedName>
    <definedName name="Mail_Magazine" localSheetId="6">#REF!</definedName>
    <definedName name="Mail_Magazine">#REF!</definedName>
    <definedName name="project_code" localSheetId="6">#REF!</definedName>
    <definedName name="project_code">#REF!</definedName>
    <definedName name="ProjectName" localSheetId="6">'[1]Version 1'!#REF!</definedName>
    <definedName name="ProjectName">'[1]Version 1'!#REF!</definedName>
    <definedName name="Result_CS_IT_1.1_001" localSheetId="6">#REF!</definedName>
    <definedName name="Result_CS_IT_1.1_001">#REF!</definedName>
    <definedName name="Result_CS_IT_1.1_002" localSheetId="6">#REF!</definedName>
    <definedName name="Result_CS_IT_1.1_002">#REF!</definedName>
    <definedName name="Result_CS_IT_1.1_003" localSheetId="6">#REF!</definedName>
    <definedName name="Result_CS_IT_1.1_003">#REF!</definedName>
    <definedName name="Result_CS_IT_1.1_004" localSheetId="6">#REF!</definedName>
    <definedName name="Result_CS_IT_1.1_004">#REF!</definedName>
    <definedName name="safa" localSheetId="6">#REF!</definedName>
    <definedName name="safa">#REF!</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A20" i="8" l="1"/>
  <c r="A21" i="8" s="1"/>
  <c r="A22" i="8" l="1"/>
  <c r="A23" i="8" s="1"/>
  <c r="A24" i="8" s="1"/>
  <c r="F30" i="10"/>
  <c r="F29" i="10"/>
  <c r="F28" i="10"/>
  <c r="F27" i="10"/>
  <c r="E30" i="10"/>
  <c r="E29" i="10"/>
  <c r="E28" i="10"/>
  <c r="E27" i="10"/>
  <c r="D30" i="10"/>
  <c r="D29" i="10"/>
  <c r="D28" i="10"/>
  <c r="D27" i="10"/>
  <c r="A25" i="8" l="1"/>
  <c r="A26" i="8" s="1"/>
  <c r="A27" i="8" s="1"/>
  <c r="A28" i="8" s="1"/>
  <c r="A30" i="8" s="1"/>
  <c r="A31" i="8" s="1"/>
  <c r="A32" i="8" s="1"/>
  <c r="A33" i="8" s="1"/>
  <c r="A34" i="8" s="1"/>
  <c r="A35" i="8" s="1"/>
  <c r="A36" i="8" s="1"/>
  <c r="A37" i="8" s="1"/>
  <c r="A38" i="8" s="1"/>
  <c r="A39" i="8" s="1"/>
  <c r="A40" i="8" s="1"/>
  <c r="A41" i="8" s="1"/>
  <c r="A42" i="8" s="1"/>
  <c r="C30" i="10"/>
  <c r="C29" i="10"/>
  <c r="C28" i="10"/>
  <c r="C27" i="10"/>
  <c r="A45" i="8" l="1"/>
  <c r="A46" i="8" s="1"/>
  <c r="A47" i="8" s="1"/>
  <c r="A49" i="8" s="1"/>
  <c r="A50" i="8" s="1"/>
  <c r="A51" i="8" s="1"/>
  <c r="A52" i="8" s="1"/>
  <c r="A53" i="8" s="1"/>
  <c r="C31" i="10"/>
  <c r="F52" i="10" s="1"/>
  <c r="D11" i="15"/>
  <c r="C19" i="10" s="1"/>
  <c r="C11" i="15"/>
  <c r="B11" i="15"/>
  <c r="D11" i="9"/>
  <c r="C11" i="9"/>
  <c r="B11" i="9"/>
  <c r="C11" i="8"/>
  <c r="B11" i="8"/>
  <c r="D11" i="8"/>
  <c r="C18" i="10" s="1"/>
  <c r="A30" i="15"/>
  <c r="A31" i="15" s="1"/>
  <c r="A32" i="15" s="1"/>
  <c r="A33" i="15" s="1"/>
  <c r="A34" i="15" s="1"/>
  <c r="A36" i="15" s="1"/>
  <c r="A38" i="15" s="1"/>
  <c r="A39" i="15" s="1"/>
  <c r="A40" i="15" s="1"/>
  <c r="A41" i="15" s="1"/>
  <c r="A42" i="15" s="1"/>
  <c r="A43" i="15" s="1"/>
  <c r="A44" i="15" s="1"/>
  <c r="A45" i="15" s="1"/>
  <c r="A46" i="15" s="1"/>
  <c r="A48" i="15" s="1"/>
  <c r="A49" i="15" s="1"/>
  <c r="A50" i="15" s="1"/>
  <c r="A51" i="15" s="1"/>
  <c r="A53" i="15" s="1"/>
  <c r="A54" i="15" s="1"/>
  <c r="A55" i="15" s="1"/>
  <c r="A57" i="15" s="1"/>
  <c r="A58" i="15" s="1"/>
  <c r="A59" i="15" s="1"/>
  <c r="A60" i="15" s="1"/>
  <c r="A61" i="15" s="1"/>
  <c r="A62" i="15" s="1"/>
  <c r="A63" i="15" s="1"/>
  <c r="A64" i="15" s="1"/>
  <c r="A65" i="15" s="1"/>
  <c r="A66" i="15" s="1"/>
  <c r="A67" i="15" s="1"/>
  <c r="A69" i="15" s="1"/>
  <c r="A70" i="15" s="1"/>
  <c r="A71" i="15" s="1"/>
  <c r="A73" i="15" s="1"/>
  <c r="A74" i="15" s="1"/>
  <c r="A75" i="15" s="1"/>
  <c r="A77" i="15" s="1"/>
  <c r="A78" i="15" s="1"/>
  <c r="A80" i="15" s="1"/>
  <c r="A81" i="15" s="1"/>
  <c r="A82" i="15" s="1"/>
  <c r="A83" i="15" s="1"/>
  <c r="A84" i="15" s="1"/>
  <c r="D15" i="15"/>
  <c r="G19" i="10" s="1"/>
  <c r="C15" i="15"/>
  <c r="B15" i="15"/>
  <c r="D14" i="15"/>
  <c r="E19" i="10" s="1"/>
  <c r="C14" i="15"/>
  <c r="B14" i="15"/>
  <c r="D13" i="15"/>
  <c r="F19" i="10" s="1"/>
  <c r="C13" i="15"/>
  <c r="B13" i="15"/>
  <c r="D12" i="15"/>
  <c r="D19" i="10" s="1"/>
  <c r="C12" i="15"/>
  <c r="B12" i="15"/>
  <c r="D9" i="15"/>
  <c r="C9" i="15"/>
  <c r="B9" i="15"/>
  <c r="F31" i="10"/>
  <c r="D15" i="9"/>
  <c r="C15" i="9"/>
  <c r="B15" i="9"/>
  <c r="D15" i="8"/>
  <c r="G18" i="10" s="1"/>
  <c r="G20" i="10" s="1"/>
  <c r="C15" i="8"/>
  <c r="B15" i="8"/>
  <c r="B10" i="15" l="1"/>
  <c r="C10" i="15"/>
  <c r="C20" i="10"/>
  <c r="D10" i="15"/>
  <c r="A30" i="9"/>
  <c r="A31" i="9" s="1"/>
  <c r="A32" i="9" s="1"/>
  <c r="A33" i="9" s="1"/>
  <c r="A34" i="9" s="1"/>
  <c r="A36" i="9" s="1"/>
  <c r="A38" i="9" s="1"/>
  <c r="A39" i="9" s="1"/>
  <c r="A40" i="9" s="1"/>
  <c r="A41" i="9" s="1"/>
  <c r="A42" i="9" s="1"/>
  <c r="A43" i="9" s="1"/>
  <c r="A44" i="9" s="1"/>
  <c r="A45" i="9" s="1"/>
  <c r="A46" i="9" s="1"/>
  <c r="A48" i="9" s="1"/>
  <c r="A49" i="9" s="1"/>
  <c r="A50" i="9" s="1"/>
  <c r="A51" i="9" s="1"/>
  <c r="A53" i="9" s="1"/>
  <c r="A54" i="9" s="1"/>
  <c r="A55" i="9" s="1"/>
  <c r="A57" i="9" s="1"/>
  <c r="A58" i="9" s="1"/>
  <c r="A59" i="9" s="1"/>
  <c r="A60" i="9" s="1"/>
  <c r="A61" i="9" s="1"/>
  <c r="A62" i="9" s="1"/>
  <c r="A63" i="9" s="1"/>
  <c r="A64" i="9" s="1"/>
  <c r="A65" i="9" s="1"/>
  <c r="A66" i="9" s="1"/>
  <c r="A67" i="9" s="1"/>
  <c r="A69" i="9" s="1"/>
  <c r="A70" i="9" s="1"/>
  <c r="A71" i="9" s="1"/>
  <c r="A73" i="9" s="1"/>
  <c r="A74" i="9" s="1"/>
  <c r="A75" i="9" s="1"/>
  <c r="A77" i="9" s="1"/>
  <c r="A78" i="9" s="1"/>
  <c r="A80" i="9" s="1"/>
  <c r="A81" i="9" s="1"/>
  <c r="A82" i="9" s="1"/>
  <c r="A83" i="9" s="1"/>
  <c r="A84" i="9" s="1"/>
  <c r="D14" i="9"/>
  <c r="C14" i="9"/>
  <c r="B14" i="9"/>
  <c r="D13" i="9"/>
  <c r="C13" i="9"/>
  <c r="B13" i="9"/>
  <c r="D12" i="9"/>
  <c r="C12" i="9"/>
  <c r="B12" i="9"/>
  <c r="D9" i="9"/>
  <c r="C9" i="9"/>
  <c r="B9" i="9"/>
  <c r="D14" i="8"/>
  <c r="E18" i="10" s="1"/>
  <c r="E20" i="10" s="1"/>
  <c r="C14" i="8"/>
  <c r="B14" i="8"/>
  <c r="D13" i="8"/>
  <c r="C13" i="8"/>
  <c r="B13" i="8"/>
  <c r="D12" i="8"/>
  <c r="D18" i="10" s="1"/>
  <c r="D20" i="10" s="1"/>
  <c r="C12" i="8"/>
  <c r="B12" i="8"/>
  <c r="D9" i="8"/>
  <c r="C9" i="8"/>
  <c r="B9" i="8"/>
  <c r="A55" i="8" l="1"/>
  <c r="B10" i="8"/>
  <c r="D10" i="8"/>
  <c r="F18" i="10"/>
  <c r="F20" i="10" s="1"/>
  <c r="D21" i="10" s="1"/>
  <c r="G52" i="10" s="1"/>
  <c r="D10" i="9"/>
  <c r="C10" i="9"/>
  <c r="B10" i="9"/>
  <c r="C10" i="8"/>
  <c r="A56" i="8" l="1"/>
  <c r="A57" i="8" s="1"/>
  <c r="A58" i="8" s="1"/>
  <c r="A59" i="8" s="1"/>
  <c r="A60" i="8"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Nhan Nguyen Hoang</author>
  </authors>
  <commentList>
    <comment ref="D5" authorId="0" shapeId="0" xr:uid="{00000000-0006-0000-0300-000001000000}">
      <text>
        <r>
          <rPr>
            <b/>
            <sz val="9"/>
            <color indexed="81"/>
            <rFont val="Tahoma"/>
            <family val="2"/>
          </rPr>
          <t>Nhan Nguyen Hoang:</t>
        </r>
        <r>
          <rPr>
            <sz val="9"/>
            <color indexed="81"/>
            <rFont val="Tahoma"/>
            <family val="2"/>
          </rPr>
          <t xml:space="preserve">
Yes/No/NA
NA: there is no page to check.</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F17" authorId="0" shapeId="0" xr:uid="{00000000-0006-0000-0400-000001000000}">
      <text>
        <r>
          <rPr>
            <b/>
            <sz val="8"/>
            <color indexed="8"/>
            <rFont val="Times New Roman"/>
            <family val="1"/>
          </rPr>
          <t xml:space="preserve">Pass
Fail
Untested
N/A
</t>
        </r>
      </text>
    </comment>
    <comment ref="G17" authorId="0" shapeId="0" xr:uid="{00000000-0006-0000-0400-000002000000}">
      <text>
        <r>
          <rPr>
            <b/>
            <sz val="8"/>
            <color indexed="8"/>
            <rFont val="Times New Roman"/>
            <family val="1"/>
          </rPr>
          <t xml:space="preserve">Pass
Fail
Untested
N/A
</t>
        </r>
      </text>
    </comment>
    <comment ref="H17" authorId="0" shapeId="0" xr:uid="{00000000-0006-0000-0400-000003000000}">
      <text>
        <r>
          <rPr>
            <b/>
            <sz val="8"/>
            <color indexed="8"/>
            <rFont val="Times New Roman"/>
            <family val="1"/>
          </rPr>
          <t xml:space="preserve">Pass
Fail
Untested
N/A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Nguyen Dao Thi Binh</author>
  </authors>
  <commentList>
    <comment ref="F17" authorId="0" shapeId="0" xr:uid="{00000000-0006-0000-0500-000001000000}">
      <text>
        <r>
          <rPr>
            <b/>
            <sz val="8"/>
            <color indexed="8"/>
            <rFont val="Times New Roman"/>
            <family val="1"/>
          </rPr>
          <t xml:space="preserve">Pass
Fail
Untested
N/A
</t>
        </r>
      </text>
    </comment>
    <comment ref="G17" authorId="0" shapeId="0" xr:uid="{00000000-0006-0000-0500-000002000000}">
      <text>
        <r>
          <rPr>
            <b/>
            <sz val="8"/>
            <color indexed="8"/>
            <rFont val="Times New Roman"/>
            <family val="1"/>
          </rPr>
          <t xml:space="preserve">Pass
Fail
Untested
N/A
</t>
        </r>
      </text>
    </comment>
    <comment ref="H17" authorId="0" shapeId="0" xr:uid="{00000000-0006-0000-0500-000003000000}">
      <text>
        <r>
          <rPr>
            <b/>
            <sz val="8"/>
            <color indexed="8"/>
            <rFont val="Times New Roman"/>
            <family val="1"/>
          </rPr>
          <t xml:space="preserve">Pass
Fail
Untested
N/A
</t>
        </r>
      </text>
    </comment>
    <comment ref="F31" authorId="1" shapeId="0" xr:uid="{00000000-0006-0000-0500-000004000000}">
      <text>
        <r>
          <rPr>
            <b/>
            <sz val="9"/>
            <color indexed="81"/>
            <rFont val="Tahoma"/>
            <family val="2"/>
          </rPr>
          <t>Nguyen Dao Thi Binh:</t>
        </r>
        <r>
          <rPr>
            <sz val="9"/>
            <color indexed="81"/>
            <rFont val="Tahoma"/>
            <family val="2"/>
          </rPr>
          <t xml:space="preserve">
Bug ID: 13050</t>
        </r>
      </text>
    </comment>
    <comment ref="F42" authorId="1" shapeId="0" xr:uid="{00000000-0006-0000-0500-000005000000}">
      <text>
        <r>
          <rPr>
            <b/>
            <sz val="9"/>
            <color indexed="81"/>
            <rFont val="Tahoma"/>
            <family val="2"/>
          </rPr>
          <t>Nguyen Dao Thi Binh:</t>
        </r>
        <r>
          <rPr>
            <sz val="9"/>
            <color indexed="81"/>
            <rFont val="Tahoma"/>
            <family val="2"/>
          </rPr>
          <t xml:space="preserve">
Bug ID: 13057</t>
        </r>
      </text>
    </comment>
    <comment ref="F43" authorId="1" shapeId="0" xr:uid="{00000000-0006-0000-0500-000006000000}">
      <text>
        <r>
          <rPr>
            <b/>
            <sz val="9"/>
            <color indexed="81"/>
            <rFont val="Tahoma"/>
            <family val="2"/>
          </rPr>
          <t>Nguyen Dao Thi Binh:</t>
        </r>
        <r>
          <rPr>
            <sz val="9"/>
            <color indexed="81"/>
            <rFont val="Tahoma"/>
            <family val="2"/>
          </rPr>
          <t xml:space="preserve">
Bug ID: 13057</t>
        </r>
      </text>
    </comment>
    <comment ref="F45" authorId="1" shapeId="0" xr:uid="{00000000-0006-0000-0500-000007000000}">
      <text>
        <r>
          <rPr>
            <b/>
            <sz val="9"/>
            <color indexed="81"/>
            <rFont val="Tahoma"/>
            <family val="2"/>
          </rPr>
          <t>Nguyen Dao Thi Binh:</t>
        </r>
        <r>
          <rPr>
            <sz val="9"/>
            <color indexed="81"/>
            <rFont val="Tahoma"/>
            <family val="2"/>
          </rPr>
          <t xml:space="preserve">
Bug ID: 13057</t>
        </r>
      </text>
    </comment>
    <comment ref="F58" authorId="1" shapeId="0" xr:uid="{00000000-0006-0000-0500-000008000000}">
      <text>
        <r>
          <rPr>
            <b/>
            <sz val="9"/>
            <color indexed="81"/>
            <rFont val="Tahoma"/>
            <family val="2"/>
          </rPr>
          <t>Nguyen Dao Thi Binh:</t>
        </r>
        <r>
          <rPr>
            <sz val="9"/>
            <color indexed="81"/>
            <rFont val="Tahoma"/>
            <family val="2"/>
          </rPr>
          <t xml:space="preserve">
Bug ID: 13051</t>
        </r>
      </text>
    </comment>
    <comment ref="G58" authorId="1" shapeId="0" xr:uid="{00000000-0006-0000-0500-000009000000}">
      <text>
        <r>
          <rPr>
            <b/>
            <sz val="9"/>
            <color indexed="81"/>
            <rFont val="Tahoma"/>
            <family val="2"/>
          </rPr>
          <t>Nguyen Dao Thi Binh:</t>
        </r>
        <r>
          <rPr>
            <sz val="9"/>
            <color indexed="81"/>
            <rFont val="Tahoma"/>
            <family val="2"/>
          </rPr>
          <t xml:space="preserve">
Bug ID: 13051</t>
        </r>
      </text>
    </comment>
    <comment ref="F59" authorId="1" shapeId="0" xr:uid="{00000000-0006-0000-0500-00000A000000}">
      <text>
        <r>
          <rPr>
            <b/>
            <sz val="9"/>
            <color indexed="81"/>
            <rFont val="Tahoma"/>
            <family val="2"/>
          </rPr>
          <t>Nguyen Dao Thi Binh:</t>
        </r>
        <r>
          <rPr>
            <sz val="9"/>
            <color indexed="81"/>
            <rFont val="Tahoma"/>
            <family val="2"/>
          </rPr>
          <t xml:space="preserve">
Bug ID: 13059</t>
        </r>
      </text>
    </comment>
    <comment ref="G59" authorId="1" shapeId="0" xr:uid="{00000000-0006-0000-0500-00000B000000}">
      <text>
        <r>
          <rPr>
            <b/>
            <sz val="9"/>
            <color indexed="81"/>
            <rFont val="Tahoma"/>
            <family val="2"/>
          </rPr>
          <t>Nguyen Dao Thi Binh:</t>
        </r>
        <r>
          <rPr>
            <sz val="9"/>
            <color indexed="81"/>
            <rFont val="Tahoma"/>
            <family val="2"/>
          </rPr>
          <t xml:space="preserve">
Bug ID: 13059</t>
        </r>
      </text>
    </comment>
    <comment ref="F64" authorId="1" shapeId="0" xr:uid="{00000000-0006-0000-0500-00000C000000}">
      <text>
        <r>
          <rPr>
            <b/>
            <sz val="9"/>
            <color indexed="81"/>
            <rFont val="Tahoma"/>
            <family val="2"/>
          </rPr>
          <t>Nguyen Dao Thi Binh:</t>
        </r>
        <r>
          <rPr>
            <sz val="9"/>
            <color indexed="81"/>
            <rFont val="Tahoma"/>
            <family val="2"/>
          </rPr>
          <t xml:space="preserve">
Bug ID: 13059</t>
        </r>
      </text>
    </comment>
    <comment ref="G64" authorId="1" shapeId="0" xr:uid="{00000000-0006-0000-0500-00000D000000}">
      <text>
        <r>
          <rPr>
            <b/>
            <sz val="9"/>
            <color indexed="81"/>
            <rFont val="Tahoma"/>
            <family val="2"/>
          </rPr>
          <t>Nguyen Dao Thi Binh:</t>
        </r>
        <r>
          <rPr>
            <sz val="9"/>
            <color indexed="81"/>
            <rFont val="Tahoma"/>
            <family val="2"/>
          </rPr>
          <t xml:space="preserve">
Bug ID: 13059</t>
        </r>
      </text>
    </comment>
    <comment ref="F67" authorId="1" shapeId="0" xr:uid="{00000000-0006-0000-0500-00000E000000}">
      <text>
        <r>
          <rPr>
            <b/>
            <sz val="9"/>
            <color indexed="81"/>
            <rFont val="Tahoma"/>
            <family val="2"/>
          </rPr>
          <t>Nguyen Dao Thi Binh:</t>
        </r>
        <r>
          <rPr>
            <sz val="9"/>
            <color indexed="81"/>
            <rFont val="Tahoma"/>
            <family val="2"/>
          </rPr>
          <t xml:space="preserve">
Bug ID: 13051</t>
        </r>
      </text>
    </comment>
    <comment ref="F82" authorId="1" shapeId="0" xr:uid="{00000000-0006-0000-0500-00000F000000}">
      <text>
        <r>
          <rPr>
            <b/>
            <sz val="9"/>
            <color indexed="81"/>
            <rFont val="Tahoma"/>
            <family val="2"/>
          </rPr>
          <t>Nguyen Dao Thi Binh:</t>
        </r>
        <r>
          <rPr>
            <sz val="9"/>
            <color indexed="81"/>
            <rFont val="Tahoma"/>
            <family val="2"/>
          </rPr>
          <t xml:space="preserve">
Bug ID: 13159</t>
        </r>
      </text>
    </comment>
    <comment ref="F84" authorId="1" shapeId="0" xr:uid="{00000000-0006-0000-0500-000010000000}">
      <text>
        <r>
          <rPr>
            <b/>
            <sz val="9"/>
            <color indexed="81"/>
            <rFont val="Tahoma"/>
            <family val="2"/>
          </rPr>
          <t>Nguyen Dao Thi Binh:</t>
        </r>
        <r>
          <rPr>
            <sz val="9"/>
            <color indexed="81"/>
            <rFont val="Tahoma"/>
            <family val="2"/>
          </rPr>
          <t xml:space="preserve">
Bug ID: 13159</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Nguyen Dao Thi Binh</author>
  </authors>
  <commentList>
    <comment ref="F17" authorId="0" shapeId="0" xr:uid="{00000000-0006-0000-0600-000001000000}">
      <text>
        <r>
          <rPr>
            <b/>
            <sz val="8"/>
            <color indexed="8"/>
            <rFont val="Times New Roman"/>
            <family val="1"/>
          </rPr>
          <t xml:space="preserve">Pass
Fail
Untested
N/A
</t>
        </r>
      </text>
    </comment>
    <comment ref="G17" authorId="0" shapeId="0" xr:uid="{00000000-0006-0000-0600-000002000000}">
      <text>
        <r>
          <rPr>
            <b/>
            <sz val="8"/>
            <color indexed="8"/>
            <rFont val="Times New Roman"/>
            <family val="1"/>
          </rPr>
          <t xml:space="preserve">Pass
Fail
Untested
N/A
</t>
        </r>
      </text>
    </comment>
    <comment ref="H17" authorId="0" shapeId="0" xr:uid="{00000000-0006-0000-0600-000003000000}">
      <text>
        <r>
          <rPr>
            <b/>
            <sz val="8"/>
            <color indexed="8"/>
            <rFont val="Times New Roman"/>
            <family val="1"/>
          </rPr>
          <t xml:space="preserve">Pass
Fail
Untested
N/A
</t>
        </r>
      </text>
    </comment>
    <comment ref="F31" authorId="1" shapeId="0" xr:uid="{00000000-0006-0000-0600-000004000000}">
      <text>
        <r>
          <rPr>
            <b/>
            <sz val="9"/>
            <color indexed="81"/>
            <rFont val="Tahoma"/>
            <family val="2"/>
          </rPr>
          <t>Nguyen Dao Thi Binh:</t>
        </r>
        <r>
          <rPr>
            <sz val="9"/>
            <color indexed="81"/>
            <rFont val="Tahoma"/>
            <family val="2"/>
          </rPr>
          <t xml:space="preserve">
Bug ID: 13050</t>
        </r>
      </text>
    </comment>
    <comment ref="F42" authorId="1" shapeId="0" xr:uid="{00000000-0006-0000-0600-000005000000}">
      <text>
        <r>
          <rPr>
            <b/>
            <sz val="9"/>
            <color indexed="81"/>
            <rFont val="Tahoma"/>
            <family val="2"/>
          </rPr>
          <t>Nguyen Dao Thi Binh:</t>
        </r>
        <r>
          <rPr>
            <sz val="9"/>
            <color indexed="81"/>
            <rFont val="Tahoma"/>
            <family val="2"/>
          </rPr>
          <t xml:space="preserve">
Bug ID: 13057</t>
        </r>
      </text>
    </comment>
    <comment ref="F43" authorId="1" shapeId="0" xr:uid="{00000000-0006-0000-0600-000006000000}">
      <text>
        <r>
          <rPr>
            <b/>
            <sz val="9"/>
            <color indexed="81"/>
            <rFont val="Tahoma"/>
            <family val="2"/>
          </rPr>
          <t>Nguyen Dao Thi Binh:</t>
        </r>
        <r>
          <rPr>
            <sz val="9"/>
            <color indexed="81"/>
            <rFont val="Tahoma"/>
            <family val="2"/>
          </rPr>
          <t xml:space="preserve">
Bug ID: 13057</t>
        </r>
      </text>
    </comment>
    <comment ref="F45" authorId="1" shapeId="0" xr:uid="{00000000-0006-0000-0600-000007000000}">
      <text>
        <r>
          <rPr>
            <b/>
            <sz val="9"/>
            <color indexed="81"/>
            <rFont val="Tahoma"/>
            <family val="2"/>
          </rPr>
          <t>Nguyen Dao Thi Binh:</t>
        </r>
        <r>
          <rPr>
            <sz val="9"/>
            <color indexed="81"/>
            <rFont val="Tahoma"/>
            <family val="2"/>
          </rPr>
          <t xml:space="preserve">
Bug ID: 13057</t>
        </r>
      </text>
    </comment>
    <comment ref="F58" authorId="1" shapeId="0" xr:uid="{00000000-0006-0000-0600-000008000000}">
      <text>
        <r>
          <rPr>
            <b/>
            <sz val="9"/>
            <color indexed="81"/>
            <rFont val="Tahoma"/>
            <family val="2"/>
          </rPr>
          <t>Nguyen Dao Thi Binh:</t>
        </r>
        <r>
          <rPr>
            <sz val="9"/>
            <color indexed="81"/>
            <rFont val="Tahoma"/>
            <family val="2"/>
          </rPr>
          <t xml:space="preserve">
Bug ID: 13051</t>
        </r>
      </text>
    </comment>
    <comment ref="G58" authorId="1" shapeId="0" xr:uid="{00000000-0006-0000-0600-000009000000}">
      <text>
        <r>
          <rPr>
            <b/>
            <sz val="9"/>
            <color indexed="81"/>
            <rFont val="Tahoma"/>
            <family val="2"/>
          </rPr>
          <t>Nguyen Dao Thi Binh:</t>
        </r>
        <r>
          <rPr>
            <sz val="9"/>
            <color indexed="81"/>
            <rFont val="Tahoma"/>
            <family val="2"/>
          </rPr>
          <t xml:space="preserve">
Bug ID: 13051</t>
        </r>
      </text>
    </comment>
    <comment ref="F59" authorId="1" shapeId="0" xr:uid="{00000000-0006-0000-0600-00000A000000}">
      <text>
        <r>
          <rPr>
            <b/>
            <sz val="9"/>
            <color indexed="81"/>
            <rFont val="Tahoma"/>
            <family val="2"/>
          </rPr>
          <t>Nguyen Dao Thi Binh:</t>
        </r>
        <r>
          <rPr>
            <sz val="9"/>
            <color indexed="81"/>
            <rFont val="Tahoma"/>
            <family val="2"/>
          </rPr>
          <t xml:space="preserve">
Bug ID: 13059</t>
        </r>
      </text>
    </comment>
    <comment ref="G59" authorId="1" shapeId="0" xr:uid="{00000000-0006-0000-0600-00000B000000}">
      <text>
        <r>
          <rPr>
            <b/>
            <sz val="9"/>
            <color indexed="81"/>
            <rFont val="Tahoma"/>
            <family val="2"/>
          </rPr>
          <t>Nguyen Dao Thi Binh:</t>
        </r>
        <r>
          <rPr>
            <sz val="9"/>
            <color indexed="81"/>
            <rFont val="Tahoma"/>
            <family val="2"/>
          </rPr>
          <t xml:space="preserve">
Bug ID: 13059</t>
        </r>
      </text>
    </comment>
    <comment ref="F64" authorId="1" shapeId="0" xr:uid="{00000000-0006-0000-0600-00000C000000}">
      <text>
        <r>
          <rPr>
            <b/>
            <sz val="9"/>
            <color indexed="81"/>
            <rFont val="Tahoma"/>
            <family val="2"/>
          </rPr>
          <t>Nguyen Dao Thi Binh:</t>
        </r>
        <r>
          <rPr>
            <sz val="9"/>
            <color indexed="81"/>
            <rFont val="Tahoma"/>
            <family val="2"/>
          </rPr>
          <t xml:space="preserve">
Bug ID: 13059</t>
        </r>
      </text>
    </comment>
    <comment ref="G64" authorId="1" shapeId="0" xr:uid="{00000000-0006-0000-0600-00000D000000}">
      <text>
        <r>
          <rPr>
            <b/>
            <sz val="9"/>
            <color indexed="81"/>
            <rFont val="Tahoma"/>
            <family val="2"/>
          </rPr>
          <t>Nguyen Dao Thi Binh:</t>
        </r>
        <r>
          <rPr>
            <sz val="9"/>
            <color indexed="81"/>
            <rFont val="Tahoma"/>
            <family val="2"/>
          </rPr>
          <t xml:space="preserve">
Bug ID: 13059</t>
        </r>
      </text>
    </comment>
    <comment ref="F67" authorId="1" shapeId="0" xr:uid="{00000000-0006-0000-0600-00000E000000}">
      <text>
        <r>
          <rPr>
            <b/>
            <sz val="9"/>
            <color indexed="81"/>
            <rFont val="Tahoma"/>
            <family val="2"/>
          </rPr>
          <t>Nguyen Dao Thi Binh:</t>
        </r>
        <r>
          <rPr>
            <sz val="9"/>
            <color indexed="81"/>
            <rFont val="Tahoma"/>
            <family val="2"/>
          </rPr>
          <t xml:space="preserve">
Bug ID: 13051</t>
        </r>
      </text>
    </comment>
    <comment ref="F82" authorId="1" shapeId="0" xr:uid="{00000000-0006-0000-0600-00000F000000}">
      <text>
        <r>
          <rPr>
            <b/>
            <sz val="9"/>
            <color indexed="81"/>
            <rFont val="Tahoma"/>
            <family val="2"/>
          </rPr>
          <t>Nguyen Dao Thi Binh:</t>
        </r>
        <r>
          <rPr>
            <sz val="9"/>
            <color indexed="81"/>
            <rFont val="Tahoma"/>
            <family val="2"/>
          </rPr>
          <t xml:space="preserve">
Bug ID: 13159</t>
        </r>
      </text>
    </comment>
    <comment ref="F84" authorId="1" shapeId="0" xr:uid="{00000000-0006-0000-0600-000010000000}">
      <text>
        <r>
          <rPr>
            <b/>
            <sz val="9"/>
            <color indexed="81"/>
            <rFont val="Tahoma"/>
            <family val="2"/>
          </rPr>
          <t>Nguyen Dao Thi Binh:</t>
        </r>
        <r>
          <rPr>
            <sz val="9"/>
            <color indexed="81"/>
            <rFont val="Tahoma"/>
            <family val="2"/>
          </rPr>
          <t xml:space="preserve">
Bug ID: 13159</t>
        </r>
      </text>
    </comment>
  </commentList>
</comments>
</file>

<file path=xl/sharedStrings.xml><?xml version="1.0" encoding="utf-8"?>
<sst xmlns="http://schemas.openxmlformats.org/spreadsheetml/2006/main" count="1262" uniqueCount="527">
  <si>
    <r>
      <t xml:space="preserve">Security Classification: </t>
    </r>
    <r>
      <rPr>
        <b/>
        <sz val="11"/>
        <rFont val="Cambria"/>
        <family val="2"/>
        <scheme val="major"/>
      </rPr>
      <t>Confidential</t>
    </r>
  </si>
  <si>
    <t>Document History</t>
  </si>
  <si>
    <t>Document Location</t>
  </si>
  <si>
    <t>File Name</t>
  </si>
  <si>
    <t>Location</t>
  </si>
  <si>
    <t>NTVN_SD_SCRUM_008_03_TestcaseAndTestReportTemplate.xltx</t>
  </si>
  <si>
    <t>Process Asset Library</t>
  </si>
  <si>
    <t>Document Version History</t>
  </si>
  <si>
    <t>Version</t>
  </si>
  <si>
    <t>Effective Date</t>
  </si>
  <si>
    <t>Author</t>
  </si>
  <si>
    <t>Details</t>
  </si>
  <si>
    <t>Reviewer</t>
  </si>
  <si>
    <t>Approvers</t>
  </si>
  <si>
    <t>1.2.2</t>
  </si>
  <si>
    <t>Aug 29 2017</t>
  </si>
  <si>
    <t>Hai Pham</t>
  </si>
  <si>
    <t>Update record of change, file name, reference and link following new naming convention</t>
  </si>
  <si>
    <t>Nhan Nguyen</t>
  </si>
  <si>
    <t>Ly Vo</t>
  </si>
  <si>
    <t>Add Defect category analysis into test report template</t>
  </si>
  <si>
    <t>Mar 01 2018</t>
  </si>
  <si>
    <t>Remove Defect category analysis report and consolidate test result and report into 1 file
Change file name from "NTVN_SD_SCRUM_008_03_TestCaseTemplate.xltx" to "NTVN_SD_SCRUM_008_03_TestcaseAndTestReportTemplate.xltx"</t>
  </si>
  <si>
    <t>For previous versions, please refer PIP_Master List</t>
  </si>
  <si>
    <r>
      <t xml:space="preserve">Security Classification: </t>
    </r>
    <r>
      <rPr>
        <b/>
        <sz val="11"/>
        <color rgb="FF002E36"/>
        <rFont val="Arial"/>
        <family val="2"/>
      </rPr>
      <t>Confidential</t>
    </r>
  </si>
  <si>
    <t>Instruction</t>
  </si>
  <si>
    <t>&lt;&lt;Client Logo&gt;&gt;</t>
  </si>
  <si>
    <t>&lt;&lt;Client Name&gt;&gt;</t>
  </si>
  <si>
    <t>&lt;&lt;Project Name&gt;&gt;</t>
  </si>
  <si>
    <t>1. Purpose</t>
  </si>
  <si>
    <t>Test Case is a set of test inputs, execution conditions, and expected results developed for particular objective, such as to exercise a particular program path or to verify compliance with a specific requirement.</t>
  </si>
  <si>
    <t>The purpose of the Test Case is to identify and communicate the conditions, which will be implemented and are necessary to verify successful and acceptable implementation of the project.</t>
  </si>
  <si>
    <t xml:space="preserve">QC will perform tests and give the result in the test case. </t>
  </si>
  <si>
    <t>2. How to Use</t>
  </si>
  <si>
    <t>Test Case List</t>
  </si>
  <si>
    <t>List all test cases sheet in the file. Each function has a sheet. Generally, each sheet is test case of a UC</t>
  </si>
  <si>
    <t>Other sheets</t>
  </si>
  <si>
    <t>There is no specific template for using the test case in the scrum process. It depends on the project, the QC will define how to write test case.</t>
  </si>
  <si>
    <t>However, how to write test case must be defined in the test strategy/test plan.</t>
  </si>
  <si>
    <t>There are two samples: "user story 1" and "user story 2"</t>
  </si>
  <si>
    <t>3. Test Result</t>
  </si>
  <si>
    <t>Passed</t>
  </si>
  <si>
    <t>The actual result is met the expected result</t>
  </si>
  <si>
    <t>Failed</t>
  </si>
  <si>
    <r>
      <t>The actual result is</t>
    </r>
    <r>
      <rPr>
        <b/>
        <sz val="10"/>
        <color indexed="10"/>
        <rFont val="Arial"/>
        <family val="2"/>
      </rPr>
      <t xml:space="preserve"> NOT</t>
    </r>
    <r>
      <rPr>
        <sz val="10"/>
        <rFont val="Arial"/>
        <family val="2"/>
      </rPr>
      <t xml:space="preserve"> met the expected result</t>
    </r>
  </si>
  <si>
    <t>Not Run</t>
  </si>
  <si>
    <t>By some reasons, the cases can't be run: The system has bug and the case can't be run.</t>
  </si>
  <si>
    <t>4. Bug is not met any case in the test cases</t>
  </si>
  <si>
    <t>During testing, the QC is able to find a bug which is not met any case in the test case. In this situation, QC need to add the case into the related function as an ad-hoc case.</t>
  </si>
  <si>
    <t>The step: is the step to reproduce bug.</t>
  </si>
  <si>
    <t>The expected result: mention the actual and expected result of the bug</t>
  </si>
  <si>
    <t>Test case #18: Ad-hoc testing</t>
  </si>
  <si>
    <t>Detail the task as the bug description</t>
  </si>
  <si>
    <t xml:space="preserve">Actual result:
 -
 -
Expectation:
 -
 - </t>
  </si>
  <si>
    <t>5. Test Report</t>
  </si>
  <si>
    <t>The test report is using for all sprints of the project.</t>
  </si>
  <si>
    <t>Cover</t>
  </si>
  <si>
    <t>TEST CASE LIST</t>
  </si>
  <si>
    <t>No.</t>
  </si>
  <si>
    <t>Sprint #</t>
  </si>
  <si>
    <t>Function Name</t>
  </si>
  <si>
    <t>Sheet Name</t>
  </si>
  <si>
    <t>Description</t>
  </si>
  <si>
    <t>Pre-Condition</t>
  </si>
  <si>
    <t>Common checklist</t>
  </si>
  <si>
    <t>Sprint 1</t>
  </si>
  <si>
    <t>User Story 1</t>
  </si>
  <si>
    <t>User Story 2</t>
  </si>
  <si>
    <t>Sprint 2</t>
  </si>
  <si>
    <t>Sprint 3</t>
  </si>
  <si>
    <t>Common Checklist</t>
  </si>
  <si>
    <t>Checking item</t>
  </si>
  <si>
    <t>Expectation</t>
  </si>
  <si>
    <t>Result</t>
  </si>
  <si>
    <t xml:space="preserve">Check the maxlengh of all text fields. 
</t>
  </si>
  <si>
    <t xml:space="preserve"> - The system does not allow user to enter more than the expected maxlength.
 - If user can enter data more than the expected maxlength, the system will not be truncated the data without warning message.</t>
  </si>
  <si>
    <t xml:space="preserve"> - Enter the greatest number for numeric fields: 9999999999999999999999999999999999</t>
  </si>
  <si>
    <t xml:space="preserve"> - There is no run-time error if user enters the largest number.
 - If the system accepts the largest number, the view page is still shown what user entered.</t>
  </si>
  <si>
    <t xml:space="preserve"> - Enter character in the numeric field.</t>
  </si>
  <si>
    <t xml:space="preserve"> - User can't enter or COPY AND PASTE the character in the numeric fields.
 - If user can enter the character in the nummeric fields, the system must be shown error message.</t>
  </si>
  <si>
    <t xml:space="preserve"> - Enter JS code to verify the HTML encode and SQL injection.
Eg:
&lt;script&gt;alert(‘a’);&lt;/script&gt;
&lt;input&gt; </t>
  </si>
  <si>
    <t xml:space="preserve"> - If there is no special requirement, the system will allow user to enter any character in the input fields. It is also make sure what is entered will be shown in the edit/view page.</t>
  </si>
  <si>
    <t xml:space="preserve"> - Enter special characters in search fields:
Eg:
%%, apostrophe('), underscore(_)</t>
  </si>
  <si>
    <t xml:space="preserve"> - when user enter the %% in the search keywork, the search result just shows the data which contains the %%</t>
  </si>
  <si>
    <t xml:space="preserve"> - All data in dropdown list should be ordered by alphabetical (aA-&gt;zZ)</t>
  </si>
  <si>
    <t xml:space="preserve"> - Search a criteria  which has more than 2 pages in search result. Change the search criteria (don't click on the search button again) and then click on the next page.</t>
  </si>
  <si>
    <t xml:space="preserve"> - The system shows the search result of the first criteria. It means that the new search criteria is not impacted when clicking on the 2nd page.</t>
  </si>
  <si>
    <t>The warning message/field name must be consitance in all pages.
For example: 
 - Just use one of the following word in the system: "Username" or "user name"
 - It is not accepted to see the following messages in two pages in the same system:
    + &lt;field name is required.
    + The following field is required:
              &lt;field name&gt;
 - It is not accepted if the error message is shown in the top in the first page but it shows next to the field in another page.</t>
  </si>
  <si>
    <t>The warning message/field name must be consitance in all pages.</t>
  </si>
  <si>
    <t>Concurrence user:
 - User A updates data of a record which has been deleted by User B. The system should show warning message
 - User A and user B are updating the same record.</t>
  </si>
  <si>
    <t xml:space="preserve"> - There is no run-time error in any case.
 - Need to define First-win or Last-win in the project. By default, the Last-win.</t>
  </si>
  <si>
    <t>* Note:</t>
  </si>
  <si>
    <t>[ x ] has verified</t>
  </si>
  <si>
    <t>Pass</t>
  </si>
  <si>
    <t>1. Add Rate Currency option to medium outline, market level
2. Change spend totals on the medium outline to reflect local currency
3. Add rate currency to the title of Medium lookup dialog
4. Add billing currency columns to line grid
5. Add billing currency to line details dialog
6. Default rates to local currency
7. Add currency maintenance to cell details dialog
8. Cell fees to show money values at currency the user is working with
9. Copy and paste line/cell
10. Import non-broadcast rate currency conversion
11. Support multiple currency for view summary dialog</t>
  </si>
  <si>
    <t>Fail - DE</t>
  </si>
  <si>
    <t xml:space="preserve">Pre-condition </t>
  </si>
  <si>
    <t>All test cases should run on both the broadcast and non-broadcast media type</t>
  </si>
  <si>
    <t>Tested by</t>
  </si>
  <si>
    <t>Nguyen Dao</t>
  </si>
  <si>
    <t>Test Date</t>
  </si>
  <si>
    <t>Test Result</t>
  </si>
  <si>
    <t>Total</t>
  </si>
  <si>
    <t>NA</t>
  </si>
  <si>
    <t>Passed in previous build</t>
  </si>
  <si>
    <t>ID</t>
  </si>
  <si>
    <t>Test Case Description</t>
  </si>
  <si>
    <t>Step</t>
  </si>
  <si>
    <t>Expected Output</t>
  </si>
  <si>
    <t>Test Data</t>
  </si>
  <si>
    <t>Internal Build 03112011</t>
  </si>
  <si>
    <t>Internal build 14112011</t>
  </si>
  <si>
    <t>External build 16112011</t>
  </si>
  <si>
    <t>Note</t>
  </si>
  <si>
    <t>1. Add Rate Currency option to medium outline, market level</t>
  </si>
  <si>
    <t>Verify the UI of 'Add Medium Outline' will be changed properly when the control setting 'Enable Multiple Currencies' is checked on/off</t>
  </si>
  <si>
    <t>1. Click on Medium Selection tab
2. Add new medium outline
3. Observe the UI of 'Add Medium Outline' dialog</t>
  </si>
  <si>
    <t>- Case 1: The dialog should keep the existing UI
- Case 2: The dialog should have old elements and add new Rate Currency field at bottom of dialog</t>
  </si>
  <si>
    <t>- Case 1: CONTROL.ENABLE_CCY = 'NO'
- Case 2: CONTROL.ENABLE_CCY = 'YES'</t>
  </si>
  <si>
    <t xml:space="preserve">Verify the Currency lookup will be show when user calls at Currency Code field </t>
  </si>
  <si>
    <t>1. Click on Medium Selection tab
2. Add new medium outline
3. Click on Currency Code field</t>
  </si>
  <si>
    <t>The Currency lookup should be shown</t>
  </si>
  <si>
    <t>CONTROL.ENABLE_CCY = 'YES'</t>
  </si>
  <si>
    <t>Verify the default value of Currency field will be the local currency</t>
  </si>
  <si>
    <t>1. Click on Medium Selection tab
2. Add new medium outline
3. Observe the default value of Currency field</t>
  </si>
  <si>
    <t>By default, it should display the local currency</t>
  </si>
  <si>
    <t>Verify user can only add the valid code into Currency code field</t>
  </si>
  <si>
    <t>1. Click on Medium Selection tab
2. Add new medium outline
3. Enter a code into Currency code field
4. Go to other field
5. Observe the Currency field</t>
  </si>
  <si>
    <t>- Case 1: The Currency code should be entered; the associated currency name should be populated
- Case 2&amp;3: System should be display an error icon next to currency code field</t>
  </si>
  <si>
    <t>CONTROL.ENABLE_CCY = 'YES'
- Case 1: Enter valid currency code
- Case 2: Enter invalid currency code (not matching any currencies code displayed in lookup list)
- Case 3: Enter inactive currency code</t>
  </si>
  <si>
    <t>Verify that the OK button on 'Add Medium Outline' dialog will only be enabled when currency code is valid</t>
  </si>
  <si>
    <t>1. Click on Medium Selection tab
2. Add new medium outline
3. Enter currency code for each case in test data column
4. Go to other field
5. Observe the OK field</t>
  </si>
  <si>
    <t>- Case 1: The OK button should be enabled
- Case 2: The OK button should be disabled
- Case 3: The OK button should be enabled
- Case 4: The OK button should be disabled</t>
  </si>
  <si>
    <t>CONTROL.ENABLE_CCY = 'YES'
- Case 1: Keep default currency code
- Case 2: Enter invalid currency code (not matching any currencies code displayed in lookup list)
- Case 3: Enter valid currency code
- Case 4: Leave blank currency code</t>
  </si>
  <si>
    <t>Verify the default currency code in lookup dialog will be same as the one on 'Add Medium Outline' dialog</t>
  </si>
  <si>
    <t>1. Click on Medium Selection tab
2. Add new medium outline
3. Enter currency code to its field
4. Click on this field to call lookup
5. Observe the currency code field in Currency lookup dialog</t>
  </si>
  <si>
    <t>It should populate the currency code same as the one on 'Add Medium Outline' dialog</t>
  </si>
  <si>
    <t xml:space="preserve">CONTROL.ENABLE_CCY = 'YES'
</t>
  </si>
  <si>
    <t>Verify that the currencies list will be filtered properly when searching on both currency code and description fields</t>
  </si>
  <si>
    <t>1. Click on Medium Selection tab
2. Add new medium outline
3. Click on this field to call lookup
4. Enter keyword to currency code or description fields for each case in test data
5. Observe the currencies list</t>
  </si>
  <si>
    <t>- Case 1: The Currencies list should be shown all active items whose exchange rate to the local currency has been specified on the currency maintenance
- Case 2: The Currencies list should be empty
- Case 3: The Currencies list should display the items which match with keyword
- Case 4: The Currencies list should be empty</t>
  </si>
  <si>
    <t xml:space="preserve">CONTROL.ENABLE_CCY = 'YES'
Search on both currency code and description fields
- Case 1: Leave blank the currency code field
- Case 2: Use invalid keyword
- Case 3: Use valid keyword
- Case 4: Use keyword which matching an inactive currency </t>
  </si>
  <si>
    <t>Verify that user can use wildcard search to filter the currencies list</t>
  </si>
  <si>
    <t>1. Click on Medium Selection tab
2. Add new medium outline
3. Click on this field to call lookup
4. Search on both the currency code and description fields for each case in test data
5. Observe the currencies list</t>
  </si>
  <si>
    <t>The returned list should include active currencies matched with keyword</t>
  </si>
  <si>
    <t>CONTROL.ENABLE_CCY = 'YES'
Search on both the currency code and description fields
- Case 1: Use wildcard as first character (e.g.: %C)
- Case 2: Use wildcard within the keyword (e.g.:C%1)
- Case 3: Use wildcard as last character (e.g.: C%)</t>
  </si>
  <si>
    <t>US1-1</t>
  </si>
  <si>
    <t>Verify the currencies list will be sorted by currency code</t>
  </si>
  <si>
    <t>1. Click on Medium Selection tab
2. Add new medium outline
3. Click on this field to call lookup
4. Search on both the currency code and description fields
5. Observe the currencies list</t>
  </si>
  <si>
    <t>The currencies list should be sorted by currency code</t>
  </si>
  <si>
    <t>Verify that user can add medium outline with valid values of media type, market type and currency code</t>
  </si>
  <si>
    <t>1. Click on Medium Selection tab
2. Click on '+' button to add new medium outline
3. Select media types, markets and currency matching with each case in test data column
4. Observe the Medium outline</t>
  </si>
  <si>
    <t>- Case 1: The media/market/currency combination should be added successfully. And user can add new schedule lines on it
- Case 2: Each valid media/market/currency combination should be added successfully. And user can add new schedule lines on them</t>
  </si>
  <si>
    <t>CONTROL.ENABLE_CCY = 'YES'
- Case 1: Add single media type, single market and currency at a time
- Case 2: Add multiple media types, multiple markets and currency at a time</t>
  </si>
  <si>
    <t>2. Change spend totals on the medium outline to reflect local currency</t>
  </si>
  <si>
    <t>Verify the UI of 'Medium Outline' panel will be changed properly when the control setting 'Enable Multiple Currencies' is checked on/off</t>
  </si>
  <si>
    <t>1. Click on Medium Selection tab
2. Observe the UI of 'Medium Outline' panel</t>
  </si>
  <si>
    <t>- Case 1: The panel should keep the existing UI
- Case 2: The UI of the 'Medium Outline' panel should change as following:
+ Spend column title will read “&lt;&lt;Local currency code&gt;&gt; Spend”, instead of “Spend”
+ Every network record should show “&lt;&lt;network&gt;&gt; (&lt;&lt;Ccy code&gt;&gt;)” when the media list is grouped by market
+ Every network record will show “&lt;&lt;market&gt;&gt; (&lt;&lt;Ccy code&gt;&gt;)” when the media list is grouped by market</t>
  </si>
  <si>
    <t>Verify the Spend values will be converted to local currency</t>
  </si>
  <si>
    <t>1. Open/Add the schedule which its data is matched with each case in test data
2. Open the Medium outline tab
3. Observe the Spend column values in 'Medium Outline' panel</t>
  </si>
  <si>
    <t>The Spend values should be converted to local currency based on exchange rate as following:
- Case 1: Exchange rate at Cell level is applied
- Case 2: Exchange rate at Medium level is applied
- Case 3: Exchange rate at Masterfile is applied</t>
  </si>
  <si>
    <t>CONTROL.ENABLE_CCY = 'YES'
- Case 1: Exchange rate is overridden at Cell level
- Case 2: Exchange rate is overridden at Medium level
- Case 3: Exchange rate is not overridden</t>
  </si>
  <si>
    <t>Verify the Spend value at media type and market type should be displayed in local currency and Spend value at market/network should be displayed in rate currency</t>
  </si>
  <si>
    <t>1. Open/Add the schedule which its data matched with each case in test data
2. Open the Medium outline tab
3. Observe the Spend values at Media type, Market/Network line in 'Medium Outline' panel</t>
  </si>
  <si>
    <t>- The Spend value at media type and market type should be displayed in local currency 
- The Spend value at market/network should be displayed in rate currency</t>
  </si>
  <si>
    <t>Verify the Media list will be grouped by Media type, Market Type, Market/Network and Currency</t>
  </si>
  <si>
    <t>1. Open/Add the schedule which its data matched with each case in test data
2. Open the Medium outline tab
3. Observe the Media list in 'Medium Outline' panel</t>
  </si>
  <si>
    <t>The Media list should be grouped by Media type, Market/Network and Currency as following:
- Newspaper
  - National
    - Australia (AUD)
    - Australia (HKD)
- Television-Singapore
  - National
    - Australia (AUD)
    - Australia (HKD)</t>
  </si>
  <si>
    <t xml:space="preserve">CONTROL.ENABLE_CCY = 'YES'
- Media Type: Newspaper and Television-Singapore
- Market: Australia for each Media type
- Currency: AUD and HKD for each Market
</t>
  </si>
  <si>
    <t>Verify that user can only view list of schedule lines of records which have the same media type, market type and currency</t>
  </si>
  <si>
    <t>1. Open/Add the schedule which its data matched with each case in test data
2. Open the Medium outline tab
3. Select the record which matches with each case in test data
4. Click on Get Data button
5. Observe the list of schedule lines</t>
  </si>
  <si>
    <t>- Case 1: List of schedule lines should be displayed
- Case 2: Error message “You cannot select more than 1 currency” should display
- Case 3: Error message "You cannot select more than 1 media type" should display
- Case 4: Error message "You cannot select more than 1 market type" should display</t>
  </si>
  <si>
    <t>'Enable Multiple Currencies' is checked on
- Case 1: View on the same media type, market type and currency
- Case 2: View on same media type, market type, but different currency
- Case 3: Select 2 markets/networks/media which belong to different media type
- Case 4: Select 2 markets/networks/media which belong to different market type.</t>
  </si>
  <si>
    <t>3. Add rate currency to the title of Medium lookup dialog</t>
  </si>
  <si>
    <t>Verify the Rate Currency code will be added in Medium lookup title when the control setting 'Enable Multiple Currencies' is checked on</t>
  </si>
  <si>
    <t>1. Click on Medium Selection tab
2. Select a market type
3. Click on 'Get Data' button
4. Insert new schedule line
5. Click on Medium field to call the Medium lookup
6. Observe the title of Medium lookup</t>
  </si>
  <si>
    <t xml:space="preserve">- Case 1: The lookup title should be "Lookup Medium"
- Case 2: The lookup title should be "Lookup Medium - &lt;&lt;Currency Code&gt;&gt;. The currency code should be working currency
</t>
  </si>
  <si>
    <t>4. Add billing currency columns to line grid</t>
  </si>
  <si>
    <t>Verify the Billing Currency option will be added in Field Chooser dialog when the control setting 'Enable Multiple Currencies' is checked on</t>
  </si>
  <si>
    <t>1. Open a schedule
2. Go to Data &gt;&gt; Field Chooser
3. Observe the Field Chooser dialog</t>
  </si>
  <si>
    <t>- Case 1: There is no 'Billing Currency' option in Field Chooser dialog
- Case 2: The 'Billing Currency' option should be added in Field Chooser dialog and it should be enable</t>
  </si>
  <si>
    <t>Verify that default status of Billing Currency (on/off) in Field Chooser dialog depends on the field selection on Buy Config tab of Media type maintenance</t>
  </si>
  <si>
    <t>1. Open a schedule
2. Go to Data &gt;&gt; Field Chooser
3. Observe the status of Billing Currency option</t>
  </si>
  <si>
    <t>- Case 1: By default, the 'Billing Currency' option should be checked
- Case 2: By default, the 'Billing Currency' option should not be checked</t>
  </si>
  <si>
    <t>CONTROL.ENABLE_CCY = 'YES'
- Case 1: The 'Billing Currency' is selected on Buy Config tab of Media type maintenance
- Case 2: The 'Billing Currency' is not selected on Buy Config tab of Media type</t>
  </si>
  <si>
    <t>Verify the 'Billing Currency' is not a fixed column</t>
  </si>
  <si>
    <t>1. Open a schedule
2. Go to Data &gt;&gt; Field Chooser
3. Turn off 'Billing Currency' option
4. Check on/off the 'Fixed column' option
5. Observe the status of Billing Currency option</t>
  </si>
  <si>
    <t>The 'Billing currency' should still be off and visible</t>
  </si>
  <si>
    <t>CONTROL.ENABLE_CCY = 'YES'
- Case 1: The 'Fixed Column' is checked
- Case 2: The 'Fixed Column' is not checked</t>
  </si>
  <si>
    <t>Verify the 'Billing Currency' column in line grid will be invisible/visible depends on the selection on field chooser dialog</t>
  </si>
  <si>
    <t>1. Open a schedule
2. Select a medium outline and get data of it
3. Observe the 'Billing Currency' column in line grid</t>
  </si>
  <si>
    <t>- Case 1: The 'Billing Currency' column should display in line grid
- Case 2: The 'Billing Currency' should not display in line grid</t>
  </si>
  <si>
    <t>CONTROL.ENABLE_CCY = 'YES'
- Case 1: The 'Billing Currency' in Field chooser is checked
- Case 2: The 'Billing Currency' in Field chooser is not checked</t>
  </si>
  <si>
    <t>Verify the default value of Billing Currency column</t>
  </si>
  <si>
    <t>1. Open a schedule
2. Select a medium outline and get data of it
3. Observe the default value of 'Billing Currency' column in line grid</t>
  </si>
  <si>
    <t>- Case 1: The default value of 'Billing Currency' column should be the billing currency was defined in client masterfile. And this column should be non-editable in this case
- Case 2: The default value of 'Billing Currency' column should be the currency that user is working with. And this column should be non-editable in this case
- Case 3: The default value of 'Billing Currency' column should be the local currency. And this column should be editable in this case</t>
  </si>
  <si>
    <t>- CONTROL.ENABLE_CCY = 'YES'
- The 'Billing Currency' in Field chooser is checked
+ Case 1: The client masterfile has a billing currency defined in Buying tab of Client Maintenance
+ Case 2: The client masterfile has 'Bill in Buying tab of rate currency' checked
+ Case 3: The 'Bill in rate currency' is not checked and billing currency is not defined in Buying tab of Client Maintenance</t>
  </si>
  <si>
    <t>Verify the Billing Currency column will be enable for lookup only if there is no schedule spot put into the schedule line and there is no exported cell</t>
  </si>
  <si>
    <t>1. Open a schedule
2. Select a medium outline and get data of it
3. Click on Billing Currency field to call its lookup</t>
  </si>
  <si>
    <t xml:space="preserve">- Case 1: The Billing Currency should be disable for lookup
- Case 2: The Billing Currency should be disable for lookup
- Case 3: The Billing Currency should be enable for lookup
</t>
  </si>
  <si>
    <t>- CONTROL.ENABLE_CCY = 'YES'
- The 'Billing Currency' in Field chooser is checked
- The 'Bill in rate currency' is not checked and billing currency is not defined in Buying tab of Client Maintenance
+ Case 1: The schedule line has been entered spots
+ Case 2: The schedule line has at least one exported cell
+ Case 3: There is no schedule spot put into the schedule line and there is no exported cell.</t>
  </si>
  <si>
    <t>Verify the Billing Currency column will support grouping, filtering and sorting</t>
  </si>
  <si>
    <t>1. Open a schedule
2. Select a medium outline and get data of it
3. Perform action based on each case in test data column</t>
  </si>
  <si>
    <t>- Case 1: Data should be grouped by billing currency properly
- Case 2: Data should be grouped by billing currency properly
- Case 3: Data should be filtered based on selection on billing currency
- Case 4: Data should be sorted by descending based on billing currency
- Case 5: Data should be sorted by ascending based on billing currency</t>
  </si>
  <si>
    <t>- CONTROL.ENABLE_CCY = 'YES'
- The 'Billing Currency' in Field chooser is checked
+ Case 1: group by dragging column header of this column
+ Case 2: group by selecting group option in context menu
+ Case 3: filter on Billing currency column
+ Case 4: sort by descending on Billing currency column
+ Case 5: sort by ascending on Billing currency column</t>
  </si>
  <si>
    <t>Verify that system will use default value for Billing Currency column if user does not specific a billing currency and saving</t>
  </si>
  <si>
    <t>1. Open a schedule
2. Select a medium outline and get data of it
3. Leave blank or enter invalid enter to Billing currency column
4. Save the schedule</t>
  </si>
  <si>
    <t>- Case 1: The default value Billing currency should be displayed
- Case 2: Message notify user for invalid Billing currency and the record cannot be saved</t>
  </si>
  <si>
    <t>- CONTROL.ENABLE_CCY = 'YES'
- The 'Billing Currency' in Field chooser is checked
- The Billing Currency field is editable 
+ Case 1: Leave blank Billing currency column
+ Case 2: Enter invalid Billing currency</t>
  </si>
  <si>
    <t>Verify the saving schedule has the ability to save billing currency for each schedule line</t>
  </si>
  <si>
    <t>1. Open a schedule
2. Select a medium outline and get data of it
3. Insert 2 schedule lines at least which billing currency is different on each line
4. Save schedule</t>
  </si>
  <si>
    <t>The billing currency value should be saved correctly on each line</t>
  </si>
  <si>
    <t xml:space="preserve">- CONTROL.ENABLE_CCY = 'YES'
- The 'Billing Currency' in Field chooser is checked
- The Billing Currency field is editable </t>
  </si>
  <si>
    <t>5. Add billing currency to line details dialog</t>
  </si>
  <si>
    <t>Verify the Billing Currency fields will be added into Line Details dialog when the control setting 'Enable Multiple Currencies' is checked on</t>
  </si>
  <si>
    <t>1. Open a schedule
2. Select a medium outline and get data of it
3. Open line details dialog of any schedule line
4. Observe the displaying of Billing currency fields</t>
  </si>
  <si>
    <t>- Case 1: There is no 'Billing Currency' fields in Line details dialog
- Case 2: The 'Billing Currency' fields should be added into Line Details dialog and it should be put under Days field</t>
  </si>
  <si>
    <t>Verify the default value of Billing Currency field in Line Details dialog</t>
  </si>
  <si>
    <t>1. Open a schedule
2. Select a medium outline and get data of it
3. Open line details dialog of any schedule line
4. Observe the default value of 'Billing Currency' field in Line details dialog</t>
  </si>
  <si>
    <t>- Case 1: The default value of 'Billing Currency' field should be the billing currency was defined in client masterfile. And this field should be non-editable in this case
- Case 2: The default value of 'Billing Currency' field should be the currency that user is working with. And this field should be non-editable in this case
- Case 3: The default value of 'Billing Currency' field should be the local currency. And this field should be editable in this case</t>
  </si>
  <si>
    <t>- CONTROL.ENABLE_CCY = 'YES'
+ Case 1: The client masterfile has a billing currency defined in Buying tab of Client Maintenance
+ Case 2: The client masterfile has 'Bill in Buying tab of rate currency' checked
+ Case 3: The 'Bill in rate currency' is not checked and billing currency is not defined in Buying tab of Client Maintenance</t>
  </si>
  <si>
    <t>Verify the Billing Currency field will be enable for lookup only if there is no schedule spot put into the schedule line and there is no exported cell</t>
  </si>
  <si>
    <t>1. Open a schedule
2. Select a medium outline and get data of it
3. Open line details dialog of any schedule line
4. Click on Billing Currency field to call its lookup</t>
  </si>
  <si>
    <t>- CONTROL.ENABLE_CCY = 'YES'
- The 'Bill in rate currency' is not checked and billing currency is not defined in Buying tab of Client Maintenance
+ Case 1: The schedule line has been entered spots
+ Case 2: The schedule line has at least one exported cell
+ Case 3: There is no schedule spot put into the schedule line and there is no exported cell.</t>
  </si>
  <si>
    <t>Verify that system will use default value for Billing Currency column if user leave blank or specific an invalid billing currency and then saving</t>
  </si>
  <si>
    <t>1. Open a schedule
2. Select a medium outline and get data of it
3. Open line details dialog of any schedule line
4. Leave blank or enter invalid enter to Billing currency column
5. Click on Apply button</t>
  </si>
  <si>
    <t xml:space="preserve">The default value Billing currency code should be displayed
</t>
  </si>
  <si>
    <t>- CONTROL.ENABLE_CCY = 'YES'
- The Billing Currency field is editable 
+ Case 1: Leave blank Billing currency column
+ Case 2: Enter invalid Billing currency</t>
  </si>
  <si>
    <t>6. Default rates to local currency</t>
  </si>
  <si>
    <t>Verify the Rate column title will be shown the currency code that user is working when the control setting 'Enable Multiple Currencies' is checked on</t>
  </si>
  <si>
    <t>1. Open a schedule
2. Select a medium outline and get data of it
3. Observe the displaying of Rate column title</t>
  </si>
  <si>
    <t>- Case 1: The Rate column title should be "Rate"
- Case 2: The Rate column title should be "&lt;&lt;Currency code&gt;&gt; Rate"</t>
  </si>
  <si>
    <t>Verify the Rate column will not load default if the working currency is not same as local currency</t>
  </si>
  <si>
    <t>1. Open a schedule
2. Select a medium outline and get data of it
3. Observe the default value of Rate column</t>
  </si>
  <si>
    <t>- Case 1: The default value has been defined in Broadcast Rate Maintenance should be loaded in Rate column
- Case 2: The default value should not be loaded in Rate column</t>
  </si>
  <si>
    <t xml:space="preserve">- CONTROL.ENABLE_CCY = 'YES'
- Only for broadcast media type
+ Case 1: Working currency is same as local currency
+ Case 2: Working currency is not same as local currency
</t>
  </si>
  <si>
    <t>Verify the rate input or overridden will be in the working currency and that will be impact to associated fields</t>
  </si>
  <si>
    <t>1. Open a schedule
2. Select a medium outline and get data of it
3. Enter value into Rate field
4. Observe the display of Rate field</t>
  </si>
  <si>
    <t>The rate value should be in the working currency and that should be impact to the following:
- Rate, Nominal input in Cell Details dialog
- Rate input in cell grid</t>
  </si>
  <si>
    <t>- CONTROL.ENABLE_CCY = 'YES'
- Working currency is not the same as local currency</t>
  </si>
  <si>
    <t>7. Add currency maintenance to cell details dialog</t>
  </si>
  <si>
    <t>Verify the 'Rate Currency Exchange Rate' and 'Billing Currency Exchange Rate' fields will be added in Cell Details dialog when the control setting 'Enable Multiple Currencies' is checked on</t>
  </si>
  <si>
    <t>1. Open a schedule
2. Select a medium outline and get data of it
3. Open Cell Details dialog of any cell
4. Observe the UI of Cell Details dialog</t>
  </si>
  <si>
    <t>- Case 1: The Cell Details dialog should keep the existing UI
- Case 2: There are 2 data fields for rate currency exchange rate and billing currency exchange rate</t>
  </si>
  <si>
    <t>Verify the default value of 'Rate Currency Exchange Rate' field will be the master file exchange rate</t>
  </si>
  <si>
    <t>1. Open a schedule
2. Select a medium outline and get data of it
3. Open Cell Details dialog of any cell
4. Observe the default value of 'Rate Currency Exchange Rate' field</t>
  </si>
  <si>
    <t xml:space="preserve">- Case 1: It should show the master file exchange rate in Currency Maintenance/Exchange Rate Maintenance and it should be in black
- Case 2: It should show the master file exchange rate in Medium Maintenance and it should be in black
</t>
  </si>
  <si>
    <t>CONTROL.ENABLE_CCY = 'YES'
- Case 1: The master file exchange rate only defined in Currency Maintenance/Exchange Rate Maintenance
- Case 2: The master file exchange rate has been defined in Medium Maintenance</t>
  </si>
  <si>
    <t>Verify the Rate currency exchange rate will be used to convert the working currency to the local currency and that will impact to money value which displayed in Cell Fee Details and Medium outline</t>
  </si>
  <si>
    <t>1. Open a schedule
2. Select a medium outline and get data of it
3. Open Cell Details dialog of any cell
4. Override the default value of 'Rate/Billing Currency Exchange Rate' field
5. Observe the total value of Medium outline
6. Open Cell Fee Details dialog of above cell
7. Observe the value of money field</t>
  </si>
  <si>
    <t>- At step 5: The total value should be converted on rate currency exchange rate properly
- At step 7: All money fields should be converted on rate currency exchange rate properly</t>
  </si>
  <si>
    <t>Regression test to make sure the Rate currency exchange rate will impact to the Total column and Total bar at bottom of cell grid</t>
  </si>
  <si>
    <t>1. Open a schedule
2. Select a medium outline and get data of it
3. Open Cell Details dialog of any cell
4. Override the default value of 'Rate/Billing Currency Exchange Rate' field
5. Observe the total value on Total column and Total bar at bottom</t>
  </si>
  <si>
    <t>The total value should be converted on rate currency exchange rate properly</t>
  </si>
  <si>
    <t>CONTROL.ENABLE_CCY = 'YES'
- Case 1: Add data on Loading dialog
- Case 2: Add data on Production Fee dialog
- Case 3: Update on Override/Modify Rate dialog</t>
  </si>
  <si>
    <t>Verify the default value of Billing Exchange Rate field will be the same as Currency Exchange Rate if the 'Bill in rate currency' is checked in Buying tab of Client Maintenance</t>
  </si>
  <si>
    <t>1. Open a schedule
2. Select a medium outline and get data of it
3. Open Cell Details dialog of any cell
4. Observe the default value of 'Billing Currency Exchange Rate' field</t>
  </si>
  <si>
    <t>- Case 1: It should same as the Rate currency exchange rate and it should be non-editable
- Case 2: It should show the master file exchange rate associated with billing currency code and it should be editable and in black</t>
  </si>
  <si>
    <t>- CONTROL.ENABLE_CCY = 'YES'
+ Case 1: The 'Bill in rate currency' is checked in Buying tab of Client Maintenance
+ Case 2: The 'Bill in rate currency' is not checked in Buying tab of Client Maintenance</t>
  </si>
  <si>
    <t>Verify the message will show when user change exchange rate to different in case working currency is local currency</t>
  </si>
  <si>
    <t>1. Open a schedule
2. Select a medium outline and get data of it
3. Open Cell Details dialog of any cell
4. Override the default value of 'Rate/Billing Currency Exchange Rate' field with other value
5. Observe the warning message</t>
  </si>
  <si>
    <t>The warning message "Local currency exchange rate should normally be 1. Please check your entered exchange rate" should show</t>
  </si>
  <si>
    <t>CONTROL.ENABLE_CCY = 'YES'
- Case 1: Working rate currency = Local currency
- Case 2: Billing currency = Local currency</t>
  </si>
  <si>
    <t>Verify the Billing Exchange Rate will be changed automatically when user edits rate currency in case 'Bill in rate currency' is checked</t>
  </si>
  <si>
    <t>1. Open a schedule
2. Select a medium outline and get data of it
3. Open Cell Details dialog of any cell
4. Override the default value of 'Rate Currency Exchange Rate' field
5. Observe the 'Billing Currency Exchange Rate' field</t>
  </si>
  <si>
    <t xml:space="preserve">- Case 1: The Billing currency exchange rate value should be changed automatically to be same as Rate currency exchange rate
- Case 2: The Billing currency exchange rate should not be edited
</t>
  </si>
  <si>
    <t>- CONTROL.ENABLE_CCY = 'YES'
- The 'Bill in rate currency' is checked in Buying tab of Client Maintenance
+ Case 1: Cell is not invoiced
+ Case 2: Cell is invoiced</t>
  </si>
  <si>
    <t>Verify the Billing Exchange Rate will still be editable after the cell is invoiced if the client is not checked as 'Bill in rate currency' and the user has 'Schedule adjustment' right</t>
  </si>
  <si>
    <t>1. Open a schedule
2. Select a medium outline and get data of it
3. Open Cell Details dialog of any cell
4. Try to override the default value of 'Billing Currency Exchange Rate' field</t>
  </si>
  <si>
    <t>The 'Billing currency Exchange rate' should be editable, the override value should be saved properly</t>
  </si>
  <si>
    <t>- CONTROL.ENABLE_CCY = 'YES'
- The 'Bill in rate currency' is not checked in Buying tab of Client Maintenance
- User has 'Schedule adjustment' right</t>
  </si>
  <si>
    <t>Verify the system will show an error icon if input value is invalid</t>
  </si>
  <si>
    <t>1. Open a schedule
2. Select a medium outline and get data of it
3. Open Cell Details dialog of any cell
4. Override the default value of 'Rate/Billing Currency Exchange Rate' field with invalid value
5. Observe the error icon</t>
  </si>
  <si>
    <t>The system should show error icon</t>
  </si>
  <si>
    <t>CONTROL.ENABLE_CCY = 'YES'
- Case 1: Check on Rate Currency Exchange Rate field
- Case 2: Check on Billing Currency Exchange rate field</t>
  </si>
  <si>
    <t>Verify the text will be in blue and master file icon will appear when user override the default Rate/Billing currency exchange rate</t>
  </si>
  <si>
    <t>1. Open a schedule
2. Select a medium outline and get data of it
3. Open Cell Details dialog of any cell
4. Override the default value of 'Rate/Billing Currency Exchange Rate' field</t>
  </si>
  <si>
    <t>- The master file icon should appear and text should be in blue
- When user hovering mouse over master file icon, it should show the icon tooltip as following:
+ Case 1: The master file at level #1 should show
+ Case 2: The master file at level #2 should show</t>
  </si>
  <si>
    <t>CONTROL.ENABLE_CCY = 'YES'
- Case 1: The master file exchange rate only defined in Currency Maintenance/Exchange Rate Maintenance (level #1)
- Case 2: The master file exchange rate has been defined in Medium/Client Maintenance (level #2)</t>
  </si>
  <si>
    <t>Verify that user can restore the master file exchange rate</t>
  </si>
  <si>
    <t>1. Open a schedule
2. Select a medium outline and get data of it
3. Open Cell Details dialog of any cell
4. Override the default value of 'Rate/Billing Currency Exchange Rate' field
5. Click on master icon or leave blank field and click Apply</t>
  </si>
  <si>
    <t>- Case 1: The master file at level #1 should restore
- Case 2: The master file at level #2 should restore</t>
  </si>
  <si>
    <t>8. Cell fees to show money values at currency the user is working with</t>
  </si>
  <si>
    <t>Verify the Total title will be shown the currency code that user is working when the control setting 'Enable Multiple Currencies' is checked on</t>
  </si>
  <si>
    <t>1. Open a schedule
2. Select a medium outline and get data of it
3. Open Cell Fee Details dialog of any cell
4. Observe the title of Total column</t>
  </si>
  <si>
    <t>- Case 1: The Total column title should be "Total"
- Case 2: The Total column title should be "&lt;&lt;Currency code&gt;&gt; Total"</t>
  </si>
  <si>
    <t>Verify that value of all fields (exclude Spot Monitoring) will be calculated in working currency</t>
  </si>
  <si>
    <t>1. Open a schedule
2. Select a medium outline and get data of it
3. Open Cell Fee Details dialog of any cell
4. Observe the value of all fields</t>
  </si>
  <si>
    <t xml:space="preserve">The following fields should be calculated in working currency and don’t need a currency conversion: Base cost, Gross cost, Commission Rebate, Service Fee, Production Fee, Agency Cost, Pay GST,…
</t>
  </si>
  <si>
    <t>Verify the Spot Monitoring, Media Levy fields will be invisible in Adept site</t>
  </si>
  <si>
    <t>1. Open a schedule
2. Select a medium outline and get data of it
3. Open Cell Fee Details dialog of any cell
4. Observe the Spot Monitoring, Media Levy fields</t>
  </si>
  <si>
    <t>The Spot Monitoring, Media Levy fields should be invisible in Adept site</t>
  </si>
  <si>
    <t>9. Copy and paste line/cell</t>
  </si>
  <si>
    <t>Verify the pasted rates will not be converted but will be deemed to be in the paste area currency and warning message will be shown if the lines copied/pasted are different currency</t>
  </si>
  <si>
    <t>1. Open a schedule
2. Select a medium outline and get its data
3. Select some schedule lines and copy them
4. Select other medium outline which is matched with each case in test data column
5. Paste the copied lines with Rates</t>
  </si>
  <si>
    <t>- Case 1: The copied lines are pasted without warning message
- Case 2:  The copied lines are pasted without warning message
- Case 3: The warning message "Currency Exchange Rates will not be copied" should show. The pasted rates should not be converted but should be deemed to be in the paste area currency</t>
  </si>
  <si>
    <t>- Case 1: CONTROL.ENABLE_CCY = 'NO'
- Case 2: CONTROL.ENABLE_CCY = 'YES' &amp; copy/paste to the same currency
- Case 3: CONTROL.ENABLE_CCY = 'YES' &amp; copy/paste to the different currency</t>
  </si>
  <si>
    <t>Verify the billing currency is not copied but always defaults according to the normal rules for adding a line and will show the warning message when if the lines copied/pasted are different billing currency</t>
  </si>
  <si>
    <t>- Case 1: The copied lines are pasted without warning message
- Case 2:  The copied lines are pasted without warning message
- Case 3: The warning message "The default billing currency (&lt;&lt;billing ccy code&gt;&gt;) will be used on the line pasted which is different to the copied billing currency (&lt;&lt;copied billing ccy code&gt;&gt;)." should show. The pasted lines should be default according to the normal rules for adding a line</t>
  </si>
  <si>
    <t>- Case 1: CONTROL.ENABLE_CCY = 'NO'
- Case 2: CONTROL.ENABLE_CCY = 'YES' &amp; copy/paste to the same billing currency
- Case 3: CONTROL.ENABLE_CCY = 'YES' &amp; copy/paste to the different billing currency</t>
  </si>
  <si>
    <t>Regression test to make sure the Copy/Paste function works properly when copy/paste on different media type, different schedule</t>
  </si>
  <si>
    <t>- Case 1: User cannot paste the copied lines into the different media type
- Case 2: The copied lines should be pasted properly with copy/paste rules</t>
  </si>
  <si>
    <t>CONTROL.ENABLE_CCY = 'YES'
- Case 1: Copy/paste to the different media type
- Case 2: Copy/paste to the different schedule but the same media type</t>
  </si>
  <si>
    <t>10. Import non-broadcast rate currency conversion</t>
  </si>
  <si>
    <t>Verify the system will add set of media type/market and currency into schedule if the rate currency in import file is not local currency and it's active</t>
  </si>
  <si>
    <t>1. Use xml file to import non broadcast schedule
2. Observe the result</t>
  </si>
  <si>
    <t>- Case 1: The system should add set of type/market into schedule
- Case 2: The system should add set of type/market and currency into schedule
- Case 3: The system should add the cells normally
- Case 4: The system should convert the rate currency to local currency</t>
  </si>
  <si>
    <t>CONTROL.ENABLE_CCY = 'YES'
- Rate currency in import file is active
+ Case 1: CONTROL.ENABLE_CCY = 'YES' and Rate currency in import file is local currency
+ Case 2: CONTROL.ENABLE_CCY = 'YES' and Rate currency in import file is not local currency
+ Case 3: CONTROL.ENABLE_CCY = 'NO' and Rate currency in import file is local currency
+ Case 4: CONTROL.ENABLE_CCY = 'NO' and Rate currency in import file is not local currency</t>
  </si>
  <si>
    <t>Verify the error message will be displayed if the rate currency is inactive or not existed</t>
  </si>
  <si>
    <t>The system should show error message</t>
  </si>
  <si>
    <t>CONTROL.ENABLE_CCY = 'YES'
+ Case 1: Rate currency in import file is inactive
+ Case 2: Rate currency in import file is not existed</t>
  </si>
  <si>
    <t>11. Support multiple currency for view summary dialog</t>
  </si>
  <si>
    <t>Verify the UI of Summary dialog when the control setting 'Enable Multiple Currencies' is checked on/off</t>
  </si>
  <si>
    <t>1. Open a schedule
2. Select a medium outline and get data of it
3. Open the Summary dialog
4. Observe the UI if this dialog</t>
  </si>
  <si>
    <t>- Case 1: The UI of Summary dialog should keep existing UI
- Case 2: Should add a toggle button 'Bill Ccy' into dialog, place it next to the 'Selected days/weeks' button. The button label switches between 'Bill Ccy' and 'Rate Ccy'</t>
  </si>
  <si>
    <t>Verify the 'Bill Ccy' button will be enable when there is only one billing currency is used</t>
  </si>
  <si>
    <t>1. Open a schedule
2. Select a medium outline and get data of it
3. Open the Summary dialog
4. Click on the 'Bill Ccy' button to turn on/off it
5. Observe the toggle button and all money values</t>
  </si>
  <si>
    <t>The button should be enable
- Case 1: Button label should be 'Bill Ccy' and all money value on the dialog (i.e. Spend, Nominal, Bonus, Total, Total Ex GST) should display in the billing currency
- Case 2: Button label should be 'Rate Ccy' and all money values should display in rate currency is working</t>
  </si>
  <si>
    <t>- CONTROL.ENABLE_CCY = 'YES'
- There is one billing currency is used
+ Case 1: 'Bill Ccy' button is on
+ Case 2: 'Bill Ccy' button is off</t>
  </si>
  <si>
    <t>Verify the 'Bill Ccy' button will be disable when there are many billing currencies are used</t>
  </si>
  <si>
    <t>1. Open a schedule
2. Select a medium outline and get data of it
3. Open the Summary dialog
4. Observe the 'Bill Ccy' button all all money values</t>
  </si>
  <si>
    <t>The button should be disable, the label should be 'Rate Ccy' and all money values should be display in rate currency is working</t>
  </si>
  <si>
    <t>- CONTROL.ENABLE_CCY = 'YES'
- There are many billing currencies are used</t>
  </si>
  <si>
    <t>Verify the right currency code will be displayed next to title of all money values when converting between rate currency and billing currency</t>
  </si>
  <si>
    <t>1. Open a schedule
2. Select a medium outline and get data of it
3. Open the Summary dialog
4. Click on the 'Bill Ccy' button to turn on/off it
5. Observe the currency code in title of all money values</t>
  </si>
  <si>
    <t>The right currency code should be displayed next to title of all money values. The currency code should be changed to match with currency when viewing</t>
  </si>
  <si>
    <t>- CONTROL.ENABLE_CCY = 'YES'</t>
  </si>
  <si>
    <t>Verify the Rating columns data will not impact when converting between rate currency and billing currency</t>
  </si>
  <si>
    <t>1. Open a schedule
2. Select a medium outline and get data of it
3. Open the Summary dialog
4. Click on the 'Bill Ccy' button to turn on/off it
5. Observe the Rating columns data (i.e. CPT/CPM, TARP)</t>
  </si>
  <si>
    <t>The Rating columns data should be still calculated based on rate currency, regardless selected currency</t>
  </si>
  <si>
    <t xml:space="preserve">Load Target Database </t>
  </si>
  <si>
    <t>US3-1</t>
  </si>
  <si>
    <r>
      <t xml:space="preserve">Security Classification: </t>
    </r>
    <r>
      <rPr>
        <b/>
        <sz val="11"/>
        <rFont val="Arial"/>
        <family val="2"/>
      </rPr>
      <t>Confidential</t>
    </r>
  </si>
  <si>
    <t>End Sprint Test report</t>
  </si>
  <si>
    <t>&lt;&lt;&lt;&lt;Client Logo&gt;&gt;&gt;&gt;</t>
  </si>
  <si>
    <t>&lt;&lt;&lt;&lt;Client Name&gt;&gt;&gt;&gt;</t>
  </si>
  <si>
    <t>&lt;&lt;&lt;&lt;Project Name&gt;&gt;&gt;&gt;</t>
  </si>
  <si>
    <t>1. Scope of sprint</t>
  </si>
  <si>
    <t>&lt;&lt;List all the User story which be tested in this sprint, Epic ID and Epic Name field can be removed / modified  if needed&gt;&gt;</t>
  </si>
  <si>
    <t>US ID</t>
  </si>
  <si>
    <t>US Summary</t>
  </si>
  <si>
    <t>Epic ID</t>
  </si>
  <si>
    <t>Epic Name</t>
  </si>
  <si>
    <t>Environment</t>
  </si>
  <si>
    <t>Dev Status</t>
  </si>
  <si>
    <t>QC status</t>
  </si>
  <si>
    <t>Notes</t>
  </si>
  <si>
    <t>&lt;&lt;US ID&gt;&gt;</t>
  </si>
  <si>
    <t>&lt;&lt;US Summary&gt;&gt;</t>
  </si>
  <si>
    <t>&lt;&lt;Epic ID&gt;&gt;</t>
  </si>
  <si>
    <t>&lt;&lt;Epic Name&gt;&gt;</t>
  </si>
  <si>
    <t>&lt;&lt;Environment&gt;&gt;</t>
  </si>
  <si>
    <t>&lt;&lt;Dev status&gt;&gt;</t>
  </si>
  <si>
    <t>&lt;&lt;QC status&gt;&gt;</t>
  </si>
  <si>
    <t>US summary</t>
  </si>
  <si>
    <t>PRT-1</t>
  </si>
  <si>
    <t>Epic name 1</t>
  </si>
  <si>
    <t>PROD</t>
  </si>
  <si>
    <t>Done</t>
  </si>
  <si>
    <t>US summary 2</t>
  </si>
  <si>
    <t>PRT-4</t>
  </si>
  <si>
    <t>Epic name 2</t>
  </si>
  <si>
    <t>N/A</t>
  </si>
  <si>
    <t>Out of scope of testing</t>
  </si>
  <si>
    <t>User Story 3</t>
  </si>
  <si>
    <t>US summary 3</t>
  </si>
  <si>
    <t>Testing</t>
  </si>
  <si>
    <t>2. Test case status in summary</t>
  </si>
  <si>
    <t>&lt;&lt;List all the test case which be tested for each User story in this sprint&gt;&gt;</t>
  </si>
  <si>
    <t xml:space="preserve">US ID </t>
  </si>
  <si>
    <t>Passed in previous builds</t>
  </si>
  <si>
    <t>&lt;&lt;number of passed&gt;&gt;</t>
  </si>
  <si>
    <t>&lt;&lt;number of fail cases&gt;&gt;</t>
  </si>
  <si>
    <t>&lt;&lt;number of n/a&gt;&gt;</t>
  </si>
  <si>
    <t>&lt;&lt;number of not run&gt;&gt;</t>
  </si>
  <si>
    <t>&lt;&lt;number of passed in previous build&gt;&gt;</t>
  </si>
  <si>
    <t>Test coverage</t>
  </si>
  <si>
    <t xml:space="preserve">3. Bug status </t>
  </si>
  <si>
    <t>&lt;&lt;The summary information for bugs found in this sprint&gt;&gt;</t>
  </si>
  <si>
    <t>3.1 Bug summary</t>
  </si>
  <si>
    <t> Total</t>
  </si>
  <si>
    <t>New</t>
  </si>
  <si>
    <t>Resolved</t>
  </si>
  <si>
    <t>Reopened</t>
  </si>
  <si>
    <t>Verified / Closed</t>
  </si>
  <si>
    <t>Critical</t>
  </si>
  <si>
    <t>Major</t>
  </si>
  <si>
    <t>Normal</t>
  </si>
  <si>
    <t>Minor</t>
  </si>
  <si>
    <t>3.2 Open Bug</t>
  </si>
  <si>
    <t>Bug ID</t>
  </si>
  <si>
    <t>Bug Summary</t>
  </si>
  <si>
    <t>Priority</t>
  </si>
  <si>
    <t>&lt;&lt;Bug ID&gt;&gt;</t>
  </si>
  <si>
    <t>&lt;&lt;Bug summary&gt;&gt;</t>
  </si>
  <si>
    <t>&lt;&lt;Priority&gt;&gt;</t>
  </si>
  <si>
    <t>Bug summary 1</t>
  </si>
  <si>
    <t>Bug summary</t>
  </si>
  <si>
    <t>4. Risk &amp; Issue</t>
  </si>
  <si>
    <t>&lt;&lt;Describe the risk, issue, recommendation from QC point of view for this project&gt;&gt;</t>
  </si>
  <si>
    <t>Mitigation Strategy</t>
  </si>
  <si>
    <t>Contingency (Risk is realized)</t>
  </si>
  <si>
    <t>Created Date</t>
  </si>
  <si>
    <t>&lt;&lt;Risk which happened in this project&gt;&gt;</t>
  </si>
  <si>
    <t>&lt;&lt;propose an action to solve this risk&gt;&gt;</t>
  </si>
  <si>
    <t>&lt;&lt;The action needs when the risk is become to issue&gt;&gt;</t>
  </si>
  <si>
    <t>5. QC evaluation</t>
  </si>
  <si>
    <t>&lt;&lt;Describe the QC evaluation for each sprint based on the DoD of project&gt;&gt;</t>
  </si>
  <si>
    <t>DoD Criteria</t>
  </si>
  <si>
    <t>Number of  Defects</t>
  </si>
  <si>
    <t>QC End Sprint report status</t>
  </si>
  <si>
    <t>&lt;&lt;number of open critical bugs&gt;</t>
  </si>
  <si>
    <t xml:space="preserve">&lt;&lt;number of open major bugs&gt;&gt; </t>
  </si>
  <si>
    <t>&lt;&lt;number of open normal bugs&gt;&gt;</t>
  </si>
  <si>
    <t>&lt;&lt;number of open minor bugs&gt;&gt;</t>
  </si>
  <si>
    <t>100% </t>
  </si>
  <si>
    <t>PASS</t>
  </si>
  <si>
    <t>&lt;&lt;Sprint number&gt;&gt;</t>
  </si>
  <si>
    <t>Display price and photo</t>
  </si>
  <si>
    <t xml:space="preserve">1.1. Both original price and discounted price use comma as decimal separate groups of thousands, millions, billions, etc
1.2. Discounted price should be rounded to the nearest integer value
2.1. There are up to 5 photos displayed on the photo list
2.2. The first one is displayed on the big photo frame
2.3. Users can click on &lt;&gt; button to view next/previous photos
</t>
  </si>
  <si>
    <t>Nguyen Thuy Oanh</t>
  </si>
  <si>
    <t>3. Display photos</t>
  </si>
  <si>
    <t>1. Display price - Original price</t>
  </si>
  <si>
    <t>Verify discounted price is integer value</t>
  </si>
  <si>
    <t>3.1 Big photo</t>
  </si>
  <si>
    <t>3.2 List photo</t>
  </si>
  <si>
    <t>3.3 Navigation</t>
  </si>
  <si>
    <t>Verify the screen has no photo</t>
  </si>
  <si>
    <t>Verify default photo is the first one</t>
  </si>
  <si>
    <t>Verify the list has no photo</t>
  </si>
  <si>
    <t>Verify "&lt;" button disable to click when photo is first one</t>
  </si>
  <si>
    <t>Verify "&gt;" button disable to click when photo is last one</t>
  </si>
  <si>
    <t>Verify click "&lt;&gt;" button, the big photo changes and has focus effect</t>
  </si>
  <si>
    <t>Verify when decimal &lt; 0.5, round down to the nearest integer</t>
  </si>
  <si>
    <t>Verify default currency is "₫"</t>
  </si>
  <si>
    <t>Verify number of photo is 1 in photo list</t>
  </si>
  <si>
    <t>Verify number of photo is 5 in photo list</t>
  </si>
  <si>
    <t>Verify number of photo is between 1 and 5 in photo list</t>
  </si>
  <si>
    <t>Verify number of photo is 6 in photo list</t>
  </si>
  <si>
    <t xml:space="preserve">Go to URL </t>
  </si>
  <si>
    <t>Precondition: 
1. Go to product detail
2. Observe original price</t>
  </si>
  <si>
    <t>Verify the price has strikethrough</t>
  </si>
  <si>
    <t xml:space="preserve"> 2. Display price - Original price</t>
  </si>
  <si>
    <t>Precondition: 
1. Go to product detail
2. Observe currency</t>
  </si>
  <si>
    <t>The currency is "₫" in front of original price 
Ex: ₫10,000,000</t>
  </si>
  <si>
    <t>Precondition: The exist price of product is 999
1. Go to product detail
2. Observe original price</t>
  </si>
  <si>
    <t>Precondition: The exist price of product is 1,000
1. Go to product detail
2. Observe original price</t>
  </si>
  <si>
    <t>Precondition: The exist price of product is 999,999
1. Go to product detail
2. Observe original price</t>
  </si>
  <si>
    <t>Precondition: The exist price of product is 999,999,9999
1. Go to product detail
2. Observe original price</t>
  </si>
  <si>
    <t>Precondition: The exist price of product is 999
1. Go to product detail
2. Observe discounted price</t>
  </si>
  <si>
    <t>Precondition: The exist price of product is 1,000
1. Go to product detail
2. Observe discounted price</t>
  </si>
  <si>
    <t>Precondition: The exist price of product is 999,999
1. Go to product detail
2. Observe discounted price</t>
  </si>
  <si>
    <t>Precondition: The exist price of product is 1,000,000
1. Go to product detail
2. Observe discounted price</t>
  </si>
  <si>
    <t>Precondition: The exist price of product is 999,999,999
1. Go to product detail
2. Observe discounted price</t>
  </si>
  <si>
    <t xml:space="preserve">The displayed original price is 999 without comma
Ex: 999
</t>
  </si>
  <si>
    <r>
      <t xml:space="preserve">The original price has strikethrough
Ex: </t>
    </r>
    <r>
      <rPr>
        <strike/>
        <sz val="10"/>
        <rFont val="Arial"/>
        <family val="2"/>
      </rPr>
      <t>10,000,000</t>
    </r>
  </si>
  <si>
    <t>Verify when the price is 999 without comma</t>
  </si>
  <si>
    <t>Verify when the price is 1,000 with 1 comma</t>
  </si>
  <si>
    <t>Verify when the price is 999,999 with 1 comma</t>
  </si>
  <si>
    <t>Verify when the price is 1,000,000 with 2 comma</t>
  </si>
  <si>
    <t>Verify when the price is 999,999,999 with 2 comma</t>
  </si>
  <si>
    <t>Verify when the price is 1,000,000,000 with 3 comma</t>
  </si>
  <si>
    <t>Precondition: The exist price of product is 1,000,000,000
1. Go to product detail
2. Observe original price</t>
  </si>
  <si>
    <t>Precondition: The exist price of product is 1,000,000
1. Go to product detail
2. Observe original price</t>
  </si>
  <si>
    <t>Precondition: The exist price of product is 100,000
1. Go to product detail
2. Observe original price</t>
  </si>
  <si>
    <t>Precondition: The exist price of product is 10,000,000
1. Go to product detail
2. Observe original price</t>
  </si>
  <si>
    <t>The displayed discounted price is 1,000 with 1 comma separate groups of thousands
Ex: 1,000</t>
  </si>
  <si>
    <t>The displayed discounted price is 999,999 with 1 comma separate groups of thousands
Ex: 999,999</t>
  </si>
  <si>
    <t>The displayed discounted price is 1,000,000 with 2 comma separate groups of millions
Ex: 1,000,000</t>
  </si>
  <si>
    <t>The displayed original price is 1,000 with 1 comma separate groups of thousands
Ex: 1,000</t>
  </si>
  <si>
    <t>The displayed original price is 999,999 with 1 comma separate groups of thousands
Ex: 999,999</t>
  </si>
  <si>
    <t>The displayed original price is 1,000,000 with 2 comma separate groups of millions
Ex: 1,000,000</t>
  </si>
  <si>
    <t>The displayed original price is 999,999,999 with 2 comma separate groups of millions
Ex: 999,999,999</t>
  </si>
  <si>
    <t>The displayed original price is 1,000,000,000 with 3 comma separate groups of billions
Ex: 1,000,000,0000</t>
  </si>
  <si>
    <t>The displayed original price is 100,000 with 1 comma separate groups of thousands
Ex: 100,000</t>
  </si>
  <si>
    <t>The displayed original price is 10,000,000 with 2 comma separate groups of millions
Ex: 10,000,000</t>
  </si>
  <si>
    <t>The displayed discounted price is 999 without comma
Ex: 999</t>
  </si>
  <si>
    <t>The displayed discounted price is 999,999,999 with 2 comma separate groups of millions
Ex: 999,999,999</t>
  </si>
  <si>
    <t>The displayed discounted price is 1,000,000,000 with 3 comma separate groups of billions
Ex: 1,000,000,000</t>
  </si>
  <si>
    <t>Precondition: The exist price of product is 100,000
1. Go to product detail
2. Observe discounted price</t>
  </si>
  <si>
    <t>Precondition: The exist price of product is 10,000,000
1. Go to product detail
2. Observe discounted price</t>
  </si>
  <si>
    <t>Verify when the price is between 1,000 and 999,999 with 1 comma</t>
  </si>
  <si>
    <t xml:space="preserve"> Verify when the price is between 1,000,000 and 999,999,999 with 2 comma</t>
  </si>
  <si>
    <t>Precondition: The exist price of product is 1,000,000,000
1. Go to product detail
2. Observe discounted price</t>
  </si>
  <si>
    <t>The displayed discounted price is 10,000,000 with 2 comma separate groups of millions
Ex: 10,000,000</t>
  </si>
  <si>
    <t>The displayed discounted price is 100,000 with 1 comma separate groups of thousands
Ex: 100,000</t>
  </si>
  <si>
    <t>Precondition: The exist price of product is 10,000,000.567
1. Go to product detail
2. Observe discounted price</t>
  </si>
  <si>
    <t>Precondition: The exist price of product is 10,000,000.123
1. Go to product detail
2. Observe discounted price</t>
  </si>
  <si>
    <t>The displayed discounted price is 10,001,000
Ex: 10,000,000.567 -&gt; 10,001,000</t>
  </si>
  <si>
    <t>The displayed discounted price is 10,000,000
Ex: 10,000,000.123 -&gt; 10,001,000</t>
  </si>
  <si>
    <t>Precondition: The exist price of product is 10,010,000
1. Go to product detail
2. Observe discounted price</t>
  </si>
  <si>
    <t>The displayed discounted price is 10,010,000
Ex: 10,010,000</t>
  </si>
  <si>
    <t>Verify when decimal &gt; 0.5, round up to the nearest integer</t>
  </si>
  <si>
    <t>Verify when decimal = 0.5, round up to the nearest integer</t>
  </si>
  <si>
    <t>Precondition: The exist price of product is 10,000,000.500
1. Go to product detail
2. Observe discounted price</t>
  </si>
  <si>
    <t>The displayed discounted price is 10,001,000
Ex: 10,000,000.500-&gt; 10,001,000</t>
  </si>
  <si>
    <t>The currency is "₫" in front of discounted price 
Ex: ₫10,000,000</t>
  </si>
  <si>
    <t>Precondition: The product has no photo
1. Go to product detail
2. Observe big photo</t>
  </si>
  <si>
    <t>Precondition: The product has photo in list
1. Go to product detail
2. Click any photo in photo list</t>
  </si>
  <si>
    <t>Precondition: The product has no photo
1. Go to product detail
2. Observe photo list</t>
  </si>
  <si>
    <t>Precondition: The product has 1 photo in list
1. Go to product detail
2. Observe photo list</t>
  </si>
  <si>
    <t>Precondition: The product has 6 photos in list
1. Go to product detail
2. Observe photo list</t>
  </si>
  <si>
    <t>There is 3 photos in the list with navigation button and focus effect</t>
  </si>
  <si>
    <t>There is 5 photos in the list with navigation button and focus effect</t>
  </si>
  <si>
    <t>There is no photo in the frame and in photo list without navigation button and focus effect</t>
  </si>
  <si>
    <t>The first one is big photo in the frame with navigation and focus effect in photo list</t>
  </si>
  <si>
    <t>The selected photo is big photo in the frame with navigation button and focus effect</t>
  </si>
  <si>
    <t>There is no photo in the list without navigation button and focus effect</t>
  </si>
  <si>
    <t>1 photo has focus effect in the list without navigation button</t>
  </si>
  <si>
    <t>The list can't display 6 photos, navigation button and focus effect</t>
  </si>
  <si>
    <t>Precondition: The product has 5 photos in list
1. Go to product detail
2. Observe and click photo in list</t>
  </si>
  <si>
    <t>Precondition: The product has 3 photos in list
1. Go to product detail
2. Observe and click photo in list</t>
  </si>
  <si>
    <t>Verify "&gt;" button enable to next photos</t>
  </si>
  <si>
    <t>Verify "&lt;" button enable to previous photos</t>
  </si>
  <si>
    <t xml:space="preserve">Precondition: The product have any photos in list
1. Go to product detail
2. Observe and click big photo </t>
  </si>
  <si>
    <t>Verify when click any photos, it will big on the frame</t>
  </si>
  <si>
    <t>Precondition: The product have any photos in list
1. Go to product detail
2. Click "&gt;" button</t>
  </si>
  <si>
    <t>1. User can click "&gt;" button to next photos with focus effect in list
2. "&gt;" button bold display</t>
  </si>
  <si>
    <t>Precondition: The product have any photos in list
1. Go to product detail
2. Click "&lt;" button</t>
  </si>
  <si>
    <t>1. User can click "&lt;" button to previous photos with focus effect in list
2. "&lt;" button bold display</t>
  </si>
  <si>
    <t>Verify click directly any photos in photo list by touch and effect also change</t>
  </si>
  <si>
    <t>Precondition: The product have any photos in list
1. Go to product detail 
2. Observe and click any photos in list</t>
  </si>
  <si>
    <t>Precondition: The product have any photos in list
1. Go to product detail 
2. Click "&lt;&gt;" button</t>
  </si>
  <si>
    <t>1. User can click directly any photos by touch
2. When user click photo, the effect change</t>
  </si>
  <si>
    <t xml:space="preserve">1. User can't click "&lt;" button when photo is first one
2. Has focus effect 
3. "&lt;" block
</t>
  </si>
  <si>
    <t>1. User can't click "&gt;" button when photo is last one
2. Has focus effect
3. "&gt;" block</t>
  </si>
  <si>
    <t>The big photo and focus effect also change when user click "&lt;&gt;" button in list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</si>
</sst>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mmm\ dd\ yyyy"/>
    <numFmt numFmtId="165" formatCode="[$-409]d\-mmm\-yy;@"/>
    <numFmt numFmtId="166" formatCode="[$-409]mmmm\ d\,\ yyyy;@"/>
  </numFmts>
  <fonts count="69">
    <font>
      <sz val="11"/>
      <color theme="1"/>
      <name val="Calibri"/>
      <family val="2"/>
      <scheme val="minor"/>
    </font>
    <font>
      <sz val="10"/>
      <name val="Arial"/>
      <family val="2"/>
    </font>
    <font>
      <b/>
      <sz val="10"/>
      <color rgb="FFFFFFFF"/>
      <name val="Arial"/>
      <family val="2"/>
    </font>
    <font>
      <b/>
      <sz val="10"/>
      <color theme="0"/>
      <name val="Arial"/>
      <family val="2"/>
    </font>
    <font>
      <u/>
      <sz val="11"/>
      <color indexed="12"/>
      <name val="ＭＳ Ｐゴシック"/>
      <family val="2"/>
      <charset val="128"/>
    </font>
    <font>
      <sz val="11"/>
      <color rgb="FF002E36"/>
      <name val="Arial"/>
      <family val="2"/>
    </font>
    <font>
      <b/>
      <sz val="18"/>
      <color indexed="56"/>
      <name val="Arial"/>
      <family val="2"/>
    </font>
    <font>
      <b/>
      <sz val="10"/>
      <color indexed="10"/>
      <name val="Arial"/>
      <family val="2"/>
    </font>
    <font>
      <sz val="11"/>
      <name val="ＭＳ Ｐゴシック"/>
      <family val="2"/>
      <charset val="128"/>
    </font>
    <font>
      <b/>
      <i/>
      <sz val="10"/>
      <name val="Arial"/>
      <family val="2"/>
    </font>
    <font>
      <b/>
      <sz val="11"/>
      <color rgb="FF002E36"/>
      <name val="Arial"/>
      <family val="2"/>
    </font>
    <font>
      <b/>
      <sz val="18"/>
      <color rgb="FFCC2337"/>
      <name val="Arial"/>
      <family val="2"/>
    </font>
    <font>
      <sz val="11"/>
      <color rgb="FF002E36"/>
      <name val="Cambria"/>
      <family val="2"/>
      <scheme val="major"/>
    </font>
    <font>
      <sz val="10"/>
      <name val="Cambria"/>
      <family val="2"/>
      <scheme val="major"/>
    </font>
    <font>
      <b/>
      <sz val="10"/>
      <color indexed="60"/>
      <name val="Cambria"/>
      <family val="2"/>
      <scheme val="major"/>
    </font>
    <font>
      <i/>
      <sz val="10"/>
      <color indexed="17"/>
      <name val="Cambria"/>
      <family val="2"/>
      <scheme val="major"/>
    </font>
    <font>
      <u/>
      <sz val="10"/>
      <color indexed="12"/>
      <name val="Cambria"/>
      <family val="2"/>
      <scheme val="major"/>
    </font>
    <font>
      <b/>
      <sz val="20"/>
      <color indexed="10"/>
      <name val="Cambria"/>
      <family val="2"/>
      <scheme val="major"/>
    </font>
    <font>
      <sz val="11"/>
      <name val="Cambria"/>
      <family val="2"/>
      <scheme val="major"/>
    </font>
    <font>
      <b/>
      <sz val="11"/>
      <name val="Cambria"/>
      <family val="2"/>
      <scheme val="major"/>
    </font>
    <font>
      <sz val="11"/>
      <color theme="1"/>
      <name val="Cambria"/>
      <family val="2"/>
      <scheme val="major"/>
    </font>
    <font>
      <b/>
      <sz val="10"/>
      <color theme="0"/>
      <name val="Cambria"/>
      <family val="2"/>
      <scheme val="major"/>
    </font>
    <font>
      <b/>
      <sz val="16"/>
      <color indexed="10"/>
      <name val="Arial"/>
      <family val="2"/>
    </font>
    <font>
      <sz val="16"/>
      <color indexed="18"/>
      <name val="Arial"/>
      <family val="2"/>
    </font>
    <font>
      <b/>
      <sz val="9"/>
      <color indexed="9"/>
      <name val="Arial"/>
      <family val="2"/>
    </font>
    <font>
      <sz val="9"/>
      <name val="Arial"/>
      <family val="2"/>
    </font>
    <font>
      <sz val="10"/>
      <color indexed="8"/>
      <name val="Arial"/>
      <family val="2"/>
    </font>
    <font>
      <b/>
      <sz val="10"/>
      <color indexed="18"/>
      <name val="Arial"/>
      <family val="2"/>
    </font>
    <font>
      <b/>
      <sz val="9"/>
      <color indexed="81"/>
      <name val="Tahoma"/>
      <family val="2"/>
    </font>
    <font>
      <sz val="9"/>
      <color indexed="81"/>
      <name val="Tahoma"/>
      <family val="2"/>
    </font>
    <font>
      <b/>
      <sz val="16"/>
      <color theme="7"/>
      <name val="Arial"/>
      <family val="2"/>
    </font>
    <font>
      <b/>
      <sz val="16"/>
      <color rgb="FF003366"/>
      <name val="Arial"/>
      <family val="2"/>
    </font>
    <font>
      <b/>
      <sz val="10"/>
      <color indexed="9"/>
      <name val="Arial"/>
      <family val="2"/>
    </font>
    <font>
      <sz val="10"/>
      <color indexed="17"/>
      <name val="Arial"/>
      <family val="2"/>
    </font>
    <font>
      <b/>
      <sz val="10"/>
      <color indexed="8"/>
      <name val="Arial"/>
      <family val="2"/>
    </font>
    <font>
      <b/>
      <sz val="8"/>
      <color indexed="8"/>
      <name val="Times New Roman"/>
      <family val="1"/>
    </font>
    <font>
      <sz val="11"/>
      <color theme="1"/>
      <name val="Arial"/>
      <family val="2"/>
    </font>
    <font>
      <sz val="10"/>
      <color theme="0"/>
      <name val="Arial"/>
      <family val="2"/>
    </font>
    <font>
      <sz val="11"/>
      <name val="Arial"/>
      <family val="2"/>
    </font>
    <font>
      <b/>
      <sz val="11"/>
      <color indexed="10"/>
      <name val="Arial"/>
      <family val="2"/>
    </font>
    <font>
      <u/>
      <sz val="10"/>
      <color rgb="FF7EA1D0"/>
      <name val="Calibri"/>
      <family val="2"/>
      <scheme val="minor"/>
    </font>
    <font>
      <sz val="11"/>
      <color theme="1"/>
      <name val="Calibri"/>
      <family val="2"/>
      <scheme val="minor"/>
    </font>
    <font>
      <b/>
      <sz val="11"/>
      <name val="Arial"/>
      <family val="2"/>
    </font>
    <font>
      <b/>
      <sz val="20"/>
      <color theme="5"/>
      <name val="Arial"/>
      <family val="2"/>
    </font>
    <font>
      <b/>
      <sz val="16"/>
      <color indexed="56"/>
      <name val="Arial"/>
      <family val="2"/>
    </font>
    <font>
      <b/>
      <sz val="14"/>
      <color rgb="FF6D829F"/>
      <name val="Arial"/>
      <family val="2"/>
    </font>
    <font>
      <i/>
      <sz val="10"/>
      <color theme="1"/>
      <name val="Arial"/>
      <family val="2"/>
    </font>
    <font>
      <sz val="10"/>
      <color theme="1"/>
      <name val="Arial"/>
      <family val="2"/>
    </font>
    <font>
      <sz val="10"/>
      <color rgb="FF002E36"/>
      <name val="Arial"/>
      <family val="2"/>
    </font>
    <font>
      <b/>
      <sz val="10"/>
      <color theme="1"/>
      <name val="Arial"/>
      <family val="2"/>
    </font>
    <font>
      <b/>
      <sz val="11"/>
      <color theme="1"/>
      <name val="Calibri"/>
      <family val="2"/>
    </font>
    <font>
      <sz val="10"/>
      <color rgb="FF002060"/>
      <name val="Arial"/>
      <family val="2"/>
    </font>
    <font>
      <b/>
      <sz val="10"/>
      <name val="Arial"/>
      <family val="2"/>
    </font>
    <font>
      <b/>
      <sz val="16"/>
      <name val="Arial"/>
      <family val="2"/>
    </font>
    <font>
      <b/>
      <u/>
      <sz val="16"/>
      <name val="Arial"/>
      <family val="2"/>
    </font>
    <font>
      <b/>
      <sz val="10"/>
      <color indexed="16"/>
      <name val="Arial"/>
      <family val="2"/>
    </font>
    <font>
      <sz val="11"/>
      <name val="明朝"/>
      <family val="3"/>
      <charset val="128"/>
    </font>
    <font>
      <u/>
      <sz val="11"/>
      <color rgb="FF7EA1D0"/>
      <name val="Calibri"/>
      <family val="2"/>
      <scheme val="minor"/>
    </font>
    <font>
      <sz val="10"/>
      <color rgb="FFFF0000"/>
      <name val="Arial"/>
      <family val="2"/>
    </font>
    <font>
      <b/>
      <sz val="10"/>
      <color rgb="FF002E36"/>
      <name val="Arial"/>
      <family val="2"/>
    </font>
    <font>
      <i/>
      <sz val="10"/>
      <name val="Arial"/>
      <family val="2"/>
    </font>
    <font>
      <i/>
      <sz val="10"/>
      <color rgb="FF002E36"/>
      <name val="Arial"/>
      <family val="2"/>
    </font>
    <font>
      <i/>
      <sz val="11"/>
      <color theme="1"/>
      <name val="Arial"/>
      <family val="2"/>
    </font>
    <font>
      <b/>
      <i/>
      <sz val="10"/>
      <color theme="1"/>
      <name val="Arial"/>
      <family val="2"/>
    </font>
    <font>
      <b/>
      <sz val="20"/>
      <color theme="6"/>
      <name val="Arial"/>
      <family val="2"/>
    </font>
    <font>
      <b/>
      <sz val="20"/>
      <color theme="6"/>
      <name val="Cambria"/>
      <family val="2"/>
      <scheme val="major"/>
    </font>
    <font>
      <b/>
      <sz val="18"/>
      <color theme="6"/>
      <name val="Cambria"/>
      <family val="2"/>
      <scheme val="major"/>
    </font>
    <font>
      <sz val="8"/>
      <name val="Calibri"/>
      <family val="2"/>
      <scheme val="minor"/>
    </font>
    <font>
      <strike/>
      <sz val="10"/>
      <name val="Arial"/>
      <family val="2"/>
    </font>
  </fonts>
  <fills count="26">
    <fill>
      <patternFill patternType="none"/>
    </fill>
    <fill>
      <patternFill patternType="gray125"/>
    </fill>
    <fill>
      <patternFill patternType="solid">
        <fgColor theme="5"/>
        <bgColor indexed="64"/>
      </patternFill>
    </fill>
    <fill>
      <patternFill patternType="solid">
        <fgColor theme="0"/>
        <bgColor indexed="64"/>
      </patternFill>
    </fill>
    <fill>
      <patternFill patternType="solid">
        <fgColor indexed="9"/>
        <bgColor indexed="64"/>
      </patternFill>
    </fill>
    <fill>
      <patternFill patternType="solid">
        <fgColor rgb="FFF2F2F2"/>
        <bgColor indexed="64"/>
      </patternFill>
    </fill>
    <fill>
      <patternFill patternType="solid">
        <fgColor indexed="9"/>
        <bgColor indexed="26"/>
      </patternFill>
    </fill>
    <fill>
      <patternFill patternType="solid">
        <fgColor rgb="FFCACFD9"/>
        <bgColor indexed="64"/>
      </patternFill>
    </fill>
    <fill>
      <patternFill patternType="solid">
        <fgColor rgb="FFD6D6D6"/>
        <bgColor indexed="64"/>
      </patternFill>
    </fill>
    <fill>
      <patternFill patternType="solid">
        <fgColor theme="0"/>
        <bgColor indexed="26"/>
      </patternFill>
    </fill>
    <fill>
      <patternFill patternType="solid">
        <fgColor rgb="FF8EB63E"/>
        <bgColor indexed="26"/>
      </patternFill>
    </fill>
    <fill>
      <patternFill patternType="solid">
        <fgColor rgb="FF8EB63E"/>
        <bgColor indexed="41"/>
      </patternFill>
    </fill>
    <fill>
      <patternFill patternType="solid">
        <fgColor theme="1" tint="0.79998168889431442"/>
        <bgColor indexed="64"/>
      </patternFill>
    </fill>
    <fill>
      <patternFill patternType="solid">
        <fgColor rgb="FF7EA1D0"/>
        <bgColor indexed="64"/>
      </patternFill>
    </fill>
    <fill>
      <patternFill patternType="solid">
        <fgColor indexed="16"/>
        <bgColor indexed="64"/>
      </patternFill>
    </fill>
    <fill>
      <patternFill patternType="solid">
        <fgColor indexed="41"/>
        <bgColor indexed="64"/>
      </patternFill>
    </fill>
    <fill>
      <patternFill patternType="solid">
        <fgColor indexed="47"/>
        <bgColor indexed="64"/>
      </patternFill>
    </fill>
    <fill>
      <patternFill patternType="solid">
        <fgColor indexed="22"/>
        <bgColor indexed="64"/>
      </patternFill>
    </fill>
    <fill>
      <patternFill patternType="solid">
        <fgColor indexed="45"/>
        <bgColor indexed="64"/>
      </patternFill>
    </fill>
    <fill>
      <patternFill patternType="solid">
        <fgColor theme="6"/>
        <bgColor indexed="26"/>
      </patternFill>
    </fill>
    <fill>
      <patternFill patternType="solid">
        <fgColor theme="6"/>
        <bgColor indexed="56"/>
      </patternFill>
    </fill>
    <fill>
      <patternFill patternType="solid">
        <fgColor theme="6"/>
        <bgColor indexed="64"/>
      </patternFill>
    </fill>
    <fill>
      <patternFill patternType="solid">
        <fgColor theme="6"/>
        <bgColor indexed="32"/>
      </patternFill>
    </fill>
    <fill>
      <patternFill patternType="solid">
        <fgColor theme="0" tint="-4.9989318521683403E-2"/>
        <bgColor indexed="64"/>
      </patternFill>
    </fill>
    <fill>
      <patternFill patternType="solid">
        <fgColor theme="9" tint="0.39997558519241921"/>
        <bgColor indexed="41"/>
      </patternFill>
    </fill>
    <fill>
      <patternFill patternType="solid">
        <fgColor theme="9" tint="0.39997558519241921"/>
        <bgColor indexed="26"/>
      </patternFill>
    </fill>
  </fills>
  <borders count="28">
    <border>
      <left/>
      <right/>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indexed="64"/>
      </left>
      <right style="thin">
        <color indexed="64"/>
      </right>
      <top style="thin">
        <color indexed="64"/>
      </top>
      <bottom style="thin">
        <color indexed="64"/>
      </bottom>
      <diagonal/>
    </border>
    <border>
      <left/>
      <right style="thin">
        <color theme="0" tint="-0.24994659260841701"/>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style="thin">
        <color rgb="FFBFBFBF"/>
      </left>
      <right style="thin">
        <color rgb="FFBFBFBF"/>
      </right>
      <top style="thin">
        <color rgb="FFBFBFBF"/>
      </top>
      <bottom style="thin">
        <color rgb="FFBFBFBF"/>
      </bottom>
      <diagonal/>
    </border>
    <border>
      <left style="thin">
        <color rgb="FFBFBFBF"/>
      </left>
      <right style="thin">
        <color rgb="FFBFBFBF"/>
      </right>
      <top/>
      <bottom style="thin">
        <color rgb="FFBFBFBF"/>
      </bottom>
      <diagonal/>
    </border>
    <border>
      <left style="thin">
        <color rgb="FFBFBFBF"/>
      </left>
      <right/>
      <top/>
      <bottom/>
      <diagonal/>
    </border>
    <border>
      <left/>
      <right style="thin">
        <color rgb="FFBFBFBF"/>
      </right>
      <top/>
      <bottom style="thin">
        <color rgb="FFBFBFBF"/>
      </bottom>
      <diagonal/>
    </border>
    <border>
      <left style="thin">
        <color rgb="FFBFBFBF"/>
      </left>
      <right/>
      <top/>
      <bottom style="thin">
        <color rgb="FFBFBFBF"/>
      </bottom>
      <diagonal/>
    </border>
    <border>
      <left/>
      <right style="thin">
        <color rgb="FFBFBFBF"/>
      </right>
      <top style="thin">
        <color rgb="FFBFBFBF"/>
      </top>
      <bottom style="thin">
        <color rgb="FFBFBFBF"/>
      </bottom>
      <diagonal/>
    </border>
    <border>
      <left style="thin">
        <color rgb="FFBFBFBF"/>
      </left>
      <right/>
      <top style="thin">
        <color rgb="FFBFBFBF"/>
      </top>
      <bottom/>
      <diagonal/>
    </border>
    <border>
      <left/>
      <right/>
      <top style="thin">
        <color rgb="FFBFBFBF"/>
      </top>
      <bottom/>
      <diagonal/>
    </border>
    <border>
      <left/>
      <right style="thin">
        <color rgb="FFBFBFBF"/>
      </right>
      <top style="thin">
        <color rgb="FFBFBFBF"/>
      </top>
      <bottom/>
      <diagonal/>
    </border>
    <border>
      <left style="thin">
        <color rgb="FFBFBFBF"/>
      </left>
      <right/>
      <top style="thin">
        <color rgb="FFBFBFBF"/>
      </top>
      <bottom style="thin">
        <color rgb="FFBFBFBF"/>
      </bottom>
      <diagonal/>
    </border>
    <border>
      <left/>
      <right/>
      <top style="thin">
        <color rgb="FFBFBFBF"/>
      </top>
      <bottom style="thin">
        <color rgb="FFBFBFBF"/>
      </bottom>
      <diagonal/>
    </border>
    <border>
      <left/>
      <right/>
      <top/>
      <bottom style="thin">
        <color rgb="FFBFBFBF"/>
      </bottom>
      <diagonal/>
    </border>
    <border>
      <left style="thin">
        <color rgb="FFBFBFBF"/>
      </left>
      <right style="thin">
        <color rgb="FFBFBFBF"/>
      </right>
      <top style="thin">
        <color rgb="FFBFBFBF"/>
      </top>
      <bottom/>
      <diagonal/>
    </border>
    <border>
      <left/>
      <right style="thin">
        <color rgb="FFBFBFBF"/>
      </right>
      <top/>
      <bottom/>
      <diagonal/>
    </border>
    <border>
      <left style="thin">
        <color rgb="FFBFBFBF"/>
      </left>
      <right style="thin">
        <color rgb="FFBFBFBF"/>
      </right>
      <top/>
      <bottom/>
      <diagonal/>
    </border>
    <border>
      <left style="thin">
        <color indexed="22"/>
      </left>
      <right style="thin">
        <color indexed="22"/>
      </right>
      <top style="thin">
        <color indexed="22"/>
      </top>
      <bottom style="thin">
        <color indexed="22"/>
      </bottom>
      <diagonal/>
    </border>
    <border>
      <left style="thin">
        <color rgb="FFD6D6D6"/>
      </left>
      <right/>
      <top/>
      <bottom style="thin">
        <color rgb="FFD6D6D6"/>
      </bottom>
      <diagonal/>
    </border>
    <border>
      <left/>
      <right/>
      <top/>
      <bottom style="thin">
        <color rgb="FFD6D6D6"/>
      </bottom>
      <diagonal/>
    </border>
    <border>
      <left style="thin">
        <color rgb="FFD6D6D6"/>
      </left>
      <right style="thin">
        <color rgb="FFD6D6D6"/>
      </right>
      <top style="thin">
        <color rgb="FFD6D6D6"/>
      </top>
      <bottom style="thin">
        <color rgb="FFD6D6D6"/>
      </bottom>
      <diagonal/>
    </border>
    <border>
      <left style="thin">
        <color rgb="FFD6D6D6"/>
      </left>
      <right style="thin">
        <color rgb="FFD6D6D6"/>
      </right>
      <top style="thin">
        <color rgb="FFD6D6D6"/>
      </top>
      <bottom/>
      <diagonal/>
    </border>
    <border>
      <left style="thin">
        <color rgb="FFD9D9D9"/>
      </left>
      <right style="thin">
        <color rgb="FFD9D9D9"/>
      </right>
      <top style="thin">
        <color rgb="FFD9D9D9"/>
      </top>
      <bottom style="thin">
        <color rgb="FFD9D9D9"/>
      </bottom>
      <diagonal/>
    </border>
    <border>
      <left style="thin">
        <color theme="0" tint="-0.24994659260841701"/>
      </left>
      <right style="thin">
        <color theme="0" tint="-0.24994659260841701"/>
      </right>
      <top style="thin">
        <color theme="0" tint="-0.24994659260841701"/>
      </top>
      <bottom/>
      <diagonal/>
    </border>
  </borders>
  <cellStyleXfs count="27">
    <xf numFmtId="0" fontId="0" fillId="0" borderId="0"/>
    <xf numFmtId="0" fontId="1" fillId="0" borderId="0"/>
    <xf numFmtId="0" fontId="1" fillId="4" borderId="2">
      <alignment vertical="center" wrapText="1"/>
    </xf>
    <xf numFmtId="0" fontId="1" fillId="0" borderId="0"/>
    <xf numFmtId="0" fontId="4" fillId="0" borderId="0" applyNumberFormat="0" applyFill="0" applyBorder="0" applyAlignment="0" applyProtection="0"/>
    <xf numFmtId="0" fontId="8" fillId="0" borderId="0"/>
    <xf numFmtId="0" fontId="1" fillId="0" borderId="0"/>
    <xf numFmtId="166" fontId="41" fillId="0" borderId="0"/>
    <xf numFmtId="166" fontId="1" fillId="0" borderId="0"/>
    <xf numFmtId="166" fontId="8" fillId="0" borderId="0"/>
    <xf numFmtId="166" fontId="1" fillId="14" borderId="0"/>
    <xf numFmtId="166" fontId="1" fillId="14" borderId="0"/>
    <xf numFmtId="166" fontId="1" fillId="0" borderId="0">
      <alignment horizontal="left" vertical="top" wrapText="1" indent="2"/>
    </xf>
    <xf numFmtId="166" fontId="25" fillId="0" borderId="21" applyFont="0"/>
    <xf numFmtId="2" fontId="53" fillId="0" borderId="0">
      <alignment horizontal="center" vertical="center" wrapText="1"/>
    </xf>
    <xf numFmtId="166" fontId="25" fillId="15" borderId="21">
      <alignment horizontal="left" vertical="center"/>
    </xf>
    <xf numFmtId="166" fontId="25" fillId="16" borderId="21" applyAlignment="0">
      <alignment horizontal="center" vertical="center"/>
    </xf>
    <xf numFmtId="166" fontId="52" fillId="0" borderId="0">
      <alignment horizontal="left"/>
    </xf>
    <xf numFmtId="166" fontId="1" fillId="0" borderId="0"/>
    <xf numFmtId="166" fontId="54" fillId="4" borderId="0">
      <alignment horizontal="center" vertical="center" wrapText="1"/>
    </xf>
    <xf numFmtId="166" fontId="52" fillId="0" borderId="0">
      <alignment vertical="center"/>
    </xf>
    <xf numFmtId="166" fontId="52" fillId="0" borderId="0">
      <alignment vertical="center"/>
    </xf>
    <xf numFmtId="9" fontId="8" fillId="0" borderId="0" applyFont="0" applyFill="0" applyBorder="0" applyAlignment="0" applyProtection="0"/>
    <xf numFmtId="166" fontId="55" fillId="17" borderId="2">
      <alignment horizontal="center" vertical="center" wrapText="1"/>
    </xf>
    <xf numFmtId="166" fontId="52" fillId="18" borderId="2">
      <alignment horizontal="center" vertical="center" wrapText="1"/>
    </xf>
    <xf numFmtId="166" fontId="56" fillId="0" borderId="0"/>
    <xf numFmtId="166" fontId="57" fillId="0" borderId="0" applyNumberFormat="0" applyFill="0" applyBorder="0" applyAlignment="0" applyProtection="0"/>
  </cellStyleXfs>
  <cellXfs count="240">
    <xf numFmtId="0" fontId="0" fillId="0" borderId="0" xfId="0"/>
    <xf numFmtId="0" fontId="1" fillId="0" borderId="0" xfId="0" applyFont="1"/>
    <xf numFmtId="0" fontId="1" fillId="0" borderId="0" xfId="1"/>
    <xf numFmtId="0" fontId="1" fillId="0" borderId="0" xfId="1" applyAlignment="1">
      <alignment horizontal="left"/>
    </xf>
    <xf numFmtId="0" fontId="11" fillId="0" borderId="0" xfId="1" applyFont="1"/>
    <xf numFmtId="0" fontId="9" fillId="6" borderId="1" xfId="5" applyFont="1" applyFill="1" applyBorder="1" applyAlignment="1">
      <alignment horizontal="left" vertical="top" wrapText="1"/>
    </xf>
    <xf numFmtId="0" fontId="1" fillId="0" borderId="1" xfId="0" applyFont="1" applyBorder="1" applyAlignment="1">
      <alignment horizontal="left" vertical="top" wrapText="1"/>
    </xf>
    <xf numFmtId="0" fontId="12" fillId="0" borderId="0" xfId="0" applyFont="1" applyAlignment="1">
      <alignment vertical="center"/>
    </xf>
    <xf numFmtId="0" fontId="13" fillId="0" borderId="0" xfId="0" applyFont="1"/>
    <xf numFmtId="0" fontId="13" fillId="0" borderId="0" xfId="0" applyFont="1" applyAlignment="1">
      <alignment horizontal="center" vertical="center"/>
    </xf>
    <xf numFmtId="0" fontId="14" fillId="6" borderId="0" xfId="0" applyFont="1" applyFill="1" applyAlignment="1">
      <alignment horizontal="left" indent="1"/>
    </xf>
    <xf numFmtId="0" fontId="15" fillId="0" borderId="0" xfId="0" applyFont="1" applyAlignment="1">
      <alignment horizontal="left" indent="1"/>
    </xf>
    <xf numFmtId="0" fontId="13" fillId="6" borderId="0" xfId="0" applyFont="1" applyFill="1"/>
    <xf numFmtId="0" fontId="13" fillId="0" borderId="0" xfId="0" applyFont="1" applyAlignment="1">
      <alignment horizontal="left" indent="1"/>
    </xf>
    <xf numFmtId="0" fontId="17" fillId="6" borderId="0" xfId="0" applyFont="1" applyFill="1" applyAlignment="1">
      <alignment horizontal="center"/>
    </xf>
    <xf numFmtId="0" fontId="13" fillId="0" borderId="0" xfId="1" applyFont="1" applyAlignment="1">
      <alignment horizontal="left"/>
    </xf>
    <xf numFmtId="0" fontId="13" fillId="0" borderId="0" xfId="1" applyFont="1"/>
    <xf numFmtId="0" fontId="20" fillId="0" borderId="0" xfId="0" applyFont="1"/>
    <xf numFmtId="0" fontId="13" fillId="3" borderId="0" xfId="1" applyFont="1" applyFill="1"/>
    <xf numFmtId="1" fontId="13" fillId="6" borderId="1" xfId="0" applyNumberFormat="1" applyFont="1" applyFill="1" applyBorder="1" applyAlignment="1">
      <alignment horizontal="left" vertical="top"/>
    </xf>
    <xf numFmtId="49" fontId="13" fillId="6" borderId="1" xfId="0" applyNumberFormat="1" applyFont="1" applyFill="1" applyBorder="1" applyAlignment="1">
      <alignment horizontal="left" vertical="top"/>
    </xf>
    <xf numFmtId="0" fontId="16" fillId="6" borderId="1" xfId="4" applyNumberFormat="1" applyFont="1" applyFill="1" applyBorder="1" applyAlignment="1" applyProtection="1">
      <alignment horizontal="left" vertical="top"/>
    </xf>
    <xf numFmtId="0" fontId="13" fillId="6" borderId="1" xfId="0" applyFont="1" applyFill="1" applyBorder="1" applyAlignment="1">
      <alignment horizontal="left" vertical="top"/>
    </xf>
    <xf numFmtId="0" fontId="5" fillId="0" borderId="0" xfId="0" applyFont="1" applyAlignment="1">
      <alignment horizontal="left" vertical="center"/>
    </xf>
    <xf numFmtId="0" fontId="1" fillId="0" borderId="0" xfId="6" applyAlignment="1">
      <alignment vertical="center" wrapText="1"/>
    </xf>
    <xf numFmtId="0" fontId="22" fillId="0" borderId="0" xfId="6" applyFont="1" applyAlignment="1">
      <alignment vertical="top"/>
    </xf>
    <xf numFmtId="0" fontId="23" fillId="0" borderId="0" xfId="6" applyFont="1" applyAlignment="1">
      <alignment vertical="top"/>
    </xf>
    <xf numFmtId="0" fontId="23" fillId="0" borderId="0" xfId="6" applyFont="1" applyAlignment="1">
      <alignment horizontal="left" vertical="top" wrapText="1"/>
    </xf>
    <xf numFmtId="0" fontId="1" fillId="0" borderId="0" xfId="6" applyAlignment="1">
      <alignment vertical="top" wrapText="1"/>
    </xf>
    <xf numFmtId="0" fontId="25" fillId="0" borderId="0" xfId="6" applyFont="1" applyAlignment="1">
      <alignment horizontal="left" vertical="center" wrapText="1"/>
    </xf>
    <xf numFmtId="0" fontId="27" fillId="0" borderId="0" xfId="6" applyFont="1" applyAlignment="1">
      <alignment vertical="center" wrapText="1"/>
    </xf>
    <xf numFmtId="0" fontId="27" fillId="0" borderId="0" xfId="6" applyFont="1" applyAlignment="1">
      <alignment horizontal="left" vertical="top" wrapText="1"/>
    </xf>
    <xf numFmtId="0" fontId="1" fillId="0" borderId="0" xfId="6" applyAlignment="1">
      <alignment horizontal="left" vertical="top" wrapText="1"/>
    </xf>
    <xf numFmtId="0" fontId="7" fillId="0" borderId="0" xfId="6" applyFont="1" applyAlignment="1">
      <alignment vertical="center" wrapText="1"/>
    </xf>
    <xf numFmtId="0" fontId="5" fillId="0" borderId="0" xfId="0" applyFont="1" applyAlignment="1">
      <alignment vertical="center"/>
    </xf>
    <xf numFmtId="0" fontId="1" fillId="0" borderId="6" xfId="6" applyBorder="1" applyAlignment="1">
      <alignment horizontal="left" vertical="top" wrapText="1"/>
    </xf>
    <xf numFmtId="0" fontId="26" fillId="0" borderId="6" xfId="6" applyFont="1" applyBorder="1" applyAlignment="1">
      <alignment horizontal="left" vertical="top" wrapText="1"/>
    </xf>
    <xf numFmtId="0" fontId="30" fillId="0" borderId="0" xfId="1" applyFont="1"/>
    <xf numFmtId="0" fontId="26" fillId="0" borderId="0" xfId="0" applyFont="1"/>
    <xf numFmtId="0" fontId="33" fillId="0" borderId="0" xfId="5" applyFont="1" applyAlignment="1">
      <alignment wrapText="1"/>
    </xf>
    <xf numFmtId="0" fontId="1" fillId="0" borderId="0" xfId="0" applyFont="1" applyAlignment="1">
      <alignment wrapText="1"/>
    </xf>
    <xf numFmtId="0" fontId="33" fillId="0" borderId="0" xfId="5" applyFont="1" applyAlignment="1">
      <alignment horizontal="left" wrapText="1"/>
    </xf>
    <xf numFmtId="0" fontId="34" fillId="0" borderId="0" xfId="0" applyFont="1"/>
    <xf numFmtId="0" fontId="25" fillId="0" borderId="0" xfId="0" applyFont="1"/>
    <xf numFmtId="0" fontId="26" fillId="6" borderId="0" xfId="0" applyFont="1" applyFill="1"/>
    <xf numFmtId="0" fontId="26" fillId="6" borderId="0" xfId="0" applyFont="1" applyFill="1" applyAlignment="1">
      <alignment vertical="top"/>
    </xf>
    <xf numFmtId="0" fontId="1" fillId="6" borderId="0" xfId="0" applyFont="1" applyFill="1"/>
    <xf numFmtId="0" fontId="6" fillId="0" borderId="0" xfId="0" applyFont="1" applyAlignment="1">
      <alignment horizontal="left" vertical="center"/>
    </xf>
    <xf numFmtId="0" fontId="36" fillId="0" borderId="0" xfId="0" applyFont="1"/>
    <xf numFmtId="0" fontId="36" fillId="3" borderId="0" xfId="0" applyFont="1" applyFill="1"/>
    <xf numFmtId="0" fontId="26" fillId="6" borderId="6" xfId="0" applyFont="1" applyFill="1" applyBorder="1"/>
    <xf numFmtId="0" fontId="26" fillId="6" borderId="6" xfId="0" applyFont="1" applyFill="1" applyBorder="1" applyAlignment="1">
      <alignment horizontal="center" wrapText="1"/>
    </xf>
    <xf numFmtId="0" fontId="1" fillId="6" borderId="6" xfId="5" applyFont="1" applyFill="1" applyBorder="1" applyAlignment="1">
      <alignment horizontal="left" vertical="top" wrapText="1"/>
    </xf>
    <xf numFmtId="0" fontId="1" fillId="9" borderId="6" xfId="0" quotePrefix="1" applyFont="1" applyFill="1" applyBorder="1" applyAlignment="1">
      <alignment horizontal="left" vertical="top" wrapText="1"/>
    </xf>
    <xf numFmtId="0" fontId="1" fillId="6" borderId="6" xfId="0" quotePrefix="1" applyFont="1" applyFill="1" applyBorder="1" applyAlignment="1">
      <alignment horizontal="left" vertical="top" wrapText="1"/>
    </xf>
    <xf numFmtId="0" fontId="26" fillId="6" borderId="6" xfId="0" applyFont="1" applyFill="1" applyBorder="1" applyAlignment="1">
      <alignment vertical="top" wrapText="1"/>
    </xf>
    <xf numFmtId="0" fontId="26" fillId="6" borderId="9" xfId="0" applyFont="1" applyFill="1" applyBorder="1" applyAlignment="1">
      <alignment horizontal="center" wrapText="1"/>
    </xf>
    <xf numFmtId="0" fontId="26" fillId="6" borderId="10" xfId="0" applyFont="1" applyFill="1" applyBorder="1" applyAlignment="1">
      <alignment horizontal="center" wrapText="1"/>
    </xf>
    <xf numFmtId="0" fontId="1" fillId="0" borderId="6" xfId="0" applyFont="1" applyBorder="1" applyAlignment="1">
      <alignment horizontal="left"/>
    </xf>
    <xf numFmtId="0" fontId="1" fillId="9" borderId="6" xfId="0" applyFont="1" applyFill="1" applyBorder="1" applyAlignment="1">
      <alignment horizontal="left" vertical="top" wrapText="1"/>
    </xf>
    <xf numFmtId="0" fontId="1" fillId="6" borderId="6" xfId="0" applyFont="1" applyFill="1" applyBorder="1" applyAlignment="1">
      <alignment horizontal="left" vertical="top" wrapText="1"/>
    </xf>
    <xf numFmtId="0" fontId="1" fillId="0" borderId="6" xfId="0" applyFont="1" applyBorder="1"/>
    <xf numFmtId="0" fontId="1" fillId="0" borderId="6" xfId="0" applyFont="1" applyBorder="1" applyAlignment="1">
      <alignment horizontal="left" vertical="top"/>
    </xf>
    <xf numFmtId="0" fontId="1" fillId="3" borderId="6" xfId="0" applyFont="1" applyFill="1" applyBorder="1" applyAlignment="1">
      <alignment horizontal="left" vertical="top"/>
    </xf>
    <xf numFmtId="0" fontId="1" fillId="0" borderId="8" xfId="0" applyFont="1" applyBorder="1"/>
    <xf numFmtId="0" fontId="26" fillId="6" borderId="0" xfId="0" applyFont="1" applyFill="1" applyAlignment="1">
      <alignment horizontal="center" wrapText="1"/>
    </xf>
    <xf numFmtId="0" fontId="37" fillId="10" borderId="6" xfId="5" applyFont="1" applyFill="1" applyBorder="1" applyAlignment="1">
      <alignment horizontal="center" vertical="top" wrapText="1"/>
    </xf>
    <xf numFmtId="0" fontId="3" fillId="11" borderId="6" xfId="5" applyFont="1" applyFill="1" applyBorder="1" applyAlignment="1">
      <alignment horizontal="left" vertical="center"/>
    </xf>
    <xf numFmtId="0" fontId="37" fillId="11" borderId="6" xfId="5" applyFont="1" applyFill="1" applyBorder="1" applyAlignment="1">
      <alignment horizontal="left" vertical="center"/>
    </xf>
    <xf numFmtId="0" fontId="37" fillId="10" borderId="6" xfId="0" applyFont="1" applyFill="1" applyBorder="1"/>
    <xf numFmtId="0" fontId="38" fillId="0" borderId="0" xfId="1" applyFont="1"/>
    <xf numFmtId="0" fontId="18" fillId="0" borderId="0" xfId="1" applyFont="1" applyAlignment="1">
      <alignment horizontal="right"/>
    </xf>
    <xf numFmtId="0" fontId="40" fillId="4" borderId="4" xfId="4" applyFont="1" applyFill="1" applyBorder="1" applyAlignment="1">
      <alignment horizontal="left" vertical="top" wrapText="1"/>
    </xf>
    <xf numFmtId="0" fontId="3" fillId="10" borderId="6" xfId="5" applyFont="1" applyFill="1" applyBorder="1" applyAlignment="1">
      <alignment horizontal="center" vertical="center" wrapText="1"/>
    </xf>
    <xf numFmtId="0" fontId="1" fillId="5" borderId="6" xfId="0" applyFont="1" applyFill="1" applyBorder="1" applyAlignment="1">
      <alignment horizontal="center" vertical="top" wrapText="1"/>
    </xf>
    <xf numFmtId="0" fontId="1" fillId="0" borderId="6" xfId="0" applyFont="1" applyBorder="1" applyAlignment="1">
      <alignment horizontal="center" vertical="top" wrapText="1"/>
    </xf>
    <xf numFmtId="0" fontId="26" fillId="6" borderId="6" xfId="0" applyFont="1" applyFill="1" applyBorder="1" applyAlignment="1">
      <alignment horizontal="left"/>
    </xf>
    <xf numFmtId="0" fontId="37" fillId="10" borderId="6" xfId="0" applyFont="1" applyFill="1" applyBorder="1" applyAlignment="1">
      <alignment horizontal="left"/>
    </xf>
    <xf numFmtId="0" fontId="1" fillId="6" borderId="0" xfId="0" applyFont="1" applyFill="1" applyAlignment="1">
      <alignment horizontal="left"/>
    </xf>
    <xf numFmtId="0" fontId="36" fillId="0" borderId="0" xfId="7" applyNumberFormat="1" applyFont="1" applyAlignment="1">
      <alignment horizontal="center" vertical="top"/>
    </xf>
    <xf numFmtId="166" fontId="36" fillId="0" borderId="0" xfId="7" applyFont="1" applyAlignment="1">
      <alignment vertical="top"/>
    </xf>
    <xf numFmtId="0" fontId="38" fillId="3" borderId="0" xfId="8" applyNumberFormat="1" applyFont="1" applyFill="1" applyAlignment="1">
      <alignment horizontal="right" vertical="top"/>
    </xf>
    <xf numFmtId="0" fontId="36" fillId="0" borderId="0" xfId="7" applyNumberFormat="1" applyFont="1" applyAlignment="1">
      <alignment vertical="top"/>
    </xf>
    <xf numFmtId="0" fontId="1" fillId="0" borderId="0" xfId="7" applyNumberFormat="1" applyFont="1" applyAlignment="1">
      <alignment horizontal="center" vertical="top"/>
    </xf>
    <xf numFmtId="166" fontId="1" fillId="0" borderId="0" xfId="7" applyFont="1" applyAlignment="1">
      <alignment vertical="top"/>
    </xf>
    <xf numFmtId="0" fontId="1" fillId="0" borderId="0" xfId="7" applyNumberFormat="1" applyFont="1" applyAlignment="1">
      <alignment horizontal="right" vertical="top"/>
    </xf>
    <xf numFmtId="0" fontId="1" fillId="0" borderId="0" xfId="7" applyNumberFormat="1" applyFont="1" applyAlignment="1">
      <alignment vertical="top"/>
    </xf>
    <xf numFmtId="0" fontId="6" fillId="0" borderId="0" xfId="7" applyNumberFormat="1" applyFont="1" applyAlignment="1">
      <alignment vertical="top"/>
    </xf>
    <xf numFmtId="166" fontId="36" fillId="0" borderId="0" xfId="7" applyFont="1" applyAlignment="1">
      <alignment vertical="top" wrapText="1"/>
    </xf>
    <xf numFmtId="0" fontId="36" fillId="0" borderId="0" xfId="7" applyNumberFormat="1" applyFont="1" applyAlignment="1">
      <alignment vertical="top" wrapText="1"/>
    </xf>
    <xf numFmtId="166" fontId="41" fillId="0" borderId="0" xfId="7" applyAlignment="1">
      <alignment vertical="top"/>
    </xf>
    <xf numFmtId="166" fontId="41" fillId="0" borderId="0" xfId="7" applyAlignment="1">
      <alignment vertical="top" wrapText="1"/>
    </xf>
    <xf numFmtId="0" fontId="41" fillId="0" borderId="0" xfId="7" applyNumberFormat="1" applyAlignment="1">
      <alignment vertical="top"/>
    </xf>
    <xf numFmtId="0" fontId="41" fillId="0" borderId="0" xfId="7" applyNumberFormat="1" applyAlignment="1">
      <alignment vertical="top" wrapText="1"/>
    </xf>
    <xf numFmtId="166" fontId="45" fillId="3" borderId="0" xfId="7" applyFont="1" applyFill="1" applyAlignment="1">
      <alignment vertical="top" wrapText="1"/>
    </xf>
    <xf numFmtId="0" fontId="45" fillId="3" borderId="0" xfId="7" applyNumberFormat="1" applyFont="1" applyFill="1" applyAlignment="1">
      <alignment vertical="top" wrapText="1"/>
    </xf>
    <xf numFmtId="166" fontId="46" fillId="0" borderId="0" xfId="7" applyFont="1" applyAlignment="1">
      <alignment vertical="top"/>
    </xf>
    <xf numFmtId="166" fontId="47" fillId="0" borderId="0" xfId="7" applyFont="1" applyAlignment="1">
      <alignment vertical="top"/>
    </xf>
    <xf numFmtId="0" fontId="47" fillId="0" borderId="0" xfId="7" applyNumberFormat="1" applyFont="1" applyAlignment="1">
      <alignment vertical="top"/>
    </xf>
    <xf numFmtId="0" fontId="3" fillId="2" borderId="6" xfId="7" applyNumberFormat="1" applyFont="1" applyFill="1" applyBorder="1" applyAlignment="1">
      <alignment horizontal="center" vertical="center" wrapText="1"/>
    </xf>
    <xf numFmtId="0" fontId="1" fillId="6" borderId="6" xfId="9" applyNumberFormat="1" applyFont="1" applyFill="1" applyBorder="1" applyAlignment="1">
      <alignment horizontal="left" vertical="top"/>
    </xf>
    <xf numFmtId="166" fontId="48" fillId="0" borderId="6" xfId="7" applyFont="1" applyBorder="1" applyAlignment="1">
      <alignment horizontal="left" vertical="top" wrapText="1"/>
    </xf>
    <xf numFmtId="166" fontId="48" fillId="0" borderId="11" xfId="7" applyFont="1" applyBorder="1" applyAlignment="1">
      <alignment horizontal="left" vertical="top" wrapText="1"/>
    </xf>
    <xf numFmtId="166" fontId="49" fillId="0" borderId="0" xfId="7" applyFont="1" applyAlignment="1">
      <alignment vertical="top"/>
    </xf>
    <xf numFmtId="0" fontId="48" fillId="0" borderId="6" xfId="7" applyNumberFormat="1" applyFont="1" applyBorder="1" applyAlignment="1">
      <alignment horizontal="center" vertical="top" wrapText="1"/>
    </xf>
    <xf numFmtId="166" fontId="50" fillId="0" borderId="0" xfId="7" applyFont="1" applyAlignment="1">
      <alignment vertical="center"/>
    </xf>
    <xf numFmtId="0" fontId="1" fillId="6" borderId="0" xfId="9" applyNumberFormat="1" applyFont="1" applyFill="1" applyAlignment="1">
      <alignment horizontal="left" vertical="top"/>
    </xf>
    <xf numFmtId="166" fontId="48" fillId="0" borderId="0" xfId="7" applyFont="1" applyAlignment="1">
      <alignment horizontal="left" vertical="top" wrapText="1"/>
    </xf>
    <xf numFmtId="0" fontId="48" fillId="0" borderId="0" xfId="7" applyNumberFormat="1" applyFont="1" applyAlignment="1">
      <alignment horizontal="center" vertical="top" wrapText="1"/>
    </xf>
    <xf numFmtId="0" fontId="51" fillId="0" borderId="6" xfId="7" applyNumberFormat="1" applyFont="1" applyBorder="1" applyAlignment="1">
      <alignment horizontal="left" vertical="top" wrapText="1"/>
    </xf>
    <xf numFmtId="166" fontId="51" fillId="0" borderId="0" xfId="7" applyFont="1" applyAlignment="1">
      <alignment horizontal="left" vertical="top" wrapText="1"/>
    </xf>
    <xf numFmtId="166" fontId="51" fillId="0" borderId="0" xfId="7" applyFont="1" applyAlignment="1">
      <alignment horizontal="justify" vertical="top" wrapText="1"/>
    </xf>
    <xf numFmtId="0" fontId="36" fillId="0" borderId="0" xfId="7" applyNumberFormat="1" applyFont="1" applyAlignment="1">
      <alignment horizontal="left" vertical="top"/>
    </xf>
    <xf numFmtId="166" fontId="36" fillId="0" borderId="0" xfId="7" applyFont="1" applyAlignment="1">
      <alignment horizontal="left" vertical="top"/>
    </xf>
    <xf numFmtId="0" fontId="47" fillId="13" borderId="6" xfId="7" applyNumberFormat="1" applyFont="1" applyFill="1" applyBorder="1" applyAlignment="1">
      <alignment horizontal="center" vertical="top" wrapText="1"/>
    </xf>
    <xf numFmtId="0" fontId="51" fillId="13" borderId="6" xfId="7" applyNumberFormat="1" applyFont="1" applyFill="1" applyBorder="1" applyAlignment="1">
      <alignment horizontal="center" vertical="top" wrapText="1"/>
    </xf>
    <xf numFmtId="0" fontId="1" fillId="6" borderId="6" xfId="9" applyNumberFormat="1" applyFont="1" applyFill="1" applyBorder="1" applyAlignment="1">
      <alignment horizontal="center" vertical="top"/>
    </xf>
    <xf numFmtId="165" fontId="52" fillId="0" borderId="0" xfId="8" applyNumberFormat="1" applyFont="1" applyAlignment="1">
      <alignment horizontal="left" vertical="top"/>
    </xf>
    <xf numFmtId="165" fontId="1" fillId="0" borderId="0" xfId="8" applyNumberFormat="1" applyAlignment="1">
      <alignment vertical="top"/>
    </xf>
    <xf numFmtId="10" fontId="58" fillId="0" borderId="0" xfId="7" applyNumberFormat="1" applyFont="1" applyAlignment="1">
      <alignment horizontal="center" vertical="top" wrapText="1"/>
    </xf>
    <xf numFmtId="0" fontId="59" fillId="0" borderId="0" xfId="7" applyNumberFormat="1" applyFont="1" applyAlignment="1">
      <alignment horizontal="center" vertical="top" wrapText="1"/>
    </xf>
    <xf numFmtId="0" fontId="60" fillId="6" borderId="6" xfId="9" applyNumberFormat="1" applyFont="1" applyFill="1" applyBorder="1" applyAlignment="1">
      <alignment horizontal="left" vertical="top"/>
    </xf>
    <xf numFmtId="166" fontId="61" fillId="0" borderId="6" xfId="7" applyFont="1" applyBorder="1" applyAlignment="1">
      <alignment horizontal="left" vertical="top" wrapText="1"/>
    </xf>
    <xf numFmtId="166" fontId="61" fillId="0" borderId="11" xfId="7" applyFont="1" applyBorder="1" applyAlignment="1">
      <alignment horizontal="left" vertical="top" wrapText="1"/>
    </xf>
    <xf numFmtId="0" fontId="62" fillId="0" borderId="0" xfId="7" applyNumberFormat="1" applyFont="1" applyAlignment="1">
      <alignment vertical="top"/>
    </xf>
    <xf numFmtId="166" fontId="62" fillId="0" borderId="0" xfId="7" applyFont="1" applyAlignment="1">
      <alignment vertical="top"/>
    </xf>
    <xf numFmtId="0" fontId="61" fillId="0" borderId="6" xfId="7" applyNumberFormat="1" applyFont="1" applyBorder="1" applyAlignment="1">
      <alignment horizontal="center" vertical="top" wrapText="1"/>
    </xf>
    <xf numFmtId="0" fontId="63" fillId="13" borderId="6" xfId="7" applyNumberFormat="1" applyFont="1" applyFill="1" applyBorder="1" applyAlignment="1">
      <alignment horizontal="center" vertical="top" wrapText="1"/>
    </xf>
    <xf numFmtId="0" fontId="46" fillId="13" borderId="6" xfId="7" applyNumberFormat="1" applyFont="1" applyFill="1" applyBorder="1" applyAlignment="1">
      <alignment horizontal="center" vertical="top" wrapText="1"/>
    </xf>
    <xf numFmtId="10" fontId="1" fillId="6" borderId="6" xfId="9" applyNumberFormat="1" applyFont="1" applyFill="1" applyBorder="1" applyAlignment="1">
      <alignment horizontal="center" vertical="top"/>
    </xf>
    <xf numFmtId="0" fontId="1" fillId="0" borderId="6" xfId="8" applyNumberFormat="1" applyBorder="1" applyAlignment="1">
      <alignment horizontal="left" vertical="top" wrapText="1" indent="1"/>
    </xf>
    <xf numFmtId="164" fontId="1" fillId="0" borderId="6" xfId="2" applyNumberFormat="1" applyFill="1" applyBorder="1" applyAlignment="1">
      <alignment horizontal="left" vertical="top" wrapText="1"/>
    </xf>
    <xf numFmtId="0" fontId="1" fillId="0" borderId="6" xfId="2" applyFill="1" applyBorder="1" applyAlignment="1">
      <alignment horizontal="left" vertical="top" wrapText="1"/>
    </xf>
    <xf numFmtId="166" fontId="1" fillId="0" borderId="6" xfId="8" applyBorder="1" applyAlignment="1">
      <alignment horizontal="left" vertical="top" wrapText="1"/>
    </xf>
    <xf numFmtId="0" fontId="3" fillId="19" borderId="4" xfId="0" applyFont="1" applyFill="1" applyBorder="1" applyAlignment="1">
      <alignment vertical="top"/>
    </xf>
    <xf numFmtId="0" fontId="66" fillId="6" borderId="0" xfId="0" applyFont="1" applyFill="1" applyAlignment="1">
      <alignment horizontal="center"/>
    </xf>
    <xf numFmtId="1" fontId="21" fillId="20" borderId="1" xfId="0" applyNumberFormat="1" applyFont="1" applyFill="1" applyBorder="1" applyAlignment="1">
      <alignment horizontal="center" vertical="center"/>
    </xf>
    <xf numFmtId="0" fontId="21" fillId="20" borderId="1" xfId="0" applyFont="1" applyFill="1" applyBorder="1" applyAlignment="1">
      <alignment horizontal="center" vertical="center"/>
    </xf>
    <xf numFmtId="0" fontId="24" fillId="21" borderId="6" xfId="6" applyFont="1" applyFill="1" applyBorder="1" applyAlignment="1">
      <alignment horizontal="center" vertical="center" wrapText="1"/>
    </xf>
    <xf numFmtId="0" fontId="32" fillId="21" borderId="6" xfId="5" applyFont="1" applyFill="1" applyBorder="1" applyAlignment="1">
      <alignment horizontal="left" vertical="center" wrapText="1"/>
    </xf>
    <xf numFmtId="0" fontId="3" fillId="19" borderId="6" xfId="5" applyFont="1" applyFill="1" applyBorder="1" applyAlignment="1">
      <alignment horizontal="left" vertical="top" wrapText="1"/>
    </xf>
    <xf numFmtId="0" fontId="32" fillId="19" borderId="6" xfId="5" applyFont="1" applyFill="1" applyBorder="1" applyAlignment="1">
      <alignment horizontal="left" vertical="center" wrapText="1"/>
    </xf>
    <xf numFmtId="0" fontId="3" fillId="22" borderId="6" xfId="5" applyFont="1" applyFill="1" applyBorder="1" applyAlignment="1">
      <alignment horizontal="left" vertical="center" wrapText="1"/>
    </xf>
    <xf numFmtId="0" fontId="3" fillId="22" borderId="6" xfId="5" applyFont="1" applyFill="1" applyBorder="1" applyAlignment="1">
      <alignment horizontal="center" vertical="center" wrapText="1"/>
    </xf>
    <xf numFmtId="0" fontId="3" fillId="22" borderId="11" xfId="5" applyFont="1" applyFill="1" applyBorder="1" applyAlignment="1">
      <alignment horizontal="center" vertical="center" wrapText="1"/>
    </xf>
    <xf numFmtId="0" fontId="13" fillId="0" borderId="0" xfId="1" applyFont="1" applyAlignment="1">
      <alignment horizontal="left" vertical="top" wrapText="1"/>
    </xf>
    <xf numFmtId="166" fontId="57" fillId="0" borderId="0" xfId="26" applyFill="1" applyBorder="1" applyAlignment="1">
      <alignment horizontal="left" vertical="top" wrapText="1"/>
    </xf>
    <xf numFmtId="0" fontId="1" fillId="3" borderId="0" xfId="1" applyFill="1"/>
    <xf numFmtId="0" fontId="1" fillId="23" borderId="24" xfId="1" applyFill="1" applyBorder="1" applyAlignment="1">
      <alignment vertical="center" wrapText="1"/>
    </xf>
    <xf numFmtId="0" fontId="1" fillId="0" borderId="25" xfId="3" applyBorder="1" applyAlignment="1">
      <alignment vertical="top" wrapText="1"/>
    </xf>
    <xf numFmtId="0" fontId="1" fillId="0" borderId="6" xfId="3" applyBorder="1" applyAlignment="1">
      <alignment vertical="top" wrapText="1"/>
    </xf>
    <xf numFmtId="0" fontId="38" fillId="0" borderId="0" xfId="1" applyFont="1" applyAlignment="1">
      <alignment horizontal="center" vertical="center"/>
    </xf>
    <xf numFmtId="0" fontId="31" fillId="0" borderId="0" xfId="1" applyFont="1" applyAlignment="1">
      <alignment horizontal="right" vertical="center"/>
    </xf>
    <xf numFmtId="0" fontId="31" fillId="0" borderId="0" xfId="1" applyFont="1" applyAlignment="1">
      <alignment horizontal="left" vertical="center"/>
    </xf>
    <xf numFmtId="0" fontId="38" fillId="0" borderId="0" xfId="1" applyFont="1" applyAlignment="1">
      <alignment horizontal="left" vertical="top"/>
    </xf>
    <xf numFmtId="0" fontId="5" fillId="0" borderId="0" xfId="0" applyFont="1" applyAlignment="1">
      <alignment horizontal="right" vertical="center"/>
    </xf>
    <xf numFmtId="0" fontId="5" fillId="0" borderId="0" xfId="0" applyFont="1" applyAlignment="1">
      <alignment horizontal="center" vertical="center"/>
    </xf>
    <xf numFmtId="166" fontId="44" fillId="0" borderId="0" xfId="7" applyFont="1" applyAlignment="1">
      <alignment horizontal="right" vertical="top"/>
    </xf>
    <xf numFmtId="166" fontId="30" fillId="3" borderId="0" xfId="7" applyFont="1" applyFill="1" applyAlignment="1">
      <alignment horizontal="left" vertical="top" wrapText="1"/>
    </xf>
    <xf numFmtId="166" fontId="3" fillId="2" borderId="11" xfId="7" applyFont="1" applyFill="1" applyBorder="1" applyAlignment="1">
      <alignment horizontal="center" vertical="center" wrapText="1"/>
    </xf>
    <xf numFmtId="166" fontId="3" fillId="2" borderId="6" xfId="7" applyFont="1" applyFill="1" applyBorder="1" applyAlignment="1">
      <alignment horizontal="center" vertical="center" wrapText="1"/>
    </xf>
    <xf numFmtId="166" fontId="46" fillId="0" borderId="6" xfId="7" applyFont="1" applyBorder="1" applyAlignment="1">
      <alignment horizontal="left" vertical="top" wrapText="1"/>
    </xf>
    <xf numFmtId="0" fontId="1" fillId="0" borderId="18" xfId="8" applyNumberFormat="1" applyBorder="1" applyAlignment="1">
      <alignment horizontal="left" vertical="top" wrapText="1" indent="1"/>
    </xf>
    <xf numFmtId="164" fontId="1" fillId="0" borderId="18" xfId="2" applyNumberFormat="1" applyFill="1" applyBorder="1" applyAlignment="1">
      <alignment horizontal="left" vertical="top" wrapText="1"/>
    </xf>
    <xf numFmtId="0" fontId="1" fillId="0" borderId="18" xfId="2" applyFill="1" applyBorder="1" applyAlignment="1">
      <alignment horizontal="left" vertical="top" wrapText="1"/>
    </xf>
    <xf numFmtId="0" fontId="1" fillId="0" borderId="18" xfId="3" applyBorder="1" applyAlignment="1">
      <alignment vertical="top" wrapText="1"/>
    </xf>
    <xf numFmtId="166" fontId="1" fillId="0" borderId="18" xfId="8" applyBorder="1" applyAlignment="1">
      <alignment horizontal="left" vertical="top" wrapText="1"/>
    </xf>
    <xf numFmtId="0" fontId="3" fillId="24" borderId="6" xfId="5" applyFont="1" applyFill="1" applyBorder="1" applyAlignment="1">
      <alignment horizontal="left" vertical="center"/>
    </xf>
    <xf numFmtId="0" fontId="3" fillId="24" borderId="15" xfId="5" applyFont="1" applyFill="1" applyBorder="1" applyAlignment="1">
      <alignment horizontal="left" vertical="center" wrapText="1"/>
    </xf>
    <xf numFmtId="0" fontId="3" fillId="24" borderId="16" xfId="5" applyFont="1" applyFill="1" applyBorder="1" applyAlignment="1">
      <alignment horizontal="left" vertical="center" wrapText="1"/>
    </xf>
    <xf numFmtId="0" fontId="3" fillId="24" borderId="11" xfId="5" applyFont="1" applyFill="1" applyBorder="1" applyAlignment="1">
      <alignment horizontal="left" vertical="center" wrapText="1"/>
    </xf>
    <xf numFmtId="0" fontId="37" fillId="24" borderId="6" xfId="5" applyFont="1" applyFill="1" applyBorder="1" applyAlignment="1">
      <alignment horizontal="left" vertical="center"/>
    </xf>
    <xf numFmtId="0" fontId="26" fillId="25" borderId="0" xfId="0" applyFont="1" applyFill="1"/>
    <xf numFmtId="0" fontId="2" fillId="21" borderId="22" xfId="1" applyFont="1" applyFill="1" applyBorder="1" applyAlignment="1">
      <alignment horizontal="left" vertical="top" wrapText="1"/>
    </xf>
    <xf numFmtId="0" fontId="2" fillId="21" borderId="23" xfId="1" applyFont="1" applyFill="1" applyBorder="1" applyAlignment="1">
      <alignment horizontal="left" vertical="top" wrapText="1"/>
    </xf>
    <xf numFmtId="0" fontId="0" fillId="0" borderId="26" xfId="0" applyBorder="1" applyAlignment="1">
      <alignment vertical="top"/>
    </xf>
    <xf numFmtId="0" fontId="2" fillId="2" borderId="4" xfId="1" applyFont="1" applyFill="1" applyBorder="1" applyAlignment="1">
      <alignment horizontal="left" vertical="center" wrapText="1"/>
    </xf>
    <xf numFmtId="0" fontId="2" fillId="2" borderId="5" xfId="1" applyFont="1" applyFill="1" applyBorder="1" applyAlignment="1">
      <alignment horizontal="left" vertical="center" wrapText="1"/>
    </xf>
    <xf numFmtId="0" fontId="2" fillId="2" borderId="3" xfId="1" applyFont="1" applyFill="1" applyBorder="1" applyAlignment="1">
      <alignment horizontal="left" vertical="center" wrapText="1"/>
    </xf>
    <xf numFmtId="0" fontId="1" fillId="7" borderId="1" xfId="1" applyFill="1" applyBorder="1" applyAlignment="1">
      <alignment horizontal="center" vertical="center" wrapText="1"/>
    </xf>
    <xf numFmtId="0" fontId="1" fillId="7" borderId="27" xfId="1" applyFill="1" applyBorder="1" applyAlignment="1">
      <alignment horizontal="center" vertical="center" wrapText="1"/>
    </xf>
    <xf numFmtId="0" fontId="13" fillId="0" borderId="1" xfId="1" applyFont="1" applyBorder="1" applyAlignment="1">
      <alignment horizontal="left" vertical="top" wrapText="1"/>
    </xf>
    <xf numFmtId="0" fontId="13" fillId="0" borderId="4" xfId="1" applyFont="1" applyBorder="1" applyAlignment="1">
      <alignment horizontal="left" vertical="top" wrapText="1"/>
    </xf>
    <xf numFmtId="0" fontId="3" fillId="19" borderId="4" xfId="0" applyFont="1" applyFill="1" applyBorder="1" applyAlignment="1">
      <alignment horizontal="center" vertical="top"/>
    </xf>
    <xf numFmtId="0" fontId="3" fillId="19" borderId="5" xfId="0" applyFont="1" applyFill="1" applyBorder="1" applyAlignment="1">
      <alignment horizontal="center" vertical="top"/>
    </xf>
    <xf numFmtId="0" fontId="3" fillId="19" borderId="3" xfId="0" applyFont="1" applyFill="1" applyBorder="1" applyAlignment="1">
      <alignment horizontal="center" vertical="top"/>
    </xf>
    <xf numFmtId="0" fontId="38" fillId="0" borderId="0" xfId="1" applyFont="1" applyAlignment="1">
      <alignment horizontal="center" vertical="center"/>
    </xf>
    <xf numFmtId="0" fontId="31" fillId="0" borderId="0" xfId="1" applyFont="1" applyAlignment="1">
      <alignment horizontal="right" vertical="center"/>
    </xf>
    <xf numFmtId="0" fontId="64" fillId="8" borderId="0" xfId="1" applyFont="1" applyFill="1" applyAlignment="1">
      <alignment horizontal="center"/>
    </xf>
    <xf numFmtId="0" fontId="31" fillId="0" borderId="0" xfId="1" applyFont="1" applyAlignment="1">
      <alignment horizontal="left" vertical="center"/>
    </xf>
    <xf numFmtId="0" fontId="1" fillId="6" borderId="4" xfId="5" applyFont="1" applyFill="1" applyBorder="1" applyAlignment="1">
      <alignment horizontal="left" vertical="top" wrapText="1"/>
    </xf>
    <xf numFmtId="0" fontId="1" fillId="6" borderId="5" xfId="5" applyFont="1" applyFill="1" applyBorder="1" applyAlignment="1">
      <alignment horizontal="left" vertical="top" wrapText="1"/>
    </xf>
    <xf numFmtId="0" fontId="1" fillId="6" borderId="3" xfId="5" applyFont="1" applyFill="1" applyBorder="1" applyAlignment="1">
      <alignment horizontal="left" vertical="top" wrapText="1"/>
    </xf>
    <xf numFmtId="0" fontId="38" fillId="0" borderId="0" xfId="1" applyFont="1" applyAlignment="1">
      <alignment horizontal="left" vertical="top" wrapText="1"/>
    </xf>
    <xf numFmtId="0" fontId="38" fillId="0" borderId="0" xfId="1" applyFont="1" applyAlignment="1">
      <alignment horizontal="left" vertical="top"/>
    </xf>
    <xf numFmtId="0" fontId="65" fillId="8" borderId="0" xfId="1" applyFont="1" applyFill="1" applyAlignment="1">
      <alignment horizontal="center" vertical="top"/>
    </xf>
    <xf numFmtId="0" fontId="39" fillId="0" borderId="0" xfId="6" applyFont="1" applyAlignment="1">
      <alignment horizontal="left" vertical="top" wrapText="1"/>
    </xf>
    <xf numFmtId="0" fontId="38" fillId="0" borderId="0" xfId="6" applyFont="1" applyAlignment="1">
      <alignment horizontal="left" vertical="top" wrapText="1"/>
    </xf>
    <xf numFmtId="0" fontId="64" fillId="8" borderId="0" xfId="0" applyFont="1" applyFill="1" applyAlignment="1">
      <alignment horizontal="center"/>
    </xf>
    <xf numFmtId="0" fontId="3" fillId="11" borderId="15" xfId="5" applyFont="1" applyFill="1" applyBorder="1" applyAlignment="1">
      <alignment horizontal="left" vertical="center" wrapText="1"/>
    </xf>
    <xf numFmtId="0" fontId="3" fillId="11" borderId="16" xfId="5" applyFont="1" applyFill="1" applyBorder="1" applyAlignment="1">
      <alignment horizontal="left" vertical="center" wrapText="1"/>
    </xf>
    <xf numFmtId="0" fontId="3" fillId="11" borderId="11" xfId="5" applyFont="1" applyFill="1" applyBorder="1" applyAlignment="1">
      <alignment horizontal="left" vertical="center" wrapText="1"/>
    </xf>
    <xf numFmtId="0" fontId="3" fillId="19" borderId="7" xfId="0" applyFont="1" applyFill="1" applyBorder="1" applyAlignment="1">
      <alignment horizontal="center" wrapText="1"/>
    </xf>
    <xf numFmtId="0" fontId="5" fillId="0" borderId="0" xfId="0" applyFont="1" applyAlignment="1">
      <alignment horizontal="center" vertical="center"/>
    </xf>
    <xf numFmtId="0" fontId="6" fillId="0" borderId="0" xfId="0" applyFont="1" applyAlignment="1">
      <alignment horizontal="right" vertical="center"/>
    </xf>
    <xf numFmtId="0" fontId="1" fillId="0" borderId="6" xfId="5" applyFont="1" applyBorder="1" applyAlignment="1">
      <alignment horizontal="left" vertical="top" wrapText="1"/>
    </xf>
    <xf numFmtId="0" fontId="1" fillId="0" borderId="6" xfId="5" quotePrefix="1" applyFont="1" applyBorder="1" applyAlignment="1">
      <alignment horizontal="left" vertical="top" wrapText="1"/>
    </xf>
    <xf numFmtId="0" fontId="5" fillId="0" borderId="0" xfId="0" applyFont="1" applyAlignment="1">
      <alignment horizontal="right" vertical="center"/>
    </xf>
    <xf numFmtId="0" fontId="64" fillId="8" borderId="0" xfId="0" applyFont="1" applyFill="1" applyAlignment="1">
      <alignment horizontal="center" vertical="center"/>
    </xf>
    <xf numFmtId="165" fontId="1" fillId="0" borderId="6" xfId="5" applyNumberFormat="1" applyFont="1" applyBorder="1" applyAlignment="1">
      <alignment horizontal="left" vertical="top" wrapText="1"/>
    </xf>
    <xf numFmtId="0" fontId="6" fillId="0" borderId="17" xfId="0" applyFont="1" applyBorder="1" applyAlignment="1">
      <alignment horizontal="right" vertical="center"/>
    </xf>
    <xf numFmtId="0" fontId="3" fillId="19" borderId="12" xfId="0" applyFont="1" applyFill="1" applyBorder="1" applyAlignment="1">
      <alignment horizontal="center" wrapText="1"/>
    </xf>
    <xf numFmtId="0" fontId="3" fillId="19" borderId="13" xfId="0" applyFont="1" applyFill="1" applyBorder="1" applyAlignment="1">
      <alignment horizontal="center" wrapText="1"/>
    </xf>
    <xf numFmtId="0" fontId="3" fillId="19" borderId="14" xfId="0" applyFont="1" applyFill="1" applyBorder="1" applyAlignment="1">
      <alignment horizontal="center" wrapText="1"/>
    </xf>
    <xf numFmtId="0" fontId="3" fillId="11" borderId="15" xfId="5" applyFont="1" applyFill="1" applyBorder="1" applyAlignment="1">
      <alignment horizontal="center" vertical="center"/>
    </xf>
    <xf numFmtId="0" fontId="3" fillId="11" borderId="16" xfId="5" applyFont="1" applyFill="1" applyBorder="1" applyAlignment="1">
      <alignment horizontal="center" vertical="center"/>
    </xf>
    <xf numFmtId="0" fontId="3" fillId="11" borderId="11" xfId="5" applyFont="1" applyFill="1" applyBorder="1" applyAlignment="1">
      <alignment horizontal="center" vertical="center"/>
    </xf>
    <xf numFmtId="0" fontId="3" fillId="2" borderId="12" xfId="7" applyNumberFormat="1" applyFont="1" applyFill="1" applyBorder="1" applyAlignment="1">
      <alignment horizontal="center" vertical="center" wrapText="1"/>
    </xf>
    <xf numFmtId="0" fontId="3" fillId="2" borderId="10" xfId="7" applyNumberFormat="1" applyFont="1" applyFill="1" applyBorder="1" applyAlignment="1">
      <alignment horizontal="center" vertical="center" wrapText="1"/>
    </xf>
    <xf numFmtId="166" fontId="30" fillId="3" borderId="0" xfId="7" applyFont="1" applyFill="1" applyAlignment="1">
      <alignment horizontal="left" vertical="top" wrapText="1"/>
    </xf>
    <xf numFmtId="0" fontId="3" fillId="2" borderId="14" xfId="7" applyNumberFormat="1" applyFont="1" applyFill="1" applyBorder="1" applyAlignment="1">
      <alignment horizontal="center" vertical="center" wrapText="1"/>
    </xf>
    <xf numFmtId="0" fontId="3" fillId="2" borderId="19" xfId="7" applyNumberFormat="1" applyFont="1" applyFill="1" applyBorder="1" applyAlignment="1">
      <alignment horizontal="center" vertical="center" wrapText="1"/>
    </xf>
    <xf numFmtId="166" fontId="3" fillId="2" borderId="18" xfId="7" applyFont="1" applyFill="1" applyBorder="1" applyAlignment="1">
      <alignment horizontal="center" vertical="center" wrapText="1"/>
    </xf>
    <xf numFmtId="166" fontId="3" fillId="2" borderId="20" xfId="7" applyFont="1" applyFill="1" applyBorder="1" applyAlignment="1">
      <alignment horizontal="center" vertical="center" wrapText="1"/>
    </xf>
    <xf numFmtId="166" fontId="3" fillId="2" borderId="15" xfId="7" applyFont="1" applyFill="1" applyBorder="1" applyAlignment="1">
      <alignment horizontal="center" vertical="center" wrapText="1"/>
    </xf>
    <xf numFmtId="166" fontId="3" fillId="2" borderId="16" xfId="7" applyFont="1" applyFill="1" applyBorder="1" applyAlignment="1">
      <alignment horizontal="center" vertical="center" wrapText="1"/>
    </xf>
    <xf numFmtId="166" fontId="3" fillId="2" borderId="11" xfId="7" applyFont="1" applyFill="1" applyBorder="1" applyAlignment="1">
      <alignment horizontal="center" vertical="center" wrapText="1"/>
    </xf>
    <xf numFmtId="0" fontId="3" fillId="2" borderId="18" xfId="7" applyNumberFormat="1" applyFont="1" applyFill="1" applyBorder="1" applyAlignment="1">
      <alignment horizontal="center" vertical="center" wrapText="1"/>
    </xf>
    <xf numFmtId="0" fontId="3" fillId="2" borderId="7" xfId="7" applyNumberFormat="1" applyFont="1" applyFill="1" applyBorder="1" applyAlignment="1">
      <alignment horizontal="center" vertical="center" wrapText="1"/>
    </xf>
    <xf numFmtId="166" fontId="46" fillId="0" borderId="6" xfId="7" applyFont="1" applyBorder="1" applyAlignment="1">
      <alignment horizontal="left" vertical="top" wrapText="1"/>
    </xf>
    <xf numFmtId="0" fontId="48" fillId="0" borderId="15" xfId="7" applyNumberFormat="1" applyFont="1" applyBorder="1" applyAlignment="1">
      <alignment horizontal="left" vertical="top" wrapText="1"/>
    </xf>
    <xf numFmtId="0" fontId="48" fillId="0" borderId="11" xfId="7" applyNumberFormat="1" applyFont="1" applyBorder="1" applyAlignment="1">
      <alignment horizontal="left" vertical="top" wrapText="1"/>
    </xf>
    <xf numFmtId="166" fontId="3" fillId="2" borderId="6" xfId="7" applyFont="1" applyFill="1" applyBorder="1" applyAlignment="1">
      <alignment horizontal="center" vertical="center" wrapText="1"/>
    </xf>
    <xf numFmtId="0" fontId="61" fillId="0" borderId="15" xfId="7" applyNumberFormat="1" applyFont="1" applyBorder="1" applyAlignment="1">
      <alignment horizontal="left" vertical="top" wrapText="1"/>
    </xf>
    <xf numFmtId="0" fontId="61" fillId="0" borderId="11" xfId="7" applyNumberFormat="1" applyFont="1" applyBorder="1" applyAlignment="1">
      <alignment horizontal="left" vertical="top" wrapText="1"/>
    </xf>
    <xf numFmtId="166" fontId="43" fillId="12" borderId="0" xfId="7" applyFont="1" applyFill="1" applyAlignment="1">
      <alignment horizontal="center" vertical="top"/>
    </xf>
    <xf numFmtId="166" fontId="44" fillId="0" borderId="0" xfId="7" applyFont="1" applyAlignment="1">
      <alignment horizontal="left" vertical="top"/>
    </xf>
    <xf numFmtId="166" fontId="44" fillId="0" borderId="0" xfId="7" applyFont="1" applyAlignment="1">
      <alignment horizontal="right" vertical="top"/>
    </xf>
    <xf numFmtId="166" fontId="3" fillId="2" borderId="8" xfId="7" applyFont="1" applyFill="1" applyBorder="1" applyAlignment="1">
      <alignment horizontal="center" vertical="center" wrapText="1"/>
    </xf>
    <xf numFmtId="166" fontId="3" fillId="2" borderId="0" xfId="7" applyFont="1" applyFill="1" applyAlignment="1">
      <alignment horizontal="center" vertical="center" wrapText="1"/>
    </xf>
  </cellXfs>
  <cellStyles count="27">
    <cellStyle name="background" xfId="10" xr:uid="{00000000-0005-0000-0000-000000000000}"/>
    <cellStyle name="background 2" xfId="11" xr:uid="{00000000-0005-0000-0000-000001000000}"/>
    <cellStyle name="body_tyext" xfId="12" xr:uid="{00000000-0005-0000-0000-000002000000}"/>
    <cellStyle name="cell" xfId="13" xr:uid="{00000000-0005-0000-0000-000003000000}"/>
    <cellStyle name="document title" xfId="14" xr:uid="{00000000-0005-0000-0000-000004000000}"/>
    <cellStyle name="group" xfId="15" xr:uid="{00000000-0005-0000-0000-000005000000}"/>
    <cellStyle name="Header" xfId="16" xr:uid="{00000000-0005-0000-0000-000006000000}"/>
    <cellStyle name="Heading" xfId="17" xr:uid="{00000000-0005-0000-0000-000007000000}"/>
    <cellStyle name="Hyperlink" xfId="4" builtinId="8"/>
    <cellStyle name="Hyperlink 2" xfId="26" xr:uid="{00000000-0005-0000-0000-000009000000}"/>
    <cellStyle name="Normal" xfId="0" builtinId="0"/>
    <cellStyle name="Normal 2" xfId="1" xr:uid="{00000000-0005-0000-0000-00000B000000}"/>
    <cellStyle name="Normal 2 2" xfId="3" xr:uid="{00000000-0005-0000-0000-00000C000000}"/>
    <cellStyle name="Normal 2 3" xfId="8" xr:uid="{00000000-0005-0000-0000-00000D000000}"/>
    <cellStyle name="Normal 3" xfId="7" xr:uid="{00000000-0005-0000-0000-00000E000000}"/>
    <cellStyle name="Normal 4" xfId="9" xr:uid="{00000000-0005-0000-0000-00000F000000}"/>
    <cellStyle name="Normal 6" xfId="18" xr:uid="{00000000-0005-0000-0000-000010000000}"/>
    <cellStyle name="Normal_GUI - Checklist" xfId="6" xr:uid="{00000000-0005-0000-0000-000011000000}"/>
    <cellStyle name="Normal_Sheet1" xfId="5" xr:uid="{00000000-0005-0000-0000-000012000000}"/>
    <cellStyle name="page title" xfId="19" xr:uid="{00000000-0005-0000-0000-000013000000}"/>
    <cellStyle name="Paragrap title" xfId="20" xr:uid="{00000000-0005-0000-0000-000014000000}"/>
    <cellStyle name="Paragrap title 2" xfId="21" xr:uid="{00000000-0005-0000-0000-000015000000}"/>
    <cellStyle name="Percent 2" xfId="22" xr:uid="{00000000-0005-0000-0000-000016000000}"/>
    <cellStyle name="Table header" xfId="23" xr:uid="{00000000-0005-0000-0000-000017000000}"/>
    <cellStyle name="Table header 2" xfId="24" xr:uid="{00000000-0005-0000-0000-000018000000}"/>
    <cellStyle name="table_cell" xfId="2" xr:uid="{00000000-0005-0000-0000-000019000000}"/>
    <cellStyle name="標準_040802 債権ＤＢ" xfId="25" xr:uid="{00000000-0005-0000-0000-00001A000000}"/>
  </cellStyles>
  <dxfs count="16">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ont>
        <b/>
        <i val="0"/>
        <color theme="0"/>
      </font>
      <fill>
        <patternFill>
          <bgColor theme="6"/>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5" tint="0.79998168889431442"/>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4"/>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s>
  <tableStyles count="4" defaultTableStyle="NashTech Table Style 1" defaultPivotStyle="PivotStyleLight16">
    <tableStyle name="NashTech Table Style 1" pivot="0" count="2" xr9:uid="{00000000-0011-0000-FFFF-FFFF00000000}">
      <tableStyleElement type="wholeTable" dxfId="15"/>
      <tableStyleElement type="headerRow" dxfId="14"/>
    </tableStyle>
    <tableStyle name="NashTech Table Style 2" pivot="0" count="3" xr9:uid="{00000000-0011-0000-FFFF-FFFF01000000}">
      <tableStyleElement type="wholeTable" dxfId="13"/>
      <tableStyleElement type="headerRow" dxfId="12"/>
      <tableStyleElement type="firstRowStripe" dxfId="11"/>
    </tableStyle>
    <tableStyle name="NashTech Table Style 4" pivot="0" count="3" xr9:uid="{00000000-0011-0000-FFFF-FFFF02000000}">
      <tableStyleElement type="wholeTable" dxfId="10"/>
      <tableStyleElement type="headerRow" dxfId="9"/>
      <tableStyleElement type="firstColumnStripe" dxfId="8"/>
    </tableStyle>
    <tableStyle name="Table Style 1" pivot="0" count="2" xr9:uid="{00000000-0011-0000-FFFF-FFFF03000000}">
      <tableStyleElement type="wholeTable" dxfId="7"/>
      <tableStyleElement type="headerRow" dxfId="6"/>
    </tableStyle>
  </tableStyles>
  <colors>
    <mruColors>
      <color rgb="FF6D829F"/>
      <color rgb="FFBFBFBF"/>
      <color rgb="FFF2F2F2"/>
      <color rgb="FF6D828B"/>
      <color rgb="FFCC233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0</xdr:col>
      <xdr:colOff>95250</xdr:colOff>
      <xdr:row>0</xdr:row>
      <xdr:rowOff>171450</xdr:rowOff>
    </xdr:from>
    <xdr:to>
      <xdr:col>0</xdr:col>
      <xdr:colOff>857250</xdr:colOff>
      <xdr:row>3</xdr:row>
      <xdr:rowOff>57150</xdr:rowOff>
    </xdr:to>
    <xdr:pic>
      <xdr:nvPicPr>
        <xdr:cNvPr id="3" name="Picture 2" descr="image533567">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171450"/>
          <a:ext cx="762000"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858520</xdr:colOff>
      <xdr:row>4</xdr:row>
      <xdr:rowOff>125095</xdr:rowOff>
    </xdr:to>
    <xdr:pic>
      <xdr:nvPicPr>
        <xdr:cNvPr id="3" name="Picture 2">
          <a:extLst>
            <a:ext uri="{FF2B5EF4-FFF2-40B4-BE49-F238E27FC236}">
              <a16:creationId xmlns:a16="http://schemas.microsoft.com/office/drawing/2014/main" id="{00000000-0008-0000-07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0" y="0"/>
          <a:ext cx="1125220" cy="1125220"/>
        </a:xfrm>
        <a:prstGeom prst="rect">
          <a:avLst/>
        </a:prstGeom>
        <a:noFill/>
        <a:ln>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ngocnguyentt/AppData/Local/Microsoft/Windows/INetCache/Content.Outlook/T1SE965E/HNVN_SD_016_01_Template_Process_Improvement_Opportunities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1"/>
      <sheetName val="Sheet2"/>
      <sheetName val="Status"/>
      <sheetName val="Common"/>
      <sheetName val="Guideline"/>
      <sheetName val="Datalist"/>
      <sheetName val="smoke test value"/>
      <sheetName val="Sheet1"/>
    </sheetNames>
    <sheetDataSet>
      <sheetData sheetId="0"/>
      <sheetData sheetId="1"/>
      <sheetData sheetId="2" refreshError="1"/>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NewTheme">
  <a:themeElements>
    <a:clrScheme name="Branding">
      <a:dk1>
        <a:srgbClr val="323232"/>
      </a:dk1>
      <a:lt1>
        <a:srgbClr val="FFFFFF"/>
      </a:lt1>
      <a:dk2>
        <a:srgbClr val="691F79"/>
      </a:dk2>
      <a:lt2>
        <a:srgbClr val="F26E32"/>
      </a:lt2>
      <a:accent1>
        <a:srgbClr val="EBEBEB"/>
      </a:accent1>
      <a:accent2>
        <a:srgbClr val="576BE3"/>
      </a:accent2>
      <a:accent3>
        <a:srgbClr val="576BE3"/>
      </a:accent3>
      <a:accent4>
        <a:srgbClr val="E30613"/>
      </a:accent4>
      <a:accent5>
        <a:srgbClr val="E0077E"/>
      </a:accent5>
      <a:accent6>
        <a:srgbClr val="F3AD33"/>
      </a:accent6>
      <a:hlink>
        <a:srgbClr val="E30613"/>
      </a:hlink>
      <a:folHlink>
        <a:srgbClr val="6F717D"/>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49"/>
  <sheetViews>
    <sheetView showGridLines="0" workbookViewId="0">
      <selection activeCell="A13" sqref="A13:F13"/>
    </sheetView>
  </sheetViews>
  <sheetFormatPr defaultColWidth="0" defaultRowHeight="14.25" zeroHeight="1"/>
  <cols>
    <col min="1" max="1" width="12" style="17" customWidth="1"/>
    <col min="2" max="2" width="17" style="17" customWidth="1"/>
    <col min="3" max="3" width="16.5703125" style="17" customWidth="1"/>
    <col min="4" max="4" width="31.42578125" style="17" customWidth="1"/>
    <col min="5" max="5" width="34.42578125" style="17" customWidth="1"/>
    <col min="6" max="6" width="12.28515625" style="17" customWidth="1"/>
    <col min="7" max="16384" width="0" style="17" hidden="1"/>
  </cols>
  <sheetData>
    <row r="1" spans="1:6">
      <c r="A1" s="15"/>
      <c r="B1" s="16"/>
      <c r="C1" s="16"/>
      <c r="D1" s="16"/>
      <c r="E1" s="71" t="s">
        <v>0</v>
      </c>
      <c r="F1" s="16"/>
    </row>
    <row r="2" spans="1:6" ht="20.25">
      <c r="A2" s="37" t="s">
        <v>1</v>
      </c>
      <c r="B2" s="18"/>
      <c r="C2" s="18"/>
      <c r="D2" s="18"/>
      <c r="E2" s="18"/>
      <c r="F2" s="18"/>
    </row>
    <row r="3" spans="1:6">
      <c r="A3" s="18"/>
      <c r="B3" s="18"/>
      <c r="C3" s="18"/>
      <c r="D3" s="18"/>
      <c r="E3" s="18"/>
      <c r="F3" s="18"/>
    </row>
    <row r="4" spans="1:6" ht="15" customHeight="1">
      <c r="A4" s="176" t="s">
        <v>2</v>
      </c>
      <c r="B4" s="177"/>
      <c r="C4" s="177"/>
      <c r="D4" s="177"/>
      <c r="E4" s="178"/>
      <c r="F4" s="18"/>
    </row>
    <row r="5" spans="1:6">
      <c r="A5" s="179" t="s">
        <v>3</v>
      </c>
      <c r="B5" s="179"/>
      <c r="C5" s="180" t="s">
        <v>4</v>
      </c>
      <c r="D5" s="180"/>
      <c r="E5" s="180"/>
      <c r="F5" s="18"/>
    </row>
    <row r="6" spans="1:6" ht="29.25" customHeight="1">
      <c r="A6" s="181" t="s">
        <v>5</v>
      </c>
      <c r="B6" s="182"/>
      <c r="C6" s="175" t="s">
        <v>6</v>
      </c>
      <c r="D6" s="175"/>
      <c r="E6" s="175"/>
      <c r="F6" s="18"/>
    </row>
    <row r="7" spans="1:6" ht="29.25" customHeight="1">
      <c r="A7" s="145"/>
      <c r="B7" s="145"/>
      <c r="C7" s="146"/>
      <c r="D7" s="146"/>
      <c r="E7" s="146"/>
      <c r="F7" s="18"/>
    </row>
    <row r="8" spans="1:6" s="147" customFormat="1" ht="29.25" customHeight="1">
      <c r="A8" s="173" t="s">
        <v>7</v>
      </c>
      <c r="B8" s="174"/>
      <c r="C8" s="174"/>
      <c r="D8" s="174"/>
      <c r="E8" s="174"/>
      <c r="F8" s="174"/>
    </row>
    <row r="9" spans="1:6" s="147" customFormat="1" ht="15" customHeight="1">
      <c r="A9" s="148" t="s">
        <v>8</v>
      </c>
      <c r="B9" s="148" t="s">
        <v>9</v>
      </c>
      <c r="C9" s="148" t="s">
        <v>10</v>
      </c>
      <c r="D9" s="148" t="s">
        <v>11</v>
      </c>
      <c r="E9" s="148" t="s">
        <v>12</v>
      </c>
      <c r="F9" s="148" t="s">
        <v>13</v>
      </c>
    </row>
    <row r="10" spans="1:6" s="147" customFormat="1" ht="38.25">
      <c r="A10" s="130" t="s">
        <v>14</v>
      </c>
      <c r="B10" s="131" t="s">
        <v>15</v>
      </c>
      <c r="C10" s="132" t="s">
        <v>16</v>
      </c>
      <c r="D10" s="150" t="s">
        <v>17</v>
      </c>
      <c r="E10" s="133" t="s">
        <v>18</v>
      </c>
      <c r="F10" s="149" t="s">
        <v>19</v>
      </c>
    </row>
    <row r="11" spans="1:6" s="147" customFormat="1" ht="25.5">
      <c r="A11" s="130">
        <v>1.3</v>
      </c>
      <c r="B11" s="131">
        <v>43082</v>
      </c>
      <c r="C11" s="132" t="s">
        <v>16</v>
      </c>
      <c r="D11" s="150" t="s">
        <v>20</v>
      </c>
      <c r="E11" s="133" t="s">
        <v>18</v>
      </c>
      <c r="F11" s="149" t="s">
        <v>19</v>
      </c>
    </row>
    <row r="12" spans="1:6" s="147" customFormat="1" ht="102">
      <c r="A12" s="162">
        <v>1.4</v>
      </c>
      <c r="B12" s="163" t="s">
        <v>21</v>
      </c>
      <c r="C12" s="164" t="s">
        <v>16</v>
      </c>
      <c r="D12" s="165" t="s">
        <v>22</v>
      </c>
      <c r="E12" s="166" t="s">
        <v>18</v>
      </c>
      <c r="F12" s="149" t="s">
        <v>19</v>
      </c>
    </row>
    <row r="13" spans="1:6" s="147" customFormat="1" ht="30" customHeight="1">
      <c r="A13" s="175" t="s">
        <v>23</v>
      </c>
      <c r="B13" s="175"/>
      <c r="C13" s="175"/>
      <c r="D13" s="175"/>
      <c r="E13" s="175"/>
      <c r="F13" s="175"/>
    </row>
    <row r="14" spans="1:6">
      <c r="A14" s="18"/>
      <c r="B14" s="18"/>
      <c r="C14" s="18"/>
      <c r="D14" s="18"/>
      <c r="E14" s="18"/>
      <c r="F14" s="18"/>
    </row>
    <row r="15" spans="1:6">
      <c r="A15" s="18"/>
      <c r="B15" s="18"/>
      <c r="C15" s="18"/>
      <c r="D15" s="18"/>
      <c r="E15" s="18"/>
      <c r="F15" s="18"/>
    </row>
    <row r="16" spans="1:6">
      <c r="A16" s="18"/>
      <c r="B16" s="18"/>
      <c r="C16" s="18"/>
      <c r="D16" s="18"/>
      <c r="E16" s="18"/>
      <c r="F16" s="18"/>
    </row>
    <row r="17" spans="1:6">
      <c r="A17" s="18"/>
      <c r="B17" s="18"/>
      <c r="C17" s="18"/>
      <c r="D17" s="18"/>
      <c r="E17" s="18"/>
      <c r="F17" s="18"/>
    </row>
    <row r="18" spans="1:6">
      <c r="A18" s="18"/>
      <c r="B18" s="18"/>
      <c r="C18" s="18"/>
      <c r="D18" s="18"/>
      <c r="E18" s="18"/>
      <c r="F18" s="18"/>
    </row>
    <row r="19" spans="1:6">
      <c r="A19" s="18"/>
      <c r="B19" s="18"/>
      <c r="C19" s="18"/>
      <c r="D19" s="18"/>
      <c r="E19" s="18"/>
    </row>
    <row r="20" spans="1:6"/>
    <row r="21" spans="1:6"/>
    <row r="22" spans="1:6"/>
    <row r="23" spans="1:6"/>
    <row r="24" spans="1:6"/>
    <row r="25" spans="1:6"/>
    <row r="26" spans="1:6"/>
    <row r="27" spans="1:6"/>
    <row r="29" spans="1:6"/>
    <row r="30" spans="1:6"/>
    <row r="31" spans="1:6"/>
    <row r="32" spans="1:6"/>
    <row r="33"/>
    <row r="34"/>
    <row r="35"/>
    <row r="36"/>
    <row r="37"/>
    <row r="38"/>
    <row r="39"/>
    <row r="40"/>
    <row r="41"/>
    <row r="42"/>
    <row r="43"/>
    <row r="44"/>
    <row r="45"/>
    <row r="46"/>
    <row r="47"/>
    <row r="48"/>
    <row r="49"/>
  </sheetData>
  <mergeCells count="7">
    <mergeCell ref="A8:F8"/>
    <mergeCell ref="A13:F13"/>
    <mergeCell ref="A4:E4"/>
    <mergeCell ref="A5:B5"/>
    <mergeCell ref="C5:E5"/>
    <mergeCell ref="A6:B6"/>
    <mergeCell ref="C6:E6"/>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33"/>
  <sheetViews>
    <sheetView showGridLines="0" zoomScaleNormal="100" workbookViewId="0"/>
  </sheetViews>
  <sheetFormatPr defaultColWidth="9.140625" defaultRowHeight="12.75"/>
  <cols>
    <col min="1" max="1" width="17.28515625" style="2" customWidth="1"/>
    <col min="2" max="2" width="11.42578125" style="2" customWidth="1"/>
    <col min="3" max="3" width="18.7109375" style="2" customWidth="1"/>
    <col min="4" max="4" width="21.140625" style="2" customWidth="1"/>
    <col min="5" max="16384" width="9.140625" style="2"/>
  </cols>
  <sheetData>
    <row r="1" spans="1:11" s="1" customFormat="1" ht="15">
      <c r="B1" s="34"/>
      <c r="C1" s="34"/>
      <c r="D1" s="34"/>
      <c r="E1" s="34"/>
      <c r="F1" s="34"/>
      <c r="G1" s="34"/>
      <c r="H1" s="34"/>
      <c r="I1" s="155" t="s">
        <v>24</v>
      </c>
      <c r="J1" s="34"/>
      <c r="K1" s="34"/>
    </row>
    <row r="2" spans="1:11" ht="25.5" customHeight="1">
      <c r="B2" s="188" t="s">
        <v>25</v>
      </c>
      <c r="C2" s="188"/>
      <c r="D2" s="188"/>
      <c r="E2" s="188"/>
      <c r="F2" s="188"/>
      <c r="G2" s="188"/>
      <c r="H2" s="188"/>
      <c r="I2" s="188"/>
      <c r="J2" s="186" t="s">
        <v>26</v>
      </c>
      <c r="K2" s="186"/>
    </row>
    <row r="3" spans="1:11" ht="28.5" customHeight="1">
      <c r="B3" s="189" t="s">
        <v>27</v>
      </c>
      <c r="C3" s="189"/>
      <c r="D3" s="189"/>
      <c r="E3" s="189"/>
      <c r="F3" s="187" t="s">
        <v>28</v>
      </c>
      <c r="G3" s="187"/>
      <c r="H3" s="187"/>
      <c r="I3" s="187"/>
      <c r="J3" s="186"/>
      <c r="K3" s="186"/>
    </row>
    <row r="4" spans="1:11" ht="18" customHeight="1">
      <c r="B4" s="153"/>
      <c r="C4" s="153"/>
      <c r="D4" s="153"/>
      <c r="E4" s="153"/>
      <c r="F4" s="152"/>
      <c r="G4" s="152"/>
      <c r="H4" s="152"/>
      <c r="I4" s="152"/>
      <c r="J4" s="151"/>
      <c r="K4" s="151"/>
    </row>
    <row r="6" spans="1:11" ht="23.25">
      <c r="A6" s="4" t="s">
        <v>29</v>
      </c>
    </row>
    <row r="7" spans="1:11">
      <c r="A7" s="193" t="s">
        <v>30</v>
      </c>
      <c r="B7" s="193"/>
      <c r="C7" s="193"/>
      <c r="D7" s="193"/>
      <c r="E7" s="193"/>
      <c r="F7" s="193"/>
      <c r="G7" s="193"/>
      <c r="H7" s="193"/>
      <c r="I7" s="193"/>
    </row>
    <row r="8" spans="1:11" ht="20.25" customHeight="1">
      <c r="A8" s="193"/>
      <c r="B8" s="193"/>
      <c r="C8" s="193"/>
      <c r="D8" s="193"/>
      <c r="E8" s="193"/>
      <c r="F8" s="193"/>
      <c r="G8" s="193"/>
      <c r="H8" s="193"/>
      <c r="I8" s="193"/>
    </row>
    <row r="9" spans="1:11">
      <c r="A9" s="193" t="s">
        <v>31</v>
      </c>
      <c r="B9" s="193"/>
      <c r="C9" s="193"/>
      <c r="D9" s="193"/>
      <c r="E9" s="193"/>
      <c r="F9" s="193"/>
      <c r="G9" s="193"/>
      <c r="H9" s="193"/>
      <c r="I9" s="193"/>
    </row>
    <row r="10" spans="1:11" ht="21" customHeight="1">
      <c r="A10" s="193"/>
      <c r="B10" s="193"/>
      <c r="C10" s="193"/>
      <c r="D10" s="193"/>
      <c r="E10" s="193"/>
      <c r="F10" s="193"/>
      <c r="G10" s="193"/>
      <c r="H10" s="193"/>
      <c r="I10" s="193"/>
    </row>
    <row r="11" spans="1:11" ht="14.25">
      <c r="A11" s="194" t="s">
        <v>32</v>
      </c>
      <c r="B11" s="194"/>
      <c r="C11" s="194"/>
      <c r="D11" s="194"/>
      <c r="E11" s="194"/>
      <c r="F11" s="194"/>
      <c r="G11" s="194"/>
      <c r="H11" s="194"/>
      <c r="I11" s="194"/>
    </row>
    <row r="12" spans="1:11">
      <c r="A12" s="3"/>
      <c r="B12" s="3"/>
      <c r="C12" s="3"/>
      <c r="D12" s="3"/>
      <c r="E12" s="3"/>
      <c r="F12" s="3"/>
      <c r="G12" s="3"/>
      <c r="H12" s="3"/>
      <c r="I12" s="3"/>
    </row>
    <row r="13" spans="1:11" ht="23.25">
      <c r="A13" s="4" t="s">
        <v>33</v>
      </c>
    </row>
    <row r="14" spans="1:11">
      <c r="A14" s="134" t="s">
        <v>34</v>
      </c>
      <c r="B14" s="190" t="s">
        <v>35</v>
      </c>
      <c r="C14" s="191"/>
      <c r="D14" s="191"/>
      <c r="E14" s="191"/>
      <c r="F14" s="191"/>
      <c r="G14" s="191"/>
      <c r="H14" s="191"/>
      <c r="I14" s="191"/>
      <c r="J14" s="191"/>
      <c r="K14" s="192"/>
    </row>
    <row r="15" spans="1:11" ht="14.25" customHeight="1">
      <c r="A15" s="134" t="s">
        <v>36</v>
      </c>
      <c r="B15" s="190" t="s">
        <v>37</v>
      </c>
      <c r="C15" s="191"/>
      <c r="D15" s="191"/>
      <c r="E15" s="191"/>
      <c r="F15" s="191"/>
      <c r="G15" s="191"/>
      <c r="H15" s="191"/>
      <c r="I15" s="191"/>
      <c r="J15" s="191"/>
      <c r="K15" s="192"/>
    </row>
    <row r="16" spans="1:11" ht="14.25" customHeight="1">
      <c r="A16" s="134"/>
      <c r="B16" s="190" t="s">
        <v>38</v>
      </c>
      <c r="C16" s="191"/>
      <c r="D16" s="191"/>
      <c r="E16" s="191"/>
      <c r="F16" s="191"/>
      <c r="G16" s="191"/>
      <c r="H16" s="191"/>
      <c r="I16" s="191"/>
      <c r="J16" s="191"/>
      <c r="K16" s="192"/>
    </row>
    <row r="17" spans="1:14" ht="14.25" customHeight="1">
      <c r="A17" s="134"/>
      <c r="B17" s="190" t="s">
        <v>39</v>
      </c>
      <c r="C17" s="191"/>
      <c r="D17" s="191"/>
      <c r="E17" s="191"/>
      <c r="F17" s="191"/>
      <c r="G17" s="191"/>
      <c r="H17" s="191"/>
      <c r="I17" s="191"/>
      <c r="J17" s="191"/>
      <c r="K17" s="192"/>
    </row>
    <row r="19" spans="1:14" ht="23.25">
      <c r="A19" s="4" t="s">
        <v>40</v>
      </c>
    </row>
    <row r="20" spans="1:14">
      <c r="A20" s="134" t="s">
        <v>41</v>
      </c>
      <c r="B20" s="190" t="s">
        <v>42</v>
      </c>
      <c r="C20" s="191"/>
      <c r="D20" s="191"/>
      <c r="E20" s="191"/>
      <c r="F20" s="191"/>
      <c r="G20" s="192"/>
    </row>
    <row r="21" spans="1:14" ht="12.75" customHeight="1">
      <c r="A21" s="134" t="s">
        <v>43</v>
      </c>
      <c r="B21" s="190" t="s">
        <v>44</v>
      </c>
      <c r="C21" s="191"/>
      <c r="D21" s="191"/>
      <c r="E21" s="191"/>
      <c r="F21" s="191"/>
      <c r="G21" s="192"/>
    </row>
    <row r="22" spans="1:14" ht="12.75" customHeight="1">
      <c r="A22" s="134" t="s">
        <v>45</v>
      </c>
      <c r="B22" s="190" t="s">
        <v>46</v>
      </c>
      <c r="C22" s="191"/>
      <c r="D22" s="191"/>
      <c r="E22" s="191"/>
      <c r="F22" s="191"/>
      <c r="G22" s="192"/>
    </row>
    <row r="24" spans="1:14" ht="23.25">
      <c r="A24" s="4" t="s">
        <v>47</v>
      </c>
    </row>
    <row r="25" spans="1:14" ht="14.25">
      <c r="A25" s="154" t="s">
        <v>48</v>
      </c>
      <c r="C25" s="154"/>
      <c r="D25" s="154"/>
      <c r="E25" s="154"/>
      <c r="F25" s="154"/>
      <c r="G25" s="154"/>
      <c r="H25" s="154"/>
      <c r="I25" s="154"/>
      <c r="J25" s="154"/>
      <c r="K25" s="154"/>
      <c r="L25" s="154"/>
      <c r="M25" s="154"/>
      <c r="N25" s="70"/>
    </row>
    <row r="26" spans="1:14" ht="14.25">
      <c r="A26" s="154" t="s">
        <v>49</v>
      </c>
      <c r="C26" s="154"/>
      <c r="D26" s="154"/>
      <c r="E26" s="154"/>
      <c r="F26" s="154"/>
      <c r="G26" s="154"/>
      <c r="H26" s="154"/>
      <c r="I26" s="154"/>
      <c r="J26" s="154"/>
      <c r="K26" s="154"/>
      <c r="L26" s="154"/>
      <c r="M26" s="154"/>
      <c r="N26" s="70"/>
    </row>
    <row r="27" spans="1:14" ht="14.25">
      <c r="A27" s="154" t="s">
        <v>50</v>
      </c>
      <c r="C27" s="154"/>
      <c r="D27" s="154"/>
      <c r="E27" s="154"/>
      <c r="F27" s="154"/>
      <c r="G27" s="154"/>
      <c r="H27" s="154"/>
      <c r="I27" s="154"/>
      <c r="J27" s="154"/>
      <c r="K27" s="154"/>
      <c r="L27" s="154"/>
      <c r="M27" s="154"/>
      <c r="N27" s="70"/>
    </row>
    <row r="29" spans="1:14" ht="21.75" customHeight="1">
      <c r="B29" s="183" t="s">
        <v>51</v>
      </c>
      <c r="C29" s="184"/>
      <c r="D29" s="185"/>
    </row>
    <row r="30" spans="1:14" ht="90" customHeight="1">
      <c r="B30" s="5"/>
      <c r="C30" s="6" t="s">
        <v>52</v>
      </c>
      <c r="D30" s="6" t="s">
        <v>53</v>
      </c>
    </row>
    <row r="32" spans="1:14" ht="23.25">
      <c r="A32" s="4" t="s">
        <v>54</v>
      </c>
    </row>
    <row r="33" spans="1:1" ht="14.25">
      <c r="A33" s="154" t="s">
        <v>55</v>
      </c>
    </row>
  </sheetData>
  <mergeCells count="15">
    <mergeCell ref="B29:D29"/>
    <mergeCell ref="J2:K3"/>
    <mergeCell ref="F3:I3"/>
    <mergeCell ref="B2:I2"/>
    <mergeCell ref="B3:E3"/>
    <mergeCell ref="B14:K14"/>
    <mergeCell ref="B15:K15"/>
    <mergeCell ref="B16:K16"/>
    <mergeCell ref="B17:K17"/>
    <mergeCell ref="B20:G20"/>
    <mergeCell ref="B21:G21"/>
    <mergeCell ref="B22:G22"/>
    <mergeCell ref="A7:I8"/>
    <mergeCell ref="A9:I10"/>
    <mergeCell ref="A11:I11"/>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6"/>
  <sheetViews>
    <sheetView showGridLines="0" zoomScaleNormal="100" workbookViewId="0">
      <selection activeCell="A2" sqref="A2:F2"/>
    </sheetView>
  </sheetViews>
  <sheetFormatPr defaultColWidth="9.140625" defaultRowHeight="12.75"/>
  <cols>
    <col min="1" max="1" width="8.5703125" style="13" customWidth="1"/>
    <col min="2" max="2" width="9.28515625" style="8" customWidth="1"/>
    <col min="3" max="3" width="14.5703125" style="8" customWidth="1"/>
    <col min="4" max="4" width="29.28515625" style="8" customWidth="1"/>
    <col min="5" max="5" width="31.28515625" style="8" customWidth="1"/>
    <col min="6" max="6" width="31.140625" style="8" customWidth="1"/>
    <col min="7" max="7" width="11.85546875" style="8" customWidth="1"/>
    <col min="8" max="16384" width="9.140625" style="8"/>
  </cols>
  <sheetData>
    <row r="1" spans="1:10" ht="14.25">
      <c r="A1" s="7"/>
      <c r="B1" s="7"/>
      <c r="C1" s="7"/>
      <c r="D1" s="7"/>
      <c r="F1" s="7"/>
      <c r="G1" s="7"/>
      <c r="H1" s="7"/>
      <c r="I1" s="7"/>
      <c r="J1" s="7"/>
    </row>
    <row r="2" spans="1:10" s="9" customFormat="1" ht="25.5">
      <c r="A2" s="195" t="s">
        <v>56</v>
      </c>
      <c r="B2" s="195"/>
      <c r="C2" s="195"/>
      <c r="D2" s="195"/>
      <c r="E2" s="195"/>
      <c r="F2" s="195"/>
    </row>
    <row r="3" spans="1:10">
      <c r="A3" s="10"/>
      <c r="B3" s="11"/>
      <c r="E3" s="12"/>
    </row>
    <row r="5" spans="1:10" ht="25.5">
      <c r="A5" s="8"/>
      <c r="D5" s="135" t="s">
        <v>57</v>
      </c>
      <c r="E5" s="14"/>
    </row>
    <row r="6" spans="1:10">
      <c r="A6" s="8"/>
    </row>
    <row r="7" spans="1:10" ht="20.25" customHeight="1">
      <c r="A7" s="136" t="s">
        <v>58</v>
      </c>
      <c r="B7" s="136" t="s">
        <v>59</v>
      </c>
      <c r="C7" s="137" t="s">
        <v>60</v>
      </c>
      <c r="D7" s="137" t="s">
        <v>61</v>
      </c>
      <c r="E7" s="137" t="s">
        <v>62</v>
      </c>
      <c r="F7" s="137" t="s">
        <v>63</v>
      </c>
    </row>
    <row r="8" spans="1:10" ht="15">
      <c r="A8" s="19">
        <v>1</v>
      </c>
      <c r="B8" s="19"/>
      <c r="C8" s="20" t="s">
        <v>64</v>
      </c>
      <c r="D8" t="s">
        <v>64</v>
      </c>
      <c r="E8" s="21"/>
      <c r="F8" s="22"/>
    </row>
    <row r="9" spans="1:10" ht="15">
      <c r="A9" s="19">
        <v>2</v>
      </c>
      <c r="B9" s="19" t="s">
        <v>65</v>
      </c>
      <c r="C9" s="20" t="s">
        <v>66</v>
      </c>
      <c r="D9" t="s">
        <v>66</v>
      </c>
      <c r="E9" s="21"/>
      <c r="F9" s="22"/>
    </row>
    <row r="10" spans="1:10" ht="15">
      <c r="A10" s="19">
        <v>3</v>
      </c>
      <c r="B10" s="19" t="s">
        <v>65</v>
      </c>
      <c r="C10" s="20" t="s">
        <v>67</v>
      </c>
      <c r="D10" t="s">
        <v>67</v>
      </c>
      <c r="E10" s="22"/>
      <c r="F10" s="22"/>
    </row>
    <row r="11" spans="1:10">
      <c r="A11" s="19">
        <v>4</v>
      </c>
      <c r="B11" s="19" t="s">
        <v>68</v>
      </c>
      <c r="C11" s="20"/>
      <c r="D11" s="72"/>
      <c r="E11" s="22"/>
      <c r="F11" s="22"/>
    </row>
    <row r="12" spans="1:10">
      <c r="A12" s="19">
        <v>5</v>
      </c>
      <c r="B12" s="19" t="s">
        <v>68</v>
      </c>
      <c r="C12" s="20"/>
      <c r="D12" s="72"/>
      <c r="E12" s="22"/>
      <c r="F12" s="22"/>
    </row>
    <row r="13" spans="1:10">
      <c r="A13" s="19">
        <v>6</v>
      </c>
      <c r="B13" s="19" t="s">
        <v>69</v>
      </c>
      <c r="C13" s="20"/>
      <c r="D13" s="72"/>
      <c r="E13" s="22"/>
      <c r="F13" s="22"/>
    </row>
    <row r="14" spans="1:10">
      <c r="A14" s="19">
        <v>7</v>
      </c>
      <c r="B14" s="19" t="s">
        <v>69</v>
      </c>
      <c r="C14" s="20"/>
      <c r="D14" s="72"/>
      <c r="E14" s="22"/>
      <c r="F14" s="22"/>
    </row>
    <row r="15" spans="1:10">
      <c r="A15" s="19"/>
      <c r="B15" s="19"/>
      <c r="C15" s="20"/>
      <c r="D15" s="72"/>
      <c r="E15" s="22"/>
      <c r="F15" s="22"/>
    </row>
    <row r="16" spans="1:10">
      <c r="A16" s="19"/>
      <c r="B16" s="19"/>
      <c r="C16" s="20"/>
      <c r="D16" s="72"/>
      <c r="E16" s="22"/>
      <c r="F16" s="22"/>
    </row>
  </sheetData>
  <mergeCells count="1">
    <mergeCell ref="A2:F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20"/>
  <sheetViews>
    <sheetView showGridLines="0" workbookViewId="0"/>
  </sheetViews>
  <sheetFormatPr defaultColWidth="8.140625" defaultRowHeight="12.75"/>
  <cols>
    <col min="1" max="1" width="3.28515625" style="24" customWidth="1"/>
    <col min="2" max="2" width="35.42578125" style="24" customWidth="1"/>
    <col min="3" max="3" width="42" style="24" customWidth="1"/>
    <col min="4" max="4" width="30.140625" style="32" customWidth="1"/>
    <col min="5" max="5" width="14.7109375" style="24" customWidth="1"/>
    <col min="6" max="16384" width="8.140625" style="24"/>
  </cols>
  <sheetData>
    <row r="1" spans="1:11" s="1" customFormat="1" ht="14.25">
      <c r="A1" s="34"/>
      <c r="B1" s="34"/>
      <c r="C1" s="34"/>
      <c r="D1" s="34"/>
      <c r="E1" s="34"/>
      <c r="F1" s="34"/>
      <c r="G1" s="34"/>
      <c r="H1" s="34"/>
      <c r="I1" s="34"/>
      <c r="J1" s="34"/>
      <c r="K1" s="34"/>
    </row>
    <row r="2" spans="1:11" s="1" customFormat="1" ht="26.25">
      <c r="A2" s="198" t="s">
        <v>70</v>
      </c>
      <c r="B2" s="198"/>
      <c r="C2" s="198"/>
      <c r="D2" s="198"/>
      <c r="E2" s="156"/>
      <c r="F2" s="23"/>
      <c r="G2" s="23"/>
      <c r="H2" s="23"/>
      <c r="I2" s="23"/>
      <c r="J2" s="23"/>
      <c r="K2" s="23"/>
    </row>
    <row r="3" spans="1:11" s="1" customFormat="1" ht="14.25">
      <c r="A3" s="23"/>
      <c r="B3" s="23"/>
      <c r="C3" s="23"/>
      <c r="D3" s="23"/>
      <c r="E3" s="23"/>
      <c r="F3" s="23"/>
      <c r="G3" s="23"/>
      <c r="H3" s="23"/>
      <c r="I3" s="23"/>
      <c r="J3" s="23"/>
      <c r="K3" s="23"/>
    </row>
    <row r="4" spans="1:11" ht="20.25">
      <c r="A4" s="25"/>
      <c r="B4" s="26"/>
      <c r="C4" s="26"/>
      <c r="D4" s="27"/>
      <c r="E4" s="28"/>
    </row>
    <row r="5" spans="1:11" ht="24">
      <c r="A5" s="138" t="s">
        <v>58</v>
      </c>
      <c r="B5" s="138" t="s">
        <v>71</v>
      </c>
      <c r="C5" s="138" t="s">
        <v>72</v>
      </c>
      <c r="D5" s="138" t="s">
        <v>73</v>
      </c>
      <c r="E5" s="29"/>
    </row>
    <row r="6" spans="1:11" ht="63.75">
      <c r="A6" s="35">
        <v>1</v>
      </c>
      <c r="B6" s="36" t="s">
        <v>74</v>
      </c>
      <c r="C6" s="36" t="s">
        <v>75</v>
      </c>
      <c r="D6" s="35"/>
    </row>
    <row r="7" spans="1:11" ht="51">
      <c r="A7" s="35">
        <v>2</v>
      </c>
      <c r="B7" s="36" t="s">
        <v>76</v>
      </c>
      <c r="C7" s="36" t="s">
        <v>77</v>
      </c>
      <c r="D7" s="35"/>
    </row>
    <row r="8" spans="1:11" ht="63.75">
      <c r="A8" s="35">
        <v>3</v>
      </c>
      <c r="B8" s="36" t="s">
        <v>78</v>
      </c>
      <c r="C8" s="36" t="s">
        <v>79</v>
      </c>
      <c r="D8" s="35"/>
    </row>
    <row r="9" spans="1:11" ht="63.75">
      <c r="A9" s="35">
        <v>4</v>
      </c>
      <c r="B9" s="35" t="s">
        <v>80</v>
      </c>
      <c r="C9" s="35" t="s">
        <v>81</v>
      </c>
      <c r="D9" s="35"/>
    </row>
    <row r="10" spans="1:11" ht="51">
      <c r="A10" s="35">
        <v>5</v>
      </c>
      <c r="B10" s="36" t="s">
        <v>82</v>
      </c>
      <c r="C10" s="36" t="s">
        <v>83</v>
      </c>
      <c r="D10" s="35"/>
    </row>
    <row r="11" spans="1:11" ht="25.5">
      <c r="A11" s="35">
        <v>6</v>
      </c>
      <c r="B11" s="36" t="s">
        <v>84</v>
      </c>
      <c r="C11" s="36" t="s">
        <v>84</v>
      </c>
      <c r="D11" s="35"/>
      <c r="E11" s="29"/>
      <c r="F11" s="29"/>
    </row>
    <row r="12" spans="1:11" ht="63.75">
      <c r="A12" s="35">
        <v>7</v>
      </c>
      <c r="B12" s="36" t="s">
        <v>85</v>
      </c>
      <c r="C12" s="36" t="s">
        <v>86</v>
      </c>
      <c r="D12" s="35"/>
      <c r="E12" s="29"/>
      <c r="F12" s="29"/>
    </row>
    <row r="13" spans="1:11" ht="178.5">
      <c r="A13" s="35">
        <v>8</v>
      </c>
      <c r="B13" s="36" t="s">
        <v>87</v>
      </c>
      <c r="C13" s="36" t="s">
        <v>88</v>
      </c>
      <c r="D13" s="35"/>
      <c r="E13" s="29"/>
      <c r="F13" s="29"/>
    </row>
    <row r="14" spans="1:11" ht="76.5">
      <c r="A14" s="35">
        <v>9</v>
      </c>
      <c r="B14" s="35" t="s">
        <v>89</v>
      </c>
      <c r="C14" s="35" t="s">
        <v>90</v>
      </c>
      <c r="D14" s="35"/>
      <c r="E14" s="29"/>
      <c r="F14" s="29"/>
    </row>
    <row r="16" spans="1:11" ht="15">
      <c r="A16" s="196" t="s">
        <v>91</v>
      </c>
      <c r="B16" s="196"/>
      <c r="C16" s="30"/>
      <c r="D16" s="31"/>
    </row>
    <row r="17" spans="1:4" ht="14.25">
      <c r="A17" s="197" t="s">
        <v>92</v>
      </c>
      <c r="B17" s="197"/>
    </row>
    <row r="20" spans="1:4">
      <c r="A20" s="33"/>
      <c r="B20" s="30"/>
      <c r="C20" s="30"/>
      <c r="D20" s="31"/>
    </row>
  </sheetData>
  <mergeCells count="3">
    <mergeCell ref="A16:B16"/>
    <mergeCell ref="A17:B17"/>
    <mergeCell ref="A2:D2"/>
  </mergeCells>
  <dataValidations count="1">
    <dataValidation type="list" allowBlank="1" showInputMessage="1" showErrorMessage="1" sqref="D6:D14" xr:uid="{00000000-0002-0000-0300-000000000000}">
      <formula1>"Yes,No,NA"</formula1>
    </dataValidation>
  </dataValidation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X87"/>
  <sheetViews>
    <sheetView showGridLines="0" tabSelected="1" topLeftCell="A49" zoomScaleNormal="100" workbookViewId="0">
      <selection activeCell="E60" sqref="E60"/>
    </sheetView>
  </sheetViews>
  <sheetFormatPr defaultColWidth="9.140625" defaultRowHeight="12.75"/>
  <cols>
    <col min="1" max="1" width="11.28515625" style="78" customWidth="1"/>
    <col min="2" max="4" width="35.140625" style="46" customWidth="1"/>
    <col min="5" max="5" width="32.140625" style="46" customWidth="1"/>
    <col min="6" max="8" width="9.7109375" style="46" customWidth="1"/>
    <col min="9" max="9" width="17.7109375" style="46" customWidth="1"/>
    <col min="10" max="16384" width="9.140625" style="46"/>
  </cols>
  <sheetData>
    <row r="1" spans="1:24" s="1" customFormat="1" ht="14.25">
      <c r="A1" s="207"/>
      <c r="B1" s="207"/>
      <c r="C1" s="207"/>
      <c r="D1" s="207"/>
      <c r="E1" s="34"/>
      <c r="F1" s="34"/>
      <c r="G1" s="34"/>
      <c r="H1" s="34"/>
      <c r="I1" s="34"/>
      <c r="J1" s="34"/>
    </row>
    <row r="2" spans="1:24" s="1" customFormat="1" ht="31.5" customHeight="1">
      <c r="A2" s="208" t="s">
        <v>70</v>
      </c>
      <c r="B2" s="208"/>
      <c r="C2" s="208"/>
      <c r="D2" s="208"/>
      <c r="E2" s="203"/>
      <c r="F2" s="23"/>
      <c r="G2" s="23"/>
      <c r="H2" s="23"/>
      <c r="I2" s="23"/>
      <c r="J2" s="23"/>
    </row>
    <row r="3" spans="1:24" s="1" customFormat="1" ht="23.25">
      <c r="A3" s="47"/>
      <c r="C3" s="204"/>
      <c r="D3" s="204"/>
      <c r="E3" s="203"/>
      <c r="F3" s="23"/>
      <c r="G3" s="23"/>
      <c r="H3" s="23"/>
      <c r="I3" s="23"/>
      <c r="J3" s="23"/>
    </row>
    <row r="4" spans="1:24" s="38" customFormat="1" ht="26.25" customHeight="1">
      <c r="A4" s="139" t="s">
        <v>66</v>
      </c>
      <c r="B4" s="205" t="s">
        <v>418</v>
      </c>
      <c r="C4" s="205"/>
      <c r="D4" s="205"/>
      <c r="E4" s="39"/>
      <c r="F4" s="39"/>
      <c r="G4" s="39"/>
      <c r="H4" s="40"/>
      <c r="I4" s="40"/>
      <c r="X4" s="38" t="s">
        <v>93</v>
      </c>
    </row>
    <row r="5" spans="1:24" s="38" customFormat="1" ht="144.75" customHeight="1">
      <c r="A5" s="139" t="s">
        <v>62</v>
      </c>
      <c r="B5" s="206" t="s">
        <v>419</v>
      </c>
      <c r="C5" s="205"/>
      <c r="D5" s="205"/>
      <c r="E5" s="39"/>
      <c r="F5" s="39"/>
      <c r="G5" s="39"/>
      <c r="H5" s="40"/>
      <c r="I5" s="40"/>
      <c r="X5" s="38" t="s">
        <v>95</v>
      </c>
    </row>
    <row r="6" spans="1:24" s="38" customFormat="1" ht="25.5">
      <c r="A6" s="139" t="s">
        <v>96</v>
      </c>
      <c r="B6" s="206" t="s">
        <v>439</v>
      </c>
      <c r="C6" s="205"/>
      <c r="D6" s="205"/>
      <c r="E6" s="39"/>
      <c r="F6" s="39"/>
      <c r="G6" s="39"/>
      <c r="H6" s="40"/>
      <c r="I6" s="40"/>
    </row>
    <row r="7" spans="1:24" s="38" customFormat="1">
      <c r="A7" s="139" t="s">
        <v>98</v>
      </c>
      <c r="B7" s="205" t="s">
        <v>420</v>
      </c>
      <c r="C7" s="205"/>
      <c r="D7" s="205"/>
      <c r="E7" s="39"/>
      <c r="F7" s="39"/>
      <c r="G7" s="39"/>
      <c r="H7" s="41"/>
      <c r="I7" s="40"/>
      <c r="X7" s="42"/>
    </row>
    <row r="8" spans="1:24" s="43" customFormat="1">
      <c r="A8" s="139" t="s">
        <v>100</v>
      </c>
      <c r="B8" s="209"/>
      <c r="C8" s="209"/>
      <c r="D8" s="209"/>
      <c r="E8" s="39"/>
    </row>
    <row r="9" spans="1:24" s="43" customFormat="1">
      <c r="A9" s="140" t="s">
        <v>101</v>
      </c>
      <c r="B9" s="73" t="str">
        <f>F17</f>
        <v>Internal Build 03112011</v>
      </c>
      <c r="C9" s="73" t="str">
        <f>G17</f>
        <v>Internal build 14112011</v>
      </c>
      <c r="D9" s="73" t="str">
        <f>H17</f>
        <v>External build 16112011</v>
      </c>
    </row>
    <row r="10" spans="1:24" s="43" customFormat="1">
      <c r="A10" s="141" t="s">
        <v>102</v>
      </c>
      <c r="B10" s="74">
        <f>SUM(B11:B14)</f>
        <v>0</v>
      </c>
      <c r="C10" s="74">
        <f>SUM(C11:C14)</f>
        <v>0</v>
      </c>
      <c r="D10" s="74">
        <f>SUM(D11:D14)</f>
        <v>0</v>
      </c>
    </row>
    <row r="11" spans="1:24" s="43" customFormat="1">
      <c r="A11" s="141" t="s">
        <v>41</v>
      </c>
      <c r="B11" s="75">
        <f>COUNTIF($F$18:$F$49639,"*Passed")</f>
        <v>0</v>
      </c>
      <c r="C11" s="75">
        <f>COUNTIF($G$18:$G$49639,"*Passed")</f>
        <v>0</v>
      </c>
      <c r="D11" s="75">
        <f>COUNTIF($H$18:$H$49639,"*Passed")</f>
        <v>0</v>
      </c>
    </row>
    <row r="12" spans="1:24" s="43" customFormat="1">
      <c r="A12" s="141" t="s">
        <v>43</v>
      </c>
      <c r="B12" s="75">
        <f>COUNTIF($F$18:$F$49359,"*Failed*")</f>
        <v>0</v>
      </c>
      <c r="C12" s="75">
        <f>COUNTIF($G$18:$G$49359,"*Failed*")</f>
        <v>0</v>
      </c>
      <c r="D12" s="75">
        <f>COUNTIF($H$18:$H$49359,"*Failed*")</f>
        <v>0</v>
      </c>
    </row>
    <row r="13" spans="1:24" s="43" customFormat="1">
      <c r="A13" s="141" t="s">
        <v>45</v>
      </c>
      <c r="B13" s="75">
        <f>COUNTIF($F$18:$F$49359,"*Not Run*")</f>
        <v>0</v>
      </c>
      <c r="C13" s="75">
        <f>COUNTIF($G$18:$G$49359,"*Not Run*")</f>
        <v>0</v>
      </c>
      <c r="D13" s="75">
        <f>COUNTIF($H$18:$H$49359,"*Not Run*")</f>
        <v>0</v>
      </c>
      <c r="E13" s="1"/>
      <c r="F13" s="1"/>
      <c r="G13" s="1"/>
      <c r="H13" s="1"/>
      <c r="I13" s="1"/>
    </row>
    <row r="14" spans="1:24" s="43" customFormat="1">
      <c r="A14" s="141" t="s">
        <v>103</v>
      </c>
      <c r="B14" s="75">
        <f>COUNTIF($F$18:$F$49359,"*NA*")</f>
        <v>0</v>
      </c>
      <c r="C14" s="75">
        <f>COUNTIF($G$18:$G$49359,"*NA*")</f>
        <v>0</v>
      </c>
      <c r="D14" s="75">
        <f>COUNTIF($H$18:$H$49359,"*NA*")</f>
        <v>0</v>
      </c>
      <c r="E14" s="1"/>
      <c r="F14" s="1"/>
      <c r="G14" s="1"/>
      <c r="H14" s="1"/>
      <c r="I14" s="1"/>
    </row>
    <row r="15" spans="1:24" s="43" customFormat="1" ht="38.25">
      <c r="A15" s="141" t="s">
        <v>104</v>
      </c>
      <c r="B15" s="75">
        <f>COUNTIF($F$18:$F$49359,"*Passed in previous build*")</f>
        <v>0</v>
      </c>
      <c r="C15" s="75">
        <f>COUNTIF($G$18:$G$49359,"*Passed in previous build*")</f>
        <v>0</v>
      </c>
      <c r="D15" s="75">
        <f>COUNTIF($H$18:$H$49359,"*Passed in previous build*")</f>
        <v>0</v>
      </c>
      <c r="E15" s="1"/>
      <c r="F15" s="1"/>
      <c r="G15" s="1"/>
      <c r="H15" s="1"/>
      <c r="I15" s="1"/>
    </row>
    <row r="16" spans="1:24" s="44" customFormat="1" ht="15" customHeight="1">
      <c r="A16" s="76"/>
      <c r="B16" s="50"/>
      <c r="C16" s="50"/>
      <c r="D16" s="51"/>
      <c r="E16" s="56"/>
      <c r="F16" s="202" t="s">
        <v>101</v>
      </c>
      <c r="G16" s="202"/>
      <c r="H16" s="202"/>
      <c r="I16" s="57"/>
    </row>
    <row r="17" spans="1:9" s="44" customFormat="1" ht="38.25">
      <c r="A17" s="142" t="s">
        <v>105</v>
      </c>
      <c r="B17" s="143" t="s">
        <v>106</v>
      </c>
      <c r="C17" s="143" t="s">
        <v>107</v>
      </c>
      <c r="D17" s="143" t="s">
        <v>108</v>
      </c>
      <c r="E17" s="143" t="s">
        <v>109</v>
      </c>
      <c r="F17" s="143" t="s">
        <v>110</v>
      </c>
      <c r="G17" s="143" t="s">
        <v>111</v>
      </c>
      <c r="H17" s="143" t="s">
        <v>112</v>
      </c>
      <c r="I17" s="143" t="s">
        <v>113</v>
      </c>
    </row>
    <row r="18" spans="1:9" s="44" customFormat="1" ht="32.25" customHeight="1">
      <c r="A18" s="67"/>
      <c r="B18" s="199" t="s">
        <v>422</v>
      </c>
      <c r="C18" s="200"/>
      <c r="D18" s="201"/>
      <c r="E18" s="67"/>
      <c r="F18" s="68"/>
      <c r="G18" s="68"/>
      <c r="H18" s="68"/>
      <c r="I18" s="67"/>
    </row>
    <row r="19" spans="1:9" s="45" customFormat="1" ht="51.75" customHeight="1">
      <c r="A19" s="52">
        <v>1</v>
      </c>
      <c r="B19" s="52" t="s">
        <v>456</v>
      </c>
      <c r="C19" s="52" t="s">
        <v>445</v>
      </c>
      <c r="D19" s="53" t="s">
        <v>454</v>
      </c>
      <c r="E19" s="54"/>
      <c r="F19" s="52"/>
      <c r="G19" s="52"/>
      <c r="H19" s="52"/>
      <c r="I19" s="55"/>
    </row>
    <row r="20" spans="1:9" s="45" customFormat="1" ht="51.75" customHeight="1">
      <c r="A20" s="52">
        <f>A19+1</f>
        <v>2</v>
      </c>
      <c r="B20" s="52" t="s">
        <v>457</v>
      </c>
      <c r="C20" s="52" t="s">
        <v>446</v>
      </c>
      <c r="D20" s="53" t="s">
        <v>469</v>
      </c>
      <c r="E20" s="54"/>
      <c r="F20" s="52"/>
      <c r="G20" s="52"/>
      <c r="H20" s="52"/>
      <c r="I20" s="55"/>
    </row>
    <row r="21" spans="1:9" s="45" customFormat="1" ht="51.75" customHeight="1">
      <c r="A21" s="52">
        <f t="shared" ref="A21:A28" si="0">A20+1</f>
        <v>3</v>
      </c>
      <c r="B21" s="52" t="s">
        <v>458</v>
      </c>
      <c r="C21" s="52" t="s">
        <v>447</v>
      </c>
      <c r="D21" s="53" t="s">
        <v>470</v>
      </c>
      <c r="E21" s="54"/>
      <c r="F21" s="52"/>
      <c r="G21" s="52"/>
      <c r="H21" s="52"/>
      <c r="I21" s="55"/>
    </row>
    <row r="22" spans="1:9" s="45" customFormat="1" ht="51.75" customHeight="1">
      <c r="A22" s="52">
        <f>A21+1</f>
        <v>4</v>
      </c>
      <c r="B22" s="52" t="s">
        <v>459</v>
      </c>
      <c r="C22" s="52" t="s">
        <v>463</v>
      </c>
      <c r="D22" s="53" t="s">
        <v>471</v>
      </c>
      <c r="E22" s="54"/>
      <c r="F22" s="52"/>
      <c r="G22" s="52"/>
      <c r="H22" s="52"/>
      <c r="I22" s="55"/>
    </row>
    <row r="23" spans="1:9" s="45" customFormat="1" ht="51.75" customHeight="1">
      <c r="A23" s="52">
        <f t="shared" si="0"/>
        <v>5</v>
      </c>
      <c r="B23" s="52" t="s">
        <v>460</v>
      </c>
      <c r="C23" s="52" t="s">
        <v>448</v>
      </c>
      <c r="D23" s="53" t="s">
        <v>472</v>
      </c>
      <c r="E23" s="54"/>
      <c r="F23" s="52"/>
      <c r="G23" s="52"/>
      <c r="H23" s="52"/>
      <c r="I23" s="55"/>
    </row>
    <row r="24" spans="1:9" s="45" customFormat="1" ht="51.75" customHeight="1">
      <c r="A24" s="52">
        <f t="shared" si="0"/>
        <v>6</v>
      </c>
      <c r="B24" s="52" t="s">
        <v>461</v>
      </c>
      <c r="C24" s="52" t="s">
        <v>462</v>
      </c>
      <c r="D24" s="53" t="s">
        <v>473</v>
      </c>
      <c r="E24" s="54"/>
      <c r="F24" s="52"/>
      <c r="G24" s="52"/>
      <c r="H24" s="52"/>
      <c r="I24" s="55"/>
    </row>
    <row r="25" spans="1:9" s="45" customFormat="1" ht="51.75" customHeight="1">
      <c r="A25" s="52">
        <f t="shared" si="0"/>
        <v>7</v>
      </c>
      <c r="B25" s="52" t="s">
        <v>481</v>
      </c>
      <c r="C25" s="52" t="s">
        <v>464</v>
      </c>
      <c r="D25" s="53" t="s">
        <v>474</v>
      </c>
      <c r="E25" s="54"/>
      <c r="F25" s="52"/>
      <c r="G25" s="52"/>
      <c r="H25" s="52"/>
      <c r="I25" s="55"/>
    </row>
    <row r="26" spans="1:9" s="45" customFormat="1" ht="51.75" customHeight="1">
      <c r="A26" s="52">
        <f t="shared" si="0"/>
        <v>8</v>
      </c>
      <c r="B26" s="52" t="s">
        <v>482</v>
      </c>
      <c r="C26" s="52" t="s">
        <v>465</v>
      </c>
      <c r="D26" s="53" t="s">
        <v>475</v>
      </c>
      <c r="E26" s="54"/>
      <c r="F26" s="52"/>
      <c r="G26" s="52"/>
      <c r="H26" s="52"/>
      <c r="I26" s="55"/>
    </row>
    <row r="27" spans="1:9" s="45" customFormat="1" ht="51.75" customHeight="1">
      <c r="A27" s="52">
        <f t="shared" si="0"/>
        <v>9</v>
      </c>
      <c r="B27" s="52" t="s">
        <v>434</v>
      </c>
      <c r="C27" s="52" t="s">
        <v>443</v>
      </c>
      <c r="D27" s="53" t="s">
        <v>444</v>
      </c>
      <c r="E27" s="54"/>
      <c r="F27" s="52"/>
      <c r="G27" s="52"/>
      <c r="H27" s="52"/>
      <c r="I27" s="55"/>
    </row>
    <row r="28" spans="1:9" s="45" customFormat="1" ht="51.75" customHeight="1">
      <c r="A28" s="52">
        <f t="shared" si="0"/>
        <v>10</v>
      </c>
      <c r="B28" s="52" t="s">
        <v>441</v>
      </c>
      <c r="C28" s="52" t="s">
        <v>440</v>
      </c>
      <c r="D28" s="53" t="s">
        <v>455</v>
      </c>
      <c r="E28" s="54"/>
      <c r="F28" s="52"/>
      <c r="G28" s="52"/>
      <c r="H28" s="52"/>
      <c r="I28" s="55"/>
    </row>
    <row r="29" spans="1:9" s="44" customFormat="1" ht="32.25" customHeight="1">
      <c r="A29" s="67"/>
      <c r="B29" s="199" t="s">
        <v>442</v>
      </c>
      <c r="C29" s="200"/>
      <c r="D29" s="201"/>
      <c r="E29" s="67"/>
      <c r="F29" s="68"/>
      <c r="G29" s="68"/>
      <c r="H29" s="68"/>
      <c r="I29" s="67"/>
    </row>
    <row r="30" spans="1:9" s="45" customFormat="1" ht="51.75" customHeight="1">
      <c r="A30" s="52">
        <f>A28+1</f>
        <v>11</v>
      </c>
      <c r="B30" s="52" t="s">
        <v>456</v>
      </c>
      <c r="C30" s="52" t="s">
        <v>449</v>
      </c>
      <c r="D30" s="53" t="s">
        <v>476</v>
      </c>
      <c r="E30" s="54"/>
      <c r="F30" s="52"/>
      <c r="G30" s="52"/>
      <c r="H30" s="52"/>
      <c r="I30" s="55"/>
    </row>
    <row r="31" spans="1:9" s="45" customFormat="1" ht="51.75" customHeight="1">
      <c r="A31" s="52">
        <f>A30+1</f>
        <v>12</v>
      </c>
      <c r="B31" s="52" t="s">
        <v>457</v>
      </c>
      <c r="C31" s="52" t="s">
        <v>450</v>
      </c>
      <c r="D31" s="53" t="s">
        <v>466</v>
      </c>
      <c r="E31" s="54"/>
      <c r="F31" s="52"/>
      <c r="G31" s="52"/>
      <c r="H31" s="52"/>
      <c r="I31" s="55"/>
    </row>
    <row r="32" spans="1:9" s="45" customFormat="1" ht="51.75" customHeight="1">
      <c r="A32" s="52">
        <f t="shared" ref="A32:A42" si="1">A31+1</f>
        <v>13</v>
      </c>
      <c r="B32" s="52" t="s">
        <v>458</v>
      </c>
      <c r="C32" s="52" t="s">
        <v>451</v>
      </c>
      <c r="D32" s="53" t="s">
        <v>467</v>
      </c>
      <c r="E32" s="54"/>
      <c r="F32" s="52"/>
      <c r="G32" s="52"/>
      <c r="H32" s="52"/>
      <c r="I32" s="55"/>
    </row>
    <row r="33" spans="1:9" s="45" customFormat="1" ht="51.75" customHeight="1">
      <c r="A33" s="52">
        <f t="shared" si="1"/>
        <v>14</v>
      </c>
      <c r="B33" s="52" t="s">
        <v>459</v>
      </c>
      <c r="C33" s="52" t="s">
        <v>452</v>
      </c>
      <c r="D33" s="53" t="s">
        <v>468</v>
      </c>
      <c r="E33" s="54"/>
      <c r="F33" s="52"/>
      <c r="G33" s="52"/>
      <c r="H33" s="52"/>
      <c r="I33" s="55"/>
    </row>
    <row r="34" spans="1:9" s="45" customFormat="1" ht="51.75" customHeight="1">
      <c r="A34" s="52">
        <f t="shared" si="1"/>
        <v>15</v>
      </c>
      <c r="B34" s="52" t="s">
        <v>460</v>
      </c>
      <c r="C34" s="52" t="s">
        <v>453</v>
      </c>
      <c r="D34" s="53" t="s">
        <v>477</v>
      </c>
      <c r="E34" s="54"/>
      <c r="F34" s="52"/>
      <c r="G34" s="52"/>
      <c r="H34" s="52"/>
      <c r="I34" s="55"/>
    </row>
    <row r="35" spans="1:9" s="45" customFormat="1" ht="51.75" customHeight="1">
      <c r="A35" s="52">
        <f t="shared" si="1"/>
        <v>16</v>
      </c>
      <c r="B35" s="52" t="s">
        <v>461</v>
      </c>
      <c r="C35" s="52" t="s">
        <v>483</v>
      </c>
      <c r="D35" s="53" t="s">
        <v>478</v>
      </c>
      <c r="E35" s="54"/>
      <c r="F35" s="52"/>
      <c r="G35" s="52"/>
      <c r="H35" s="52"/>
      <c r="I35" s="55"/>
    </row>
    <row r="36" spans="1:9" s="45" customFormat="1" ht="51.75" customHeight="1">
      <c r="A36" s="52">
        <f>A35+1</f>
        <v>17</v>
      </c>
      <c r="B36" s="52" t="s">
        <v>481</v>
      </c>
      <c r="C36" s="52" t="s">
        <v>479</v>
      </c>
      <c r="D36" s="53" t="s">
        <v>485</v>
      </c>
      <c r="E36" s="54"/>
      <c r="F36" s="52"/>
      <c r="G36" s="52"/>
      <c r="H36" s="52"/>
      <c r="I36" s="55"/>
    </row>
    <row r="37" spans="1:9" s="45" customFormat="1" ht="51.75" customHeight="1">
      <c r="A37" s="52">
        <f t="shared" si="1"/>
        <v>18</v>
      </c>
      <c r="B37" s="52" t="s">
        <v>482</v>
      </c>
      <c r="C37" s="52" t="s">
        <v>480</v>
      </c>
      <c r="D37" s="53" t="s">
        <v>484</v>
      </c>
      <c r="E37" s="54"/>
      <c r="F37" s="52"/>
      <c r="G37" s="52"/>
      <c r="H37" s="52"/>
      <c r="I37" s="55"/>
    </row>
    <row r="38" spans="1:9" s="45" customFormat="1" ht="51.75" customHeight="1">
      <c r="A38" s="52">
        <f t="shared" si="1"/>
        <v>19</v>
      </c>
      <c r="B38" s="52" t="s">
        <v>492</v>
      </c>
      <c r="C38" s="52" t="s">
        <v>486</v>
      </c>
      <c r="D38" s="53" t="s">
        <v>488</v>
      </c>
      <c r="E38" s="54"/>
      <c r="F38" s="52"/>
      <c r="G38" s="52"/>
      <c r="H38" s="52"/>
      <c r="I38" s="55"/>
    </row>
    <row r="39" spans="1:9" s="45" customFormat="1" ht="51.75" customHeight="1">
      <c r="A39" s="52">
        <f t="shared" si="1"/>
        <v>20</v>
      </c>
      <c r="B39" s="52" t="s">
        <v>493</v>
      </c>
      <c r="C39" s="52" t="s">
        <v>494</v>
      </c>
      <c r="D39" s="53" t="s">
        <v>495</v>
      </c>
      <c r="E39" s="54"/>
      <c r="F39" s="52"/>
      <c r="G39" s="52"/>
      <c r="H39" s="52"/>
      <c r="I39" s="55"/>
    </row>
    <row r="40" spans="1:9" s="45" customFormat="1" ht="51.75" customHeight="1">
      <c r="A40" s="52">
        <f t="shared" si="1"/>
        <v>21</v>
      </c>
      <c r="B40" s="52" t="s">
        <v>433</v>
      </c>
      <c r="C40" s="52" t="s">
        <v>487</v>
      </c>
      <c r="D40" s="53" t="s">
        <v>489</v>
      </c>
      <c r="E40" s="54"/>
      <c r="F40" s="52"/>
      <c r="G40" s="52"/>
      <c r="H40" s="52"/>
      <c r="I40" s="55"/>
    </row>
    <row r="41" spans="1:9" s="45" customFormat="1" ht="51.75" customHeight="1">
      <c r="A41" s="52">
        <f t="shared" si="1"/>
        <v>22</v>
      </c>
      <c r="B41" s="52" t="s">
        <v>423</v>
      </c>
      <c r="C41" s="52" t="s">
        <v>490</v>
      </c>
      <c r="D41" s="53" t="s">
        <v>491</v>
      </c>
      <c r="E41" s="54"/>
      <c r="F41" s="52"/>
      <c r="G41" s="52"/>
      <c r="H41" s="52"/>
      <c r="I41" s="55"/>
    </row>
    <row r="42" spans="1:9" s="45" customFormat="1" ht="51.75" customHeight="1">
      <c r="A42" s="52">
        <f t="shared" si="1"/>
        <v>23</v>
      </c>
      <c r="B42" s="52" t="s">
        <v>434</v>
      </c>
      <c r="C42" s="52" t="s">
        <v>443</v>
      </c>
      <c r="D42" s="53" t="s">
        <v>496</v>
      </c>
      <c r="E42" s="54"/>
      <c r="F42" s="52"/>
      <c r="G42" s="52"/>
      <c r="H42" s="52"/>
      <c r="I42" s="55"/>
    </row>
    <row r="43" spans="1:9" s="44" customFormat="1" ht="32.25" customHeight="1">
      <c r="A43" s="67"/>
      <c r="B43" s="199" t="s">
        <v>421</v>
      </c>
      <c r="C43" s="200"/>
      <c r="D43" s="201"/>
      <c r="E43" s="67"/>
      <c r="F43" s="68"/>
      <c r="G43" s="68"/>
      <c r="H43" s="68"/>
      <c r="I43" s="67"/>
    </row>
    <row r="44" spans="1:9" s="172" customFormat="1" ht="22.5" customHeight="1">
      <c r="A44" s="167"/>
      <c r="B44" s="168" t="s">
        <v>424</v>
      </c>
      <c r="C44" s="169"/>
      <c r="D44" s="170"/>
      <c r="E44" s="167"/>
      <c r="F44" s="171"/>
      <c r="G44" s="171"/>
      <c r="H44" s="171"/>
      <c r="I44" s="167"/>
    </row>
    <row r="45" spans="1:9" s="45" customFormat="1" ht="51.75" customHeight="1">
      <c r="A45" s="52">
        <f>A42+1</f>
        <v>24</v>
      </c>
      <c r="B45" s="52" t="s">
        <v>427</v>
      </c>
      <c r="C45" s="52" t="s">
        <v>497</v>
      </c>
      <c r="D45" s="53" t="s">
        <v>504</v>
      </c>
      <c r="E45" s="54"/>
      <c r="F45" s="52"/>
      <c r="G45" s="52"/>
      <c r="H45" s="52"/>
      <c r="I45" s="55"/>
    </row>
    <row r="46" spans="1:9" s="45" customFormat="1" ht="51.75" customHeight="1">
      <c r="A46" s="52">
        <f>A45+1</f>
        <v>25</v>
      </c>
      <c r="B46" s="52" t="s">
        <v>428</v>
      </c>
      <c r="C46" s="52" t="s">
        <v>514</v>
      </c>
      <c r="D46" s="53" t="s">
        <v>505</v>
      </c>
      <c r="E46" s="54"/>
      <c r="F46" s="52"/>
      <c r="G46" s="52"/>
      <c r="H46" s="52"/>
      <c r="I46" s="55"/>
    </row>
    <row r="47" spans="1:9" s="45" customFormat="1" ht="51.75" customHeight="1">
      <c r="A47" s="52">
        <f>A46+1</f>
        <v>26</v>
      </c>
      <c r="B47" s="52" t="s">
        <v>515</v>
      </c>
      <c r="C47" s="52" t="s">
        <v>498</v>
      </c>
      <c r="D47" s="53" t="s">
        <v>506</v>
      </c>
      <c r="E47" s="54"/>
      <c r="F47" s="52"/>
      <c r="G47" s="52"/>
      <c r="H47" s="52"/>
      <c r="I47" s="55"/>
    </row>
    <row r="48" spans="1:9" s="172" customFormat="1" ht="22.5" customHeight="1">
      <c r="A48" s="167"/>
      <c r="B48" s="168" t="s">
        <v>425</v>
      </c>
      <c r="C48" s="169"/>
      <c r="D48" s="170"/>
      <c r="E48" s="167"/>
      <c r="F48" s="171"/>
      <c r="G48" s="171"/>
      <c r="H48" s="171"/>
      <c r="I48" s="167"/>
    </row>
    <row r="49" spans="1:9" s="45" customFormat="1" ht="51.75" customHeight="1">
      <c r="A49" s="52">
        <f>A47+1</f>
        <v>27</v>
      </c>
      <c r="B49" s="52" t="s">
        <v>429</v>
      </c>
      <c r="C49" s="52" t="s">
        <v>499</v>
      </c>
      <c r="D49" s="53" t="s">
        <v>507</v>
      </c>
      <c r="E49" s="54"/>
      <c r="F49" s="52"/>
      <c r="G49" s="52"/>
      <c r="H49" s="52"/>
      <c r="I49" s="55"/>
    </row>
    <row r="50" spans="1:9" s="45" customFormat="1" ht="51.75" customHeight="1">
      <c r="A50" s="52">
        <f>A49+1</f>
        <v>28</v>
      </c>
      <c r="B50" s="52" t="s">
        <v>435</v>
      </c>
      <c r="C50" s="52" t="s">
        <v>500</v>
      </c>
      <c r="D50" s="53" t="s">
        <v>508</v>
      </c>
      <c r="E50" s="54"/>
      <c r="F50" s="52"/>
      <c r="G50" s="52"/>
      <c r="H50" s="52"/>
      <c r="I50" s="55"/>
    </row>
    <row r="51" spans="1:9" s="45" customFormat="1" ht="51.75" customHeight="1">
      <c r="A51" s="52">
        <f>A50+1</f>
        <v>29</v>
      </c>
      <c r="B51" s="52" t="s">
        <v>436</v>
      </c>
      <c r="C51" s="52" t="s">
        <v>510</v>
      </c>
      <c r="D51" s="53" t="s">
        <v>503</v>
      </c>
      <c r="E51" s="54"/>
      <c r="F51" s="52"/>
      <c r="G51" s="52"/>
      <c r="H51" s="52"/>
      <c r="I51" s="55"/>
    </row>
    <row r="52" spans="1:9" s="45" customFormat="1" ht="51.75" customHeight="1">
      <c r="A52" s="52">
        <f t="shared" ref="A52:A53" si="2">A51+1</f>
        <v>30</v>
      </c>
      <c r="B52" s="52" t="s">
        <v>438</v>
      </c>
      <c r="C52" s="52" t="s">
        <v>501</v>
      </c>
      <c r="D52" s="53" t="s">
        <v>509</v>
      </c>
      <c r="E52" s="54"/>
      <c r="F52" s="52"/>
      <c r="G52" s="52"/>
      <c r="H52" s="52"/>
      <c r="I52" s="55"/>
    </row>
    <row r="53" spans="1:9" s="45" customFormat="1" ht="51.75" customHeight="1">
      <c r="A53" s="52">
        <f t="shared" si="2"/>
        <v>31</v>
      </c>
      <c r="B53" s="52" t="s">
        <v>437</v>
      </c>
      <c r="C53" s="52" t="s">
        <v>511</v>
      </c>
      <c r="D53" s="53" t="s">
        <v>502</v>
      </c>
      <c r="E53" s="54"/>
      <c r="F53" s="52"/>
      <c r="G53" s="52"/>
      <c r="H53" s="52"/>
      <c r="I53" s="55"/>
    </row>
    <row r="54" spans="1:9" s="172" customFormat="1" ht="22.5" customHeight="1">
      <c r="A54" s="167"/>
      <c r="B54" s="168" t="s">
        <v>426</v>
      </c>
      <c r="C54" s="169"/>
      <c r="D54" s="170"/>
      <c r="E54" s="167"/>
      <c r="F54" s="171"/>
      <c r="G54" s="171"/>
      <c r="H54" s="171"/>
      <c r="I54" s="167"/>
    </row>
    <row r="55" spans="1:9" s="45" customFormat="1" ht="51.75" customHeight="1">
      <c r="A55" s="52">
        <f t="shared" ref="A55:A60" ca="1" si="3">IF(OFFSET(A55,-1,0) ="",OFFSET(A55,-2,0)+1,OFFSET(A55,-1,0)+1 )</f>
        <v>32</v>
      </c>
      <c r="B55" s="52" t="s">
        <v>512</v>
      </c>
      <c r="C55" s="52" t="s">
        <v>516</v>
      </c>
      <c r="D55" s="53" t="s">
        <v>517</v>
      </c>
      <c r="E55" s="54"/>
      <c r="F55" s="52"/>
      <c r="G55" s="52"/>
      <c r="H55" s="52"/>
      <c r="I55" s="55"/>
    </row>
    <row r="56" spans="1:9" s="45" customFormat="1" ht="51.75" customHeight="1">
      <c r="A56" s="52">
        <f t="shared" ca="1" si="3"/>
        <v>33</v>
      </c>
      <c r="B56" s="52" t="s">
        <v>513</v>
      </c>
      <c r="C56" s="52" t="s">
        <v>518</v>
      </c>
      <c r="D56" s="53" t="s">
        <v>519</v>
      </c>
      <c r="E56" s="54"/>
      <c r="F56" s="52"/>
      <c r="G56" s="52"/>
      <c r="H56" s="52"/>
      <c r="I56" s="55"/>
    </row>
    <row r="57" spans="1:9" s="45" customFormat="1" ht="51.75" customHeight="1">
      <c r="A57" s="52">
        <f t="shared" ca="1" si="3"/>
        <v>34</v>
      </c>
      <c r="B57" s="52" t="s">
        <v>430</v>
      </c>
      <c r="C57" s="52" t="s">
        <v>518</v>
      </c>
      <c r="D57" s="53" t="s">
        <v>524</v>
      </c>
      <c r="E57" s="54"/>
      <c r="F57" s="52"/>
      <c r="G57" s="52"/>
      <c r="H57" s="52"/>
      <c r="I57" s="55"/>
    </row>
    <row r="58" spans="1:9" s="45" customFormat="1" ht="51.75" customHeight="1">
      <c r="A58" s="52">
        <f t="shared" ca="1" si="3"/>
        <v>35</v>
      </c>
      <c r="B58" s="52" t="s">
        <v>431</v>
      </c>
      <c r="C58" s="52" t="s">
        <v>516</v>
      </c>
      <c r="D58" s="53" t="s">
        <v>525</v>
      </c>
      <c r="E58" s="54"/>
      <c r="F58" s="52"/>
      <c r="G58" s="52"/>
      <c r="H58" s="52"/>
      <c r="I58" s="55"/>
    </row>
    <row r="59" spans="1:9" s="45" customFormat="1" ht="51.75" customHeight="1">
      <c r="A59" s="52">
        <f t="shared" ca="1" si="3"/>
        <v>36</v>
      </c>
      <c r="B59" s="52" t="s">
        <v>520</v>
      </c>
      <c r="C59" s="52" t="s">
        <v>521</v>
      </c>
      <c r="D59" s="53" t="s">
        <v>523</v>
      </c>
      <c r="E59" s="54"/>
      <c r="F59" s="52"/>
      <c r="G59" s="52"/>
      <c r="H59" s="52"/>
      <c r="I59" s="55"/>
    </row>
    <row r="60" spans="1:9" s="45" customFormat="1" ht="51.75" customHeight="1">
      <c r="A60" s="52">
        <f t="shared" ca="1" si="3"/>
        <v>37</v>
      </c>
      <c r="B60" s="52" t="s">
        <v>432</v>
      </c>
      <c r="C60" s="52" t="s">
        <v>522</v>
      </c>
      <c r="D60" s="53" t="s">
        <v>526</v>
      </c>
      <c r="E60" s="54"/>
      <c r="F60" s="52"/>
      <c r="G60" s="52"/>
      <c r="H60" s="52"/>
      <c r="I60" s="55"/>
    </row>
    <row r="61" spans="1:9" s="48" customFormat="1" ht="14.25"/>
    <row r="62" spans="1:9" s="48" customFormat="1" ht="14.25"/>
    <row r="63" spans="1:9" s="48" customFormat="1" ht="14.25"/>
    <row r="64" spans="1:9" s="48" customFormat="1" ht="14.25"/>
    <row r="65" s="48" customFormat="1" ht="14.25"/>
    <row r="66" s="48" customFormat="1" ht="14.25"/>
    <row r="67" s="48" customFormat="1" ht="14.25"/>
    <row r="68" s="48" customFormat="1" ht="14.25"/>
    <row r="69" s="48" customFormat="1" ht="14.25"/>
    <row r="70" s="48" customFormat="1" ht="14.25"/>
    <row r="71" s="48" customFormat="1" ht="14.25"/>
    <row r="72" s="48" customFormat="1" ht="14.25"/>
    <row r="73" s="48" customFormat="1" ht="14.25"/>
    <row r="74" s="48" customFormat="1" ht="14.25"/>
    <row r="75" s="48" customFormat="1" ht="14.25"/>
    <row r="76" s="48" customFormat="1" ht="14.25"/>
    <row r="77" s="48" customFormat="1" ht="14.25"/>
    <row r="78" s="48" customFormat="1" ht="14.25"/>
    <row r="79" s="48" customFormat="1" ht="14.25"/>
    <row r="80" s="48" customFormat="1" ht="14.25"/>
    <row r="81" s="48" customFormat="1" ht="14.25"/>
    <row r="82" s="48" customFormat="1" ht="14.25"/>
    <row r="83" s="48" customFormat="1" ht="14.25"/>
    <row r="84" s="48" customFormat="1" ht="14.25"/>
    <row r="85" s="48" customFormat="1" ht="14.25"/>
    <row r="86" s="48" customFormat="1" ht="14.25"/>
    <row r="87" s="48" customFormat="1" ht="14.25"/>
  </sheetData>
  <mergeCells count="13">
    <mergeCell ref="A1:D1"/>
    <mergeCell ref="A2:D2"/>
    <mergeCell ref="B29:D29"/>
    <mergeCell ref="B6:D6"/>
    <mergeCell ref="B7:D7"/>
    <mergeCell ref="B8:D8"/>
    <mergeCell ref="B43:D43"/>
    <mergeCell ref="F16:H16"/>
    <mergeCell ref="B18:D18"/>
    <mergeCell ref="E2:E3"/>
    <mergeCell ref="C3:D3"/>
    <mergeCell ref="B4:D4"/>
    <mergeCell ref="B5:D5"/>
  </mergeCells>
  <phoneticPr fontId="67" type="noConversion"/>
  <dataValidations count="4">
    <dataValidation showDropDown="1" showErrorMessage="1" sqref="F16:H17" xr:uid="{00000000-0002-0000-0400-000000000000}"/>
    <dataValidation allowBlank="1" showInputMessage="1" showErrorMessage="1" sqref="F18:H28" xr:uid="{00000000-0002-0000-0400-000001000000}"/>
    <dataValidation type="list" allowBlank="1" showErrorMessage="1" sqref="F88:H145" xr:uid="{00000000-0002-0000-0400-000002000000}">
      <formula1>#REF!</formula1>
      <formula2>0</formula2>
    </dataValidation>
    <dataValidation type="list" allowBlank="1" sqref="F29:H77" xr:uid="{00000000-0002-0000-0400-000003000000}">
      <formula1>$A$11:$A$15</formula1>
    </dataValidation>
  </dataValidations>
  <pageMargins left="0.7" right="0.7" top="0.75" bottom="0.75" header="0.3" footer="0.3"/>
  <pageSetup orientation="portrait" horizontalDpi="4294967295" verticalDpi="4294967295"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X84"/>
  <sheetViews>
    <sheetView showGridLines="0" topLeftCell="A79" zoomScaleNormal="100" workbookViewId="0">
      <selection activeCell="C23" sqref="C23"/>
    </sheetView>
  </sheetViews>
  <sheetFormatPr defaultColWidth="9.140625" defaultRowHeight="12.75"/>
  <cols>
    <col min="1" max="1" width="12.42578125" style="78" customWidth="1"/>
    <col min="2" max="4" width="35.140625" style="46" customWidth="1"/>
    <col min="5" max="5" width="32.140625" style="46" customWidth="1"/>
    <col min="6" max="8" width="9.7109375" style="46" customWidth="1"/>
    <col min="9" max="9" width="17.7109375" style="46" customWidth="1"/>
    <col min="10" max="16384" width="9.140625" style="46"/>
  </cols>
  <sheetData>
    <row r="1" spans="1:24" s="1" customFormat="1" ht="14.25">
      <c r="A1" s="207"/>
      <c r="B1" s="207"/>
      <c r="C1" s="207"/>
      <c r="D1" s="207"/>
      <c r="E1" s="34"/>
      <c r="F1" s="34"/>
      <c r="G1" s="34"/>
      <c r="H1" s="34"/>
      <c r="I1" s="34"/>
      <c r="J1" s="34"/>
    </row>
    <row r="2" spans="1:24" s="1" customFormat="1" ht="31.5" customHeight="1">
      <c r="A2" s="208" t="s">
        <v>70</v>
      </c>
      <c r="B2" s="208"/>
      <c r="C2" s="208"/>
      <c r="D2" s="208"/>
      <c r="E2" s="203"/>
      <c r="F2" s="23"/>
      <c r="G2" s="23"/>
      <c r="H2" s="23"/>
      <c r="I2" s="23"/>
      <c r="J2" s="23"/>
    </row>
    <row r="3" spans="1:24" s="1" customFormat="1" ht="31.5" customHeight="1">
      <c r="A3" s="47"/>
      <c r="C3" s="210"/>
      <c r="D3" s="210"/>
      <c r="E3" s="203"/>
      <c r="F3" s="23"/>
      <c r="G3" s="23"/>
      <c r="H3" s="23"/>
      <c r="I3" s="23"/>
      <c r="J3" s="23"/>
    </row>
    <row r="4" spans="1:24" s="38" customFormat="1">
      <c r="A4" s="139" t="s">
        <v>67</v>
      </c>
      <c r="B4" s="205" t="s">
        <v>330</v>
      </c>
      <c r="C4" s="205"/>
      <c r="D4" s="205"/>
      <c r="E4" s="39"/>
      <c r="F4" s="39"/>
      <c r="G4" s="39"/>
      <c r="H4" s="40"/>
      <c r="I4" s="40"/>
      <c r="X4" s="38" t="s">
        <v>93</v>
      </c>
    </row>
    <row r="5" spans="1:24" s="38" customFormat="1" ht="144.75" customHeight="1">
      <c r="A5" s="139" t="s">
        <v>62</v>
      </c>
      <c r="B5" s="206" t="s">
        <v>94</v>
      </c>
      <c r="C5" s="205"/>
      <c r="D5" s="205"/>
      <c r="E5" s="39"/>
      <c r="F5" s="39"/>
      <c r="G5" s="39"/>
      <c r="H5" s="40"/>
      <c r="I5" s="40"/>
      <c r="X5" s="38" t="s">
        <v>95</v>
      </c>
    </row>
    <row r="6" spans="1:24" s="38" customFormat="1" ht="25.5">
      <c r="A6" s="139" t="s">
        <v>96</v>
      </c>
      <c r="B6" s="206" t="s">
        <v>97</v>
      </c>
      <c r="C6" s="205"/>
      <c r="D6" s="205"/>
      <c r="E6" s="39"/>
      <c r="F6" s="39"/>
      <c r="G6" s="39"/>
      <c r="H6" s="40"/>
      <c r="I6" s="40"/>
    </row>
    <row r="7" spans="1:24" s="38" customFormat="1">
      <c r="A7" s="139" t="s">
        <v>98</v>
      </c>
      <c r="B7" s="205" t="s">
        <v>99</v>
      </c>
      <c r="C7" s="205"/>
      <c r="D7" s="205"/>
      <c r="E7" s="39"/>
      <c r="F7" s="39"/>
      <c r="G7" s="39"/>
      <c r="H7" s="41"/>
      <c r="I7" s="40"/>
      <c r="X7" s="42"/>
    </row>
    <row r="8" spans="1:24" s="43" customFormat="1">
      <c r="A8" s="139" t="s">
        <v>100</v>
      </c>
      <c r="B8" s="209">
        <v>40850</v>
      </c>
      <c r="C8" s="209"/>
      <c r="D8" s="209"/>
      <c r="E8" s="39"/>
    </row>
    <row r="9" spans="1:24" s="43" customFormat="1">
      <c r="A9" s="140" t="s">
        <v>101</v>
      </c>
      <c r="B9" s="73" t="str">
        <f>F17</f>
        <v>Internal Build 03112011</v>
      </c>
      <c r="C9" s="73" t="str">
        <f>G17</f>
        <v>Internal build 14112011</v>
      </c>
      <c r="D9" s="73" t="str">
        <f>H17</f>
        <v>External build 16112011</v>
      </c>
    </row>
    <row r="10" spans="1:24" s="43" customFormat="1">
      <c r="A10" s="141" t="s">
        <v>102</v>
      </c>
      <c r="B10" s="74">
        <f>SUM(B11:B14)</f>
        <v>56</v>
      </c>
      <c r="C10" s="74">
        <f>SUM(C11:C14)</f>
        <v>55</v>
      </c>
      <c r="D10" s="74">
        <f>SUM(D11:D14)</f>
        <v>56</v>
      </c>
    </row>
    <row r="11" spans="1:24" s="43" customFormat="1">
      <c r="A11" s="141" t="s">
        <v>41</v>
      </c>
      <c r="B11" s="75">
        <f>COUNTIF($F$18:$F$49636,"*Passed")</f>
        <v>46</v>
      </c>
      <c r="C11" s="75">
        <f>COUNTIF($G$18:$G$49636,"*Passed")</f>
        <v>52</v>
      </c>
      <c r="D11" s="75">
        <f>COUNTIF($H$18:$H$49636,"*Passed")</f>
        <v>56</v>
      </c>
    </row>
    <row r="12" spans="1:24" s="43" customFormat="1">
      <c r="A12" s="141" t="s">
        <v>43</v>
      </c>
      <c r="B12" s="75">
        <f>COUNTIF($F$18:$F$49356,"*Failed*")</f>
        <v>10</v>
      </c>
      <c r="C12" s="75">
        <f>COUNTIF($G$18:$G$49356,"*Failed*")</f>
        <v>3</v>
      </c>
      <c r="D12" s="75">
        <f>COUNTIF($H$18:$H$49356,"*Failed*")</f>
        <v>0</v>
      </c>
    </row>
    <row r="13" spans="1:24" s="43" customFormat="1">
      <c r="A13" s="141" t="s">
        <v>45</v>
      </c>
      <c r="B13" s="75">
        <f>COUNTIF($F$18:$F$49356,"*Not Run*")</f>
        <v>0</v>
      </c>
      <c r="C13" s="75">
        <f>COUNTIF($G$18:$G$49356,"*Not Run*")</f>
        <v>0</v>
      </c>
      <c r="D13" s="75">
        <f>COUNTIF($H$18:$H$49356,"*Not Run*")</f>
        <v>0</v>
      </c>
      <c r="E13" s="1"/>
      <c r="F13" s="1"/>
      <c r="G13" s="1"/>
      <c r="H13" s="1"/>
      <c r="I13" s="1"/>
    </row>
    <row r="14" spans="1:24" s="43" customFormat="1">
      <c r="A14" s="141" t="s">
        <v>103</v>
      </c>
      <c r="B14" s="75">
        <f>COUNTIF($F$18:$F$49356,"*NA*")</f>
        <v>0</v>
      </c>
      <c r="C14" s="75">
        <f>COUNTIF($G$18:$G$49356,"*NA*")</f>
        <v>0</v>
      </c>
      <c r="D14" s="75">
        <f>COUNTIF($H$18:$H$49356,"*NA*")</f>
        <v>0</v>
      </c>
      <c r="E14" s="64"/>
      <c r="F14" s="1"/>
      <c r="G14" s="1"/>
      <c r="H14" s="1"/>
      <c r="I14" s="1"/>
    </row>
    <row r="15" spans="1:24" s="43" customFormat="1" ht="38.25">
      <c r="A15" s="141" t="s">
        <v>104</v>
      </c>
      <c r="B15" s="75">
        <f>COUNTIF($F$18:$F$49356,"*Passed in previous build*")</f>
        <v>0</v>
      </c>
      <c r="C15" s="75">
        <f>COUNTIF($G$18:$G$49356,"*Passed in previous build*")</f>
        <v>1</v>
      </c>
      <c r="D15" s="75">
        <f>COUNTIF($H$18:$H$49356,"*Passed in previous build*")</f>
        <v>0</v>
      </c>
      <c r="E15" s="1"/>
      <c r="F15" s="1"/>
      <c r="G15" s="1"/>
      <c r="H15" s="1"/>
      <c r="I15" s="1"/>
    </row>
    <row r="16" spans="1:24" s="44" customFormat="1" ht="15" customHeight="1">
      <c r="A16" s="76"/>
      <c r="B16" s="50"/>
      <c r="C16" s="50"/>
      <c r="D16" s="51"/>
      <c r="E16" s="65"/>
      <c r="F16" s="211" t="s">
        <v>101</v>
      </c>
      <c r="G16" s="212"/>
      <c r="H16" s="213"/>
      <c r="I16" s="65"/>
    </row>
    <row r="17" spans="1:9" s="44" customFormat="1" ht="38.25">
      <c r="A17" s="142" t="s">
        <v>105</v>
      </c>
      <c r="B17" s="143" t="s">
        <v>106</v>
      </c>
      <c r="C17" s="143" t="s">
        <v>107</v>
      </c>
      <c r="D17" s="143" t="s">
        <v>108</v>
      </c>
      <c r="E17" s="144" t="s">
        <v>109</v>
      </c>
      <c r="F17" s="143" t="s">
        <v>110</v>
      </c>
      <c r="G17" s="143" t="s">
        <v>111</v>
      </c>
      <c r="H17" s="143" t="s">
        <v>112</v>
      </c>
      <c r="I17" s="143" t="s">
        <v>113</v>
      </c>
    </row>
    <row r="18" spans="1:9" s="44" customFormat="1" ht="15.75" customHeight="1">
      <c r="A18" s="67"/>
      <c r="B18" s="214" t="s">
        <v>114</v>
      </c>
      <c r="C18" s="215"/>
      <c r="D18" s="216"/>
      <c r="E18" s="67"/>
      <c r="F18" s="68"/>
      <c r="G18" s="68"/>
      <c r="H18" s="68"/>
      <c r="I18" s="67"/>
    </row>
    <row r="19" spans="1:9" s="45" customFormat="1" ht="63.75">
      <c r="A19" s="52">
        <v>1</v>
      </c>
      <c r="B19" s="52" t="s">
        <v>115</v>
      </c>
      <c r="C19" s="52" t="s">
        <v>116</v>
      </c>
      <c r="D19" s="53" t="s">
        <v>117</v>
      </c>
      <c r="E19" s="54" t="s">
        <v>118</v>
      </c>
      <c r="F19" s="52" t="s">
        <v>41</v>
      </c>
      <c r="G19" s="52" t="s">
        <v>41</v>
      </c>
      <c r="H19" s="52" t="s">
        <v>41</v>
      </c>
      <c r="I19" s="55"/>
    </row>
    <row r="20" spans="1:9" s="45" customFormat="1" ht="38.25">
      <c r="A20" s="58">
        <v>2</v>
      </c>
      <c r="B20" s="52" t="s">
        <v>119</v>
      </c>
      <c r="C20" s="52" t="s">
        <v>120</v>
      </c>
      <c r="D20" s="59" t="s">
        <v>121</v>
      </c>
      <c r="E20" s="54" t="s">
        <v>122</v>
      </c>
      <c r="F20" s="52" t="s">
        <v>41</v>
      </c>
      <c r="G20" s="52" t="s">
        <v>104</v>
      </c>
      <c r="H20" s="52" t="s">
        <v>41</v>
      </c>
      <c r="I20" s="55"/>
    </row>
    <row r="21" spans="1:9" s="45" customFormat="1" ht="51">
      <c r="A21" s="58">
        <v>3</v>
      </c>
      <c r="B21" s="52" t="s">
        <v>123</v>
      </c>
      <c r="C21" s="52" t="s">
        <v>124</v>
      </c>
      <c r="D21" s="60" t="s">
        <v>125</v>
      </c>
      <c r="E21" s="54" t="s">
        <v>122</v>
      </c>
      <c r="F21" s="52" t="s">
        <v>41</v>
      </c>
      <c r="G21" s="52" t="s">
        <v>41</v>
      </c>
      <c r="H21" s="52" t="s">
        <v>41</v>
      </c>
      <c r="I21" s="55"/>
    </row>
    <row r="22" spans="1:9" s="48" customFormat="1" ht="102">
      <c r="A22" s="58">
        <v>4</v>
      </c>
      <c r="B22" s="52" t="s">
        <v>126</v>
      </c>
      <c r="C22" s="52" t="s">
        <v>127</v>
      </c>
      <c r="D22" s="54" t="s">
        <v>128</v>
      </c>
      <c r="E22" s="54" t="s">
        <v>129</v>
      </c>
      <c r="F22" s="52" t="s">
        <v>41</v>
      </c>
      <c r="G22" s="52" t="s">
        <v>41</v>
      </c>
      <c r="H22" s="52" t="s">
        <v>41</v>
      </c>
      <c r="I22" s="61"/>
    </row>
    <row r="23" spans="1:9" s="48" customFormat="1" ht="114.75">
      <c r="A23" s="58">
        <v>5</v>
      </c>
      <c r="B23" s="52" t="s">
        <v>130</v>
      </c>
      <c r="C23" s="52" t="s">
        <v>131</v>
      </c>
      <c r="D23" s="54" t="s">
        <v>132</v>
      </c>
      <c r="E23" s="54" t="s">
        <v>133</v>
      </c>
      <c r="F23" s="52" t="s">
        <v>41</v>
      </c>
      <c r="G23" s="52" t="s">
        <v>41</v>
      </c>
      <c r="H23" s="52" t="s">
        <v>41</v>
      </c>
      <c r="I23" s="61"/>
    </row>
    <row r="24" spans="1:9" s="48" customFormat="1" ht="76.5">
      <c r="A24" s="58">
        <v>6</v>
      </c>
      <c r="B24" s="52" t="s">
        <v>134</v>
      </c>
      <c r="C24" s="52" t="s">
        <v>135</v>
      </c>
      <c r="D24" s="60" t="s">
        <v>136</v>
      </c>
      <c r="E24" s="54" t="s">
        <v>137</v>
      </c>
      <c r="F24" s="52" t="s">
        <v>41</v>
      </c>
      <c r="G24" s="52" t="s">
        <v>41</v>
      </c>
      <c r="H24" s="52" t="s">
        <v>41</v>
      </c>
      <c r="I24" s="61"/>
    </row>
    <row r="25" spans="1:9" s="48" customFormat="1" ht="140.25">
      <c r="A25" s="58">
        <v>7</v>
      </c>
      <c r="B25" s="52" t="s">
        <v>138</v>
      </c>
      <c r="C25" s="52" t="s">
        <v>139</v>
      </c>
      <c r="D25" s="54" t="s">
        <v>140</v>
      </c>
      <c r="E25" s="54" t="s">
        <v>141</v>
      </c>
      <c r="F25" s="52" t="s">
        <v>41</v>
      </c>
      <c r="G25" s="52" t="s">
        <v>41</v>
      </c>
      <c r="H25" s="52" t="s">
        <v>41</v>
      </c>
      <c r="I25" s="61"/>
    </row>
    <row r="26" spans="1:9" s="48" customFormat="1" ht="127.5">
      <c r="A26" s="58">
        <v>8</v>
      </c>
      <c r="B26" s="52" t="s">
        <v>142</v>
      </c>
      <c r="C26" s="52" t="s">
        <v>143</v>
      </c>
      <c r="D26" s="54" t="s">
        <v>144</v>
      </c>
      <c r="E26" s="54" t="s">
        <v>145</v>
      </c>
      <c r="F26" s="52" t="s">
        <v>41</v>
      </c>
      <c r="G26" s="52" t="s">
        <v>41</v>
      </c>
      <c r="H26" s="52" t="s">
        <v>41</v>
      </c>
      <c r="I26" s="61"/>
    </row>
    <row r="27" spans="1:9" s="48" customFormat="1" ht="76.5">
      <c r="A27" s="58">
        <v>9</v>
      </c>
      <c r="B27" s="52" t="s">
        <v>147</v>
      </c>
      <c r="C27" s="52" t="s">
        <v>148</v>
      </c>
      <c r="D27" s="54" t="s">
        <v>149</v>
      </c>
      <c r="E27" s="54" t="s">
        <v>122</v>
      </c>
      <c r="F27" s="52" t="s">
        <v>41</v>
      </c>
      <c r="G27" s="52" t="s">
        <v>41</v>
      </c>
      <c r="H27" s="52" t="s">
        <v>41</v>
      </c>
      <c r="I27" s="61"/>
    </row>
    <row r="28" spans="1:9" s="48" customFormat="1" ht="102">
      <c r="A28" s="58">
        <v>10</v>
      </c>
      <c r="B28" s="52" t="s">
        <v>150</v>
      </c>
      <c r="C28" s="52" t="s">
        <v>151</v>
      </c>
      <c r="D28" s="54" t="s">
        <v>152</v>
      </c>
      <c r="E28" s="54" t="s">
        <v>153</v>
      </c>
      <c r="F28" s="52" t="s">
        <v>41</v>
      </c>
      <c r="G28" s="52" t="s">
        <v>41</v>
      </c>
      <c r="H28" s="52" t="s">
        <v>41</v>
      </c>
      <c r="I28" s="61"/>
    </row>
    <row r="29" spans="1:9" s="48" customFormat="1" ht="14.25">
      <c r="A29" s="77"/>
      <c r="B29" s="214" t="s">
        <v>154</v>
      </c>
      <c r="C29" s="215"/>
      <c r="D29" s="216"/>
      <c r="E29" s="69"/>
      <c r="F29" s="66"/>
      <c r="G29" s="66"/>
      <c r="H29" s="66"/>
      <c r="I29" s="69"/>
    </row>
    <row r="30" spans="1:9" s="48" customFormat="1" ht="165.75">
      <c r="A30" s="62">
        <f t="shared" ref="A30:A34" ca="1" si="0">IF(OFFSET(A30,-1,0) ="",OFFSET(A30,-2,0)+1,OFFSET(A30,-1,0)+1 )</f>
        <v>11</v>
      </c>
      <c r="B30" s="52" t="s">
        <v>155</v>
      </c>
      <c r="C30" s="52" t="s">
        <v>156</v>
      </c>
      <c r="D30" s="53" t="s">
        <v>157</v>
      </c>
      <c r="E30" s="54" t="s">
        <v>118</v>
      </c>
      <c r="F30" s="52" t="s">
        <v>41</v>
      </c>
      <c r="G30" s="52" t="s">
        <v>41</v>
      </c>
      <c r="H30" s="52" t="s">
        <v>41</v>
      </c>
      <c r="I30" s="62"/>
    </row>
    <row r="31" spans="1:9" s="48" customFormat="1" ht="94.5" customHeight="1">
      <c r="A31" s="62">
        <f t="shared" ca="1" si="0"/>
        <v>12</v>
      </c>
      <c r="B31" s="52" t="s">
        <v>158</v>
      </c>
      <c r="C31" s="52" t="s">
        <v>159</v>
      </c>
      <c r="D31" s="59" t="s">
        <v>160</v>
      </c>
      <c r="E31" s="54" t="s">
        <v>161</v>
      </c>
      <c r="F31" s="52" t="s">
        <v>43</v>
      </c>
      <c r="G31" s="52" t="s">
        <v>41</v>
      </c>
      <c r="H31" s="52" t="s">
        <v>41</v>
      </c>
      <c r="I31" s="62"/>
    </row>
    <row r="32" spans="1:9" s="48" customFormat="1" ht="89.25">
      <c r="A32" s="62">
        <f t="shared" ca="1" si="0"/>
        <v>13</v>
      </c>
      <c r="B32" s="52" t="s">
        <v>162</v>
      </c>
      <c r="C32" s="52" t="s">
        <v>163</v>
      </c>
      <c r="D32" s="53" t="s">
        <v>164</v>
      </c>
      <c r="E32" s="54" t="s">
        <v>122</v>
      </c>
      <c r="F32" s="52" t="s">
        <v>41</v>
      </c>
      <c r="G32" s="52" t="s">
        <v>41</v>
      </c>
      <c r="H32" s="52" t="s">
        <v>41</v>
      </c>
      <c r="I32" s="62"/>
    </row>
    <row r="33" spans="1:9" s="48" customFormat="1" ht="140.25">
      <c r="A33" s="62">
        <f t="shared" ca="1" si="0"/>
        <v>14</v>
      </c>
      <c r="B33" s="52" t="s">
        <v>165</v>
      </c>
      <c r="C33" s="52" t="s">
        <v>166</v>
      </c>
      <c r="D33" s="60" t="s">
        <v>167</v>
      </c>
      <c r="E33" s="54" t="s">
        <v>168</v>
      </c>
      <c r="F33" s="52" t="s">
        <v>41</v>
      </c>
      <c r="G33" s="52" t="s">
        <v>41</v>
      </c>
      <c r="H33" s="52" t="s">
        <v>41</v>
      </c>
      <c r="I33" s="62"/>
    </row>
    <row r="34" spans="1:9" s="48" customFormat="1" ht="165.75">
      <c r="A34" s="62">
        <f t="shared" ca="1" si="0"/>
        <v>15</v>
      </c>
      <c r="B34" s="52" t="s">
        <v>169</v>
      </c>
      <c r="C34" s="52" t="s">
        <v>170</v>
      </c>
      <c r="D34" s="54" t="s">
        <v>171</v>
      </c>
      <c r="E34" s="54" t="s">
        <v>172</v>
      </c>
      <c r="F34" s="52" t="s">
        <v>41</v>
      </c>
      <c r="G34" s="52" t="s">
        <v>41</v>
      </c>
      <c r="H34" s="52" t="s">
        <v>41</v>
      </c>
      <c r="I34" s="62"/>
    </row>
    <row r="35" spans="1:9" s="48" customFormat="1" ht="14.25">
      <c r="A35" s="77"/>
      <c r="B35" s="214" t="s">
        <v>173</v>
      </c>
      <c r="C35" s="215"/>
      <c r="D35" s="216"/>
      <c r="E35" s="69"/>
      <c r="F35" s="66"/>
      <c r="G35" s="66"/>
      <c r="H35" s="66"/>
      <c r="I35" s="69"/>
    </row>
    <row r="36" spans="1:9" s="48" customFormat="1" ht="89.25">
      <c r="A36" s="62">
        <f t="shared" ref="A36:A84" ca="1" si="1">IF(OFFSET(A36,-1,0) ="",OFFSET(A36,-2,0)+1,OFFSET(A36,-1,0)+1 )</f>
        <v>16</v>
      </c>
      <c r="B36" s="52" t="s">
        <v>174</v>
      </c>
      <c r="C36" s="52" t="s">
        <v>175</v>
      </c>
      <c r="D36" s="53" t="s">
        <v>176</v>
      </c>
      <c r="E36" s="54" t="s">
        <v>118</v>
      </c>
      <c r="F36" s="52" t="s">
        <v>41</v>
      </c>
      <c r="G36" s="52" t="s">
        <v>41</v>
      </c>
      <c r="H36" s="52" t="s">
        <v>41</v>
      </c>
      <c r="I36" s="62"/>
    </row>
    <row r="37" spans="1:9" s="48" customFormat="1" ht="14.25">
      <c r="A37" s="77"/>
      <c r="B37" s="214" t="s">
        <v>177</v>
      </c>
      <c r="C37" s="215"/>
      <c r="D37" s="216"/>
      <c r="E37" s="69"/>
      <c r="F37" s="66"/>
      <c r="G37" s="66"/>
      <c r="H37" s="66"/>
      <c r="I37" s="69"/>
    </row>
    <row r="38" spans="1:9" s="49" customFormat="1" ht="63.75">
      <c r="A38" s="63">
        <f t="shared" ca="1" si="1"/>
        <v>17</v>
      </c>
      <c r="B38" s="52" t="s">
        <v>178</v>
      </c>
      <c r="C38" s="52" t="s">
        <v>179</v>
      </c>
      <c r="D38" s="53" t="s">
        <v>180</v>
      </c>
      <c r="E38" s="54" t="s">
        <v>118</v>
      </c>
      <c r="F38" s="52" t="s">
        <v>41</v>
      </c>
      <c r="G38" s="52" t="s">
        <v>41</v>
      </c>
      <c r="H38" s="52" t="s">
        <v>41</v>
      </c>
      <c r="I38" s="63"/>
    </row>
    <row r="39" spans="1:9" s="48" customFormat="1" ht="102">
      <c r="A39" s="62">
        <f t="shared" ca="1" si="1"/>
        <v>18</v>
      </c>
      <c r="B39" s="52" t="s">
        <v>181</v>
      </c>
      <c r="C39" s="52" t="s">
        <v>182</v>
      </c>
      <c r="D39" s="54" t="s">
        <v>183</v>
      </c>
      <c r="E39" s="54" t="s">
        <v>184</v>
      </c>
      <c r="F39" s="52" t="s">
        <v>41</v>
      </c>
      <c r="G39" s="52" t="s">
        <v>41</v>
      </c>
      <c r="H39" s="52" t="s">
        <v>41</v>
      </c>
      <c r="I39" s="62"/>
    </row>
    <row r="40" spans="1:9" s="48" customFormat="1" ht="89.25">
      <c r="A40" s="62">
        <f t="shared" ca="1" si="1"/>
        <v>19</v>
      </c>
      <c r="B40" s="52" t="s">
        <v>185</v>
      </c>
      <c r="C40" s="52" t="s">
        <v>186</v>
      </c>
      <c r="D40" s="54" t="s">
        <v>187</v>
      </c>
      <c r="E40" s="54" t="s">
        <v>188</v>
      </c>
      <c r="F40" s="52" t="s">
        <v>41</v>
      </c>
      <c r="G40" s="52" t="s">
        <v>41</v>
      </c>
      <c r="H40" s="52" t="s">
        <v>41</v>
      </c>
      <c r="I40" s="62"/>
    </row>
    <row r="41" spans="1:9" s="48" customFormat="1" ht="76.5">
      <c r="A41" s="62">
        <f t="shared" ca="1" si="1"/>
        <v>20</v>
      </c>
      <c r="B41" s="52" t="s">
        <v>189</v>
      </c>
      <c r="C41" s="52" t="s">
        <v>190</v>
      </c>
      <c r="D41" s="54" t="s">
        <v>191</v>
      </c>
      <c r="E41" s="60" t="s">
        <v>192</v>
      </c>
      <c r="F41" s="52" t="s">
        <v>41</v>
      </c>
      <c r="G41" s="52" t="s">
        <v>41</v>
      </c>
      <c r="H41" s="52" t="s">
        <v>41</v>
      </c>
      <c r="I41" s="62"/>
    </row>
    <row r="42" spans="1:9" s="48" customFormat="1" ht="178.5">
      <c r="A42" s="62">
        <f t="shared" ca="1" si="1"/>
        <v>21</v>
      </c>
      <c r="B42" s="52" t="s">
        <v>193</v>
      </c>
      <c r="C42" s="52" t="s">
        <v>194</v>
      </c>
      <c r="D42" s="54" t="s">
        <v>195</v>
      </c>
      <c r="E42" s="54" t="s">
        <v>196</v>
      </c>
      <c r="F42" s="52" t="s">
        <v>43</v>
      </c>
      <c r="G42" s="52" t="s">
        <v>41</v>
      </c>
      <c r="H42" s="52" t="s">
        <v>41</v>
      </c>
      <c r="I42" s="62"/>
    </row>
    <row r="43" spans="1:9" s="48" customFormat="1" ht="191.25">
      <c r="A43" s="62">
        <f t="shared" ca="1" si="1"/>
        <v>22</v>
      </c>
      <c r="B43" s="52" t="s">
        <v>197</v>
      </c>
      <c r="C43" s="52" t="s">
        <v>198</v>
      </c>
      <c r="D43" s="54" t="s">
        <v>199</v>
      </c>
      <c r="E43" s="54" t="s">
        <v>200</v>
      </c>
      <c r="F43" s="52" t="s">
        <v>43</v>
      </c>
      <c r="G43" s="52" t="s">
        <v>41</v>
      </c>
      <c r="H43" s="52" t="s">
        <v>41</v>
      </c>
      <c r="I43" s="62"/>
    </row>
    <row r="44" spans="1:9" s="48" customFormat="1" ht="178.5">
      <c r="A44" s="62">
        <f t="shared" ca="1" si="1"/>
        <v>23</v>
      </c>
      <c r="B44" s="52" t="s">
        <v>201</v>
      </c>
      <c r="C44" s="52" t="s">
        <v>202</v>
      </c>
      <c r="D44" s="54" t="s">
        <v>203</v>
      </c>
      <c r="E44" s="54" t="s">
        <v>204</v>
      </c>
      <c r="F44" s="52" t="s">
        <v>41</v>
      </c>
      <c r="G44" s="52" t="s">
        <v>41</v>
      </c>
      <c r="H44" s="52" t="s">
        <v>41</v>
      </c>
      <c r="I44" s="62"/>
    </row>
    <row r="45" spans="1:9" s="48" customFormat="1" ht="127.5">
      <c r="A45" s="62">
        <f ca="1">IF(OFFSET(A45,-1,0) ="",OFFSET(A45,-2,0)+1,OFFSET(A45,-1,0)+1 )</f>
        <v>24</v>
      </c>
      <c r="B45" s="52" t="s">
        <v>205</v>
      </c>
      <c r="C45" s="52" t="s">
        <v>206</v>
      </c>
      <c r="D45" s="54" t="s">
        <v>207</v>
      </c>
      <c r="E45" s="54" t="s">
        <v>208</v>
      </c>
      <c r="F45" s="52" t="s">
        <v>43</v>
      </c>
      <c r="G45" s="52" t="s">
        <v>41</v>
      </c>
      <c r="H45" s="52" t="s">
        <v>41</v>
      </c>
      <c r="I45" s="62"/>
    </row>
    <row r="46" spans="1:9" s="48" customFormat="1" ht="76.5">
      <c r="A46" s="62">
        <f t="shared" ca="1" si="1"/>
        <v>25</v>
      </c>
      <c r="B46" s="52" t="s">
        <v>209</v>
      </c>
      <c r="C46" s="52" t="s">
        <v>210</v>
      </c>
      <c r="D46" s="60" t="s">
        <v>211</v>
      </c>
      <c r="E46" s="54" t="s">
        <v>212</v>
      </c>
      <c r="F46" s="52" t="s">
        <v>41</v>
      </c>
      <c r="G46" s="52" t="s">
        <v>41</v>
      </c>
      <c r="H46" s="52" t="s">
        <v>41</v>
      </c>
      <c r="I46" s="62"/>
    </row>
    <row r="47" spans="1:9" s="48" customFormat="1" ht="14.25">
      <c r="A47" s="77"/>
      <c r="B47" s="214" t="s">
        <v>213</v>
      </c>
      <c r="C47" s="215"/>
      <c r="D47" s="216"/>
      <c r="E47" s="69"/>
      <c r="F47" s="66"/>
      <c r="G47" s="66"/>
      <c r="H47" s="66"/>
      <c r="I47" s="69"/>
    </row>
    <row r="48" spans="1:9" s="48" customFormat="1" ht="89.25">
      <c r="A48" s="62">
        <f t="shared" ca="1" si="1"/>
        <v>26</v>
      </c>
      <c r="B48" s="52" t="s">
        <v>214</v>
      </c>
      <c r="C48" s="52" t="s">
        <v>215</v>
      </c>
      <c r="D48" s="53" t="s">
        <v>216</v>
      </c>
      <c r="E48" s="54" t="s">
        <v>118</v>
      </c>
      <c r="F48" s="52" t="s">
        <v>41</v>
      </c>
      <c r="G48" s="52" t="s">
        <v>41</v>
      </c>
      <c r="H48" s="52" t="s">
        <v>41</v>
      </c>
      <c r="I48" s="62"/>
    </row>
    <row r="49" spans="1:9" s="48" customFormat="1" ht="165.75">
      <c r="A49" s="62">
        <f t="shared" ca="1" si="1"/>
        <v>27</v>
      </c>
      <c r="B49" s="52" t="s">
        <v>217</v>
      </c>
      <c r="C49" s="52" t="s">
        <v>218</v>
      </c>
      <c r="D49" s="54" t="s">
        <v>219</v>
      </c>
      <c r="E49" s="54" t="s">
        <v>220</v>
      </c>
      <c r="F49" s="52" t="s">
        <v>41</v>
      </c>
      <c r="G49" s="52" t="s">
        <v>41</v>
      </c>
      <c r="H49" s="52" t="s">
        <v>41</v>
      </c>
      <c r="I49" s="62"/>
    </row>
    <row r="50" spans="1:9" s="48" customFormat="1" ht="165.75">
      <c r="A50" s="62">
        <f t="shared" ca="1" si="1"/>
        <v>28</v>
      </c>
      <c r="B50" s="52" t="s">
        <v>221</v>
      </c>
      <c r="C50" s="52" t="s">
        <v>222</v>
      </c>
      <c r="D50" s="54" t="s">
        <v>199</v>
      </c>
      <c r="E50" s="54" t="s">
        <v>223</v>
      </c>
      <c r="F50" s="52" t="s">
        <v>41</v>
      </c>
      <c r="G50" s="52" t="s">
        <v>41</v>
      </c>
      <c r="H50" s="52" t="s">
        <v>41</v>
      </c>
      <c r="I50" s="62"/>
    </row>
    <row r="51" spans="1:9" s="48" customFormat="1" ht="102">
      <c r="A51" s="62">
        <f t="shared" ca="1" si="1"/>
        <v>29</v>
      </c>
      <c r="B51" s="52" t="s">
        <v>224</v>
      </c>
      <c r="C51" s="52" t="s">
        <v>225</v>
      </c>
      <c r="D51" s="54" t="s">
        <v>226</v>
      </c>
      <c r="E51" s="54" t="s">
        <v>227</v>
      </c>
      <c r="F51" s="52" t="s">
        <v>41</v>
      </c>
      <c r="G51" s="52" t="s">
        <v>41</v>
      </c>
      <c r="H51" s="52" t="s">
        <v>41</v>
      </c>
      <c r="I51" s="62"/>
    </row>
    <row r="52" spans="1:9" s="48" customFormat="1" ht="14.25">
      <c r="A52" s="77"/>
      <c r="B52" s="214" t="s">
        <v>228</v>
      </c>
      <c r="C52" s="215"/>
      <c r="D52" s="216"/>
      <c r="E52" s="69"/>
      <c r="F52" s="66"/>
      <c r="G52" s="66"/>
      <c r="H52" s="66"/>
      <c r="I52" s="69"/>
    </row>
    <row r="53" spans="1:9" s="48" customFormat="1" ht="63.75">
      <c r="A53" s="62">
        <f t="shared" ca="1" si="1"/>
        <v>30</v>
      </c>
      <c r="B53" s="52" t="s">
        <v>229</v>
      </c>
      <c r="C53" s="52" t="s">
        <v>230</v>
      </c>
      <c r="D53" s="53" t="s">
        <v>231</v>
      </c>
      <c r="E53" s="54" t="s">
        <v>118</v>
      </c>
      <c r="F53" s="52" t="s">
        <v>41</v>
      </c>
      <c r="G53" s="52" t="s">
        <v>41</v>
      </c>
      <c r="H53" s="52" t="s">
        <v>41</v>
      </c>
      <c r="I53" s="62"/>
    </row>
    <row r="54" spans="1:9" s="48" customFormat="1" ht="102">
      <c r="A54" s="62">
        <f t="shared" ca="1" si="1"/>
        <v>31</v>
      </c>
      <c r="B54" s="52" t="s">
        <v>232</v>
      </c>
      <c r="C54" s="52" t="s">
        <v>233</v>
      </c>
      <c r="D54" s="54" t="s">
        <v>234</v>
      </c>
      <c r="E54" s="60" t="s">
        <v>235</v>
      </c>
      <c r="F54" s="52" t="s">
        <v>41</v>
      </c>
      <c r="G54" s="52" t="s">
        <v>41</v>
      </c>
      <c r="H54" s="52" t="s">
        <v>41</v>
      </c>
      <c r="I54" s="62"/>
    </row>
    <row r="55" spans="1:9" s="48" customFormat="1" ht="76.5">
      <c r="A55" s="62">
        <f t="shared" ca="1" si="1"/>
        <v>32</v>
      </c>
      <c r="B55" s="52" t="s">
        <v>236</v>
      </c>
      <c r="C55" s="52" t="s">
        <v>237</v>
      </c>
      <c r="D55" s="60" t="s">
        <v>238</v>
      </c>
      <c r="E55" s="54" t="s">
        <v>239</v>
      </c>
      <c r="F55" s="52" t="s">
        <v>41</v>
      </c>
      <c r="G55" s="52" t="s">
        <v>41</v>
      </c>
      <c r="H55" s="52" t="s">
        <v>41</v>
      </c>
      <c r="I55" s="62"/>
    </row>
    <row r="56" spans="1:9" s="48" customFormat="1" ht="14.25">
      <c r="A56" s="77"/>
      <c r="B56" s="214" t="s">
        <v>240</v>
      </c>
      <c r="C56" s="215"/>
      <c r="D56" s="216"/>
      <c r="E56" s="69"/>
      <c r="F56" s="66"/>
      <c r="G56" s="66"/>
      <c r="H56" s="66"/>
      <c r="I56" s="69"/>
    </row>
    <row r="57" spans="1:9" s="48" customFormat="1" ht="63.75">
      <c r="A57" s="62">
        <f t="shared" ca="1" si="1"/>
        <v>33</v>
      </c>
      <c r="B57" s="52" t="s">
        <v>241</v>
      </c>
      <c r="C57" s="52" t="s">
        <v>242</v>
      </c>
      <c r="D57" s="53" t="s">
        <v>243</v>
      </c>
      <c r="E57" s="54" t="s">
        <v>118</v>
      </c>
      <c r="F57" s="52" t="s">
        <v>41</v>
      </c>
      <c r="G57" s="52" t="s">
        <v>41</v>
      </c>
      <c r="H57" s="52" t="s">
        <v>41</v>
      </c>
      <c r="I57" s="62"/>
    </row>
    <row r="58" spans="1:9" s="48" customFormat="1" ht="114.75">
      <c r="A58" s="62">
        <f t="shared" ca="1" si="1"/>
        <v>34</v>
      </c>
      <c r="B58" s="52" t="s">
        <v>244</v>
      </c>
      <c r="C58" s="52" t="s">
        <v>245</v>
      </c>
      <c r="D58" s="54" t="s">
        <v>246</v>
      </c>
      <c r="E58" s="60" t="s">
        <v>247</v>
      </c>
      <c r="F58" s="52" t="s">
        <v>43</v>
      </c>
      <c r="G58" s="52" t="s">
        <v>43</v>
      </c>
      <c r="H58" s="52" t="s">
        <v>41</v>
      </c>
      <c r="I58" s="62"/>
    </row>
    <row r="59" spans="1:9" s="48" customFormat="1" ht="153">
      <c r="A59" s="62">
        <f t="shared" ca="1" si="1"/>
        <v>35</v>
      </c>
      <c r="B59" s="52" t="s">
        <v>248</v>
      </c>
      <c r="C59" s="52" t="s">
        <v>249</v>
      </c>
      <c r="D59" s="54" t="s">
        <v>250</v>
      </c>
      <c r="E59" s="60" t="s">
        <v>122</v>
      </c>
      <c r="F59" s="52" t="s">
        <v>43</v>
      </c>
      <c r="G59" s="52" t="s">
        <v>43</v>
      </c>
      <c r="H59" s="52" t="s">
        <v>41</v>
      </c>
      <c r="I59" s="62"/>
    </row>
    <row r="60" spans="1:9" s="48" customFormat="1" ht="114.75">
      <c r="A60" s="62">
        <f t="shared" ca="1" si="1"/>
        <v>36</v>
      </c>
      <c r="B60" s="52" t="s">
        <v>251</v>
      </c>
      <c r="C60" s="52" t="s">
        <v>252</v>
      </c>
      <c r="D60" s="54" t="s">
        <v>253</v>
      </c>
      <c r="E60" s="60" t="s">
        <v>254</v>
      </c>
      <c r="F60" s="52" t="s">
        <v>41</v>
      </c>
      <c r="G60" s="52" t="s">
        <v>41</v>
      </c>
      <c r="H60" s="52" t="s">
        <v>41</v>
      </c>
      <c r="I60" s="62"/>
    </row>
    <row r="61" spans="1:9" s="48" customFormat="1" ht="102">
      <c r="A61" s="62">
        <f t="shared" ca="1" si="1"/>
        <v>37</v>
      </c>
      <c r="B61" s="52" t="s">
        <v>255</v>
      </c>
      <c r="C61" s="52" t="s">
        <v>256</v>
      </c>
      <c r="D61" s="54" t="s">
        <v>257</v>
      </c>
      <c r="E61" s="54" t="s">
        <v>258</v>
      </c>
      <c r="F61" s="52" t="s">
        <v>41</v>
      </c>
      <c r="G61" s="52" t="s">
        <v>41</v>
      </c>
      <c r="H61" s="52" t="s">
        <v>41</v>
      </c>
      <c r="I61" s="62"/>
    </row>
    <row r="62" spans="1:9" s="48" customFormat="1" ht="102">
      <c r="A62" s="62">
        <f t="shared" ca="1" si="1"/>
        <v>38</v>
      </c>
      <c r="B62" s="52" t="s">
        <v>259</v>
      </c>
      <c r="C62" s="52" t="s">
        <v>260</v>
      </c>
      <c r="D62" s="54" t="s">
        <v>261</v>
      </c>
      <c r="E62" s="54" t="s">
        <v>262</v>
      </c>
      <c r="F62" s="52" t="s">
        <v>41</v>
      </c>
      <c r="G62" s="52" t="s">
        <v>41</v>
      </c>
      <c r="H62" s="52" t="s">
        <v>41</v>
      </c>
      <c r="I62" s="62"/>
    </row>
    <row r="63" spans="1:9" s="48" customFormat="1" ht="102">
      <c r="A63" s="62">
        <f t="shared" ca="1" si="1"/>
        <v>39</v>
      </c>
      <c r="B63" s="52" t="s">
        <v>263</v>
      </c>
      <c r="C63" s="52" t="s">
        <v>264</v>
      </c>
      <c r="D63" s="60" t="s">
        <v>265</v>
      </c>
      <c r="E63" s="54" t="s">
        <v>266</v>
      </c>
      <c r="F63" s="52" t="s">
        <v>41</v>
      </c>
      <c r="G63" s="52" t="s">
        <v>41</v>
      </c>
      <c r="H63" s="52" t="s">
        <v>41</v>
      </c>
      <c r="I63" s="62"/>
    </row>
    <row r="64" spans="1:9" s="48" customFormat="1" ht="76.5">
      <c r="A64" s="62">
        <f t="shared" ca="1" si="1"/>
        <v>40</v>
      </c>
      <c r="B64" s="52" t="s">
        <v>267</v>
      </c>
      <c r="C64" s="52" t="s">
        <v>268</v>
      </c>
      <c r="D64" s="60" t="s">
        <v>269</v>
      </c>
      <c r="E64" s="54" t="s">
        <v>270</v>
      </c>
      <c r="F64" s="52" t="s">
        <v>43</v>
      </c>
      <c r="G64" s="52" t="s">
        <v>43</v>
      </c>
      <c r="H64" s="52" t="s">
        <v>41</v>
      </c>
      <c r="I64" s="62"/>
    </row>
    <row r="65" spans="1:9" s="48" customFormat="1" ht="102">
      <c r="A65" s="62">
        <f t="shared" ca="1" si="1"/>
        <v>41</v>
      </c>
      <c r="B65" s="52" t="s">
        <v>271</v>
      </c>
      <c r="C65" s="52" t="s">
        <v>272</v>
      </c>
      <c r="D65" s="60" t="s">
        <v>273</v>
      </c>
      <c r="E65" s="54" t="s">
        <v>274</v>
      </c>
      <c r="F65" s="52" t="s">
        <v>41</v>
      </c>
      <c r="G65" s="52" t="s">
        <v>41</v>
      </c>
      <c r="H65" s="52" t="s">
        <v>41</v>
      </c>
      <c r="I65" s="62"/>
    </row>
    <row r="66" spans="1:9" s="48" customFormat="1" ht="127.5">
      <c r="A66" s="62">
        <f t="shared" ca="1" si="1"/>
        <v>42</v>
      </c>
      <c r="B66" s="52" t="s">
        <v>275</v>
      </c>
      <c r="C66" s="52" t="s">
        <v>276</v>
      </c>
      <c r="D66" s="54" t="s">
        <v>277</v>
      </c>
      <c r="E66" s="60" t="s">
        <v>278</v>
      </c>
      <c r="F66" s="52" t="s">
        <v>41</v>
      </c>
      <c r="G66" s="52" t="s">
        <v>41</v>
      </c>
      <c r="H66" s="52" t="s">
        <v>41</v>
      </c>
      <c r="I66" s="62"/>
    </row>
    <row r="67" spans="1:9" s="48" customFormat="1" ht="127.5">
      <c r="A67" s="62">
        <f t="shared" ca="1" si="1"/>
        <v>43</v>
      </c>
      <c r="B67" s="52" t="s">
        <v>279</v>
      </c>
      <c r="C67" s="52" t="s">
        <v>280</v>
      </c>
      <c r="D67" s="54" t="s">
        <v>281</v>
      </c>
      <c r="E67" s="60" t="s">
        <v>278</v>
      </c>
      <c r="F67" s="52" t="s">
        <v>43</v>
      </c>
      <c r="G67" s="52" t="s">
        <v>41</v>
      </c>
      <c r="H67" s="52" t="s">
        <v>41</v>
      </c>
      <c r="I67" s="62"/>
    </row>
    <row r="68" spans="1:9" s="48" customFormat="1" ht="14.25">
      <c r="A68" s="77"/>
      <c r="B68" s="214" t="s">
        <v>282</v>
      </c>
      <c r="C68" s="215"/>
      <c r="D68" s="216"/>
      <c r="E68" s="69"/>
      <c r="F68" s="66"/>
      <c r="G68" s="66"/>
      <c r="H68" s="66"/>
      <c r="I68" s="69"/>
    </row>
    <row r="69" spans="1:9" s="48" customFormat="1" ht="76.5">
      <c r="A69" s="62">
        <f t="shared" ca="1" si="1"/>
        <v>44</v>
      </c>
      <c r="B69" s="52" t="s">
        <v>283</v>
      </c>
      <c r="C69" s="52" t="s">
        <v>284</v>
      </c>
      <c r="D69" s="53" t="s">
        <v>285</v>
      </c>
      <c r="E69" s="54" t="s">
        <v>118</v>
      </c>
      <c r="F69" s="52" t="s">
        <v>41</v>
      </c>
      <c r="G69" s="52" t="s">
        <v>41</v>
      </c>
      <c r="H69" s="52" t="s">
        <v>41</v>
      </c>
      <c r="I69" s="62"/>
    </row>
    <row r="70" spans="1:9" s="48" customFormat="1" ht="89.25">
      <c r="A70" s="62">
        <f t="shared" ca="1" si="1"/>
        <v>45</v>
      </c>
      <c r="B70" s="52" t="s">
        <v>286</v>
      </c>
      <c r="C70" s="52" t="s">
        <v>287</v>
      </c>
      <c r="D70" s="60" t="s">
        <v>288</v>
      </c>
      <c r="E70" s="60" t="s">
        <v>122</v>
      </c>
      <c r="F70" s="52" t="s">
        <v>41</v>
      </c>
      <c r="G70" s="52" t="s">
        <v>41</v>
      </c>
      <c r="H70" s="52" t="s">
        <v>41</v>
      </c>
      <c r="I70" s="62"/>
    </row>
    <row r="71" spans="1:9" s="48" customFormat="1" ht="89.25">
      <c r="A71" s="62">
        <f t="shared" ca="1" si="1"/>
        <v>46</v>
      </c>
      <c r="B71" s="52" t="s">
        <v>289</v>
      </c>
      <c r="C71" s="52" t="s">
        <v>290</v>
      </c>
      <c r="D71" s="60" t="s">
        <v>291</v>
      </c>
      <c r="E71" s="60" t="s">
        <v>122</v>
      </c>
      <c r="F71" s="52" t="s">
        <v>41</v>
      </c>
      <c r="G71" s="52" t="s">
        <v>41</v>
      </c>
      <c r="H71" s="52" t="s">
        <v>41</v>
      </c>
      <c r="I71" s="62"/>
    </row>
    <row r="72" spans="1:9" s="48" customFormat="1" ht="14.25">
      <c r="A72" s="77"/>
      <c r="B72" s="214" t="s">
        <v>292</v>
      </c>
      <c r="C72" s="215"/>
      <c r="D72" s="216"/>
      <c r="E72" s="69"/>
      <c r="F72" s="66"/>
      <c r="G72" s="66"/>
      <c r="H72" s="66"/>
      <c r="I72" s="69"/>
    </row>
    <row r="73" spans="1:9" s="48" customFormat="1" ht="127.5">
      <c r="A73" s="62">
        <f t="shared" ca="1" si="1"/>
        <v>47</v>
      </c>
      <c r="B73" s="52" t="s">
        <v>293</v>
      </c>
      <c r="C73" s="52" t="s">
        <v>294</v>
      </c>
      <c r="D73" s="54" t="s">
        <v>295</v>
      </c>
      <c r="E73" s="54" t="s">
        <v>296</v>
      </c>
      <c r="F73" s="52" t="s">
        <v>41</v>
      </c>
      <c r="G73" s="52" t="s">
        <v>41</v>
      </c>
      <c r="H73" s="52" t="s">
        <v>41</v>
      </c>
      <c r="I73" s="62"/>
    </row>
    <row r="74" spans="1:9" s="48" customFormat="1" ht="153">
      <c r="A74" s="62">
        <f t="shared" ca="1" si="1"/>
        <v>48</v>
      </c>
      <c r="B74" s="52" t="s">
        <v>297</v>
      </c>
      <c r="C74" s="52" t="s">
        <v>294</v>
      </c>
      <c r="D74" s="54" t="s">
        <v>298</v>
      </c>
      <c r="E74" s="54" t="s">
        <v>299</v>
      </c>
      <c r="F74" s="52" t="s">
        <v>41</v>
      </c>
      <c r="G74" s="52" t="s">
        <v>41</v>
      </c>
      <c r="H74" s="52" t="s">
        <v>41</v>
      </c>
      <c r="I74" s="62"/>
    </row>
    <row r="75" spans="1:9" s="48" customFormat="1" ht="114.75">
      <c r="A75" s="62">
        <f t="shared" ca="1" si="1"/>
        <v>49</v>
      </c>
      <c r="B75" s="52" t="s">
        <v>300</v>
      </c>
      <c r="C75" s="52" t="s">
        <v>294</v>
      </c>
      <c r="D75" s="54" t="s">
        <v>301</v>
      </c>
      <c r="E75" s="54" t="s">
        <v>302</v>
      </c>
      <c r="F75" s="52" t="s">
        <v>41</v>
      </c>
      <c r="G75" s="52" t="s">
        <v>41</v>
      </c>
      <c r="H75" s="52" t="s">
        <v>41</v>
      </c>
      <c r="I75" s="62"/>
    </row>
    <row r="76" spans="1:9" s="48" customFormat="1" ht="14.25" customHeight="1">
      <c r="A76" s="77"/>
      <c r="B76" s="214" t="s">
        <v>303</v>
      </c>
      <c r="C76" s="215"/>
      <c r="D76" s="216"/>
      <c r="E76" s="69"/>
      <c r="F76" s="66"/>
      <c r="G76" s="66"/>
      <c r="H76" s="66"/>
      <c r="I76" s="69"/>
    </row>
    <row r="77" spans="1:9" s="48" customFormat="1" ht="204">
      <c r="A77" s="62">
        <f t="shared" ca="1" si="1"/>
        <v>50</v>
      </c>
      <c r="B77" s="52" t="s">
        <v>304</v>
      </c>
      <c r="C77" s="52" t="s">
        <v>305</v>
      </c>
      <c r="D77" s="54" t="s">
        <v>306</v>
      </c>
      <c r="E77" s="60" t="s">
        <v>307</v>
      </c>
      <c r="F77" s="52" t="s">
        <v>41</v>
      </c>
      <c r="G77" s="52" t="s">
        <v>41</v>
      </c>
      <c r="H77" s="52" t="s">
        <v>41</v>
      </c>
      <c r="I77" s="62"/>
    </row>
    <row r="78" spans="1:9" s="48" customFormat="1" ht="76.5">
      <c r="A78" s="62">
        <f t="shared" ca="1" si="1"/>
        <v>51</v>
      </c>
      <c r="B78" s="52" t="s">
        <v>308</v>
      </c>
      <c r="C78" s="52" t="s">
        <v>305</v>
      </c>
      <c r="D78" s="60" t="s">
        <v>309</v>
      </c>
      <c r="E78" s="60" t="s">
        <v>310</v>
      </c>
      <c r="F78" s="52" t="s">
        <v>41</v>
      </c>
      <c r="G78" s="52" t="s">
        <v>41</v>
      </c>
      <c r="H78" s="52" t="s">
        <v>41</v>
      </c>
      <c r="I78" s="62"/>
    </row>
    <row r="79" spans="1:9" s="48" customFormat="1" ht="14.25" customHeight="1">
      <c r="A79" s="77"/>
      <c r="B79" s="214" t="s">
        <v>311</v>
      </c>
      <c r="C79" s="215"/>
      <c r="D79" s="216"/>
      <c r="E79" s="69"/>
      <c r="F79" s="66"/>
      <c r="G79" s="66"/>
      <c r="H79" s="66"/>
      <c r="I79" s="69"/>
    </row>
    <row r="80" spans="1:9" s="48" customFormat="1" ht="89.25">
      <c r="A80" s="62">
        <f t="shared" ca="1" si="1"/>
        <v>52</v>
      </c>
      <c r="B80" s="52" t="s">
        <v>312</v>
      </c>
      <c r="C80" s="52" t="s">
        <v>313</v>
      </c>
      <c r="D80" s="53" t="s">
        <v>314</v>
      </c>
      <c r="E80" s="54" t="s">
        <v>118</v>
      </c>
      <c r="F80" s="52" t="s">
        <v>41</v>
      </c>
      <c r="G80" s="52" t="s">
        <v>41</v>
      </c>
      <c r="H80" s="52" t="s">
        <v>41</v>
      </c>
      <c r="I80" s="62"/>
    </row>
    <row r="81" spans="1:9" s="48" customFormat="1" ht="114.75">
      <c r="A81" s="62">
        <f t="shared" ca="1" si="1"/>
        <v>53</v>
      </c>
      <c r="B81" s="52" t="s">
        <v>315</v>
      </c>
      <c r="C81" s="52" t="s">
        <v>316</v>
      </c>
      <c r="D81" s="60" t="s">
        <v>317</v>
      </c>
      <c r="E81" s="54" t="s">
        <v>318</v>
      </c>
      <c r="F81" s="52" t="s">
        <v>41</v>
      </c>
      <c r="G81" s="52" t="s">
        <v>41</v>
      </c>
      <c r="H81" s="52" t="s">
        <v>41</v>
      </c>
      <c r="I81" s="62"/>
    </row>
    <row r="82" spans="1:9" s="48" customFormat="1" ht="76.5">
      <c r="A82" s="62">
        <f t="shared" ca="1" si="1"/>
        <v>54</v>
      </c>
      <c r="B82" s="52" t="s">
        <v>319</v>
      </c>
      <c r="C82" s="52" t="s">
        <v>320</v>
      </c>
      <c r="D82" s="60" t="s">
        <v>321</v>
      </c>
      <c r="E82" s="54" t="s">
        <v>322</v>
      </c>
      <c r="F82" s="52" t="s">
        <v>43</v>
      </c>
      <c r="G82" s="52" t="s">
        <v>41</v>
      </c>
      <c r="H82" s="52" t="s">
        <v>41</v>
      </c>
      <c r="I82" s="62"/>
    </row>
    <row r="83" spans="1:9" s="48" customFormat="1" ht="102">
      <c r="A83" s="62">
        <f t="shared" ca="1" si="1"/>
        <v>55</v>
      </c>
      <c r="B83" s="52" t="s">
        <v>323</v>
      </c>
      <c r="C83" s="52" t="s">
        <v>324</v>
      </c>
      <c r="D83" s="60" t="s">
        <v>325</v>
      </c>
      <c r="E83" s="54" t="s">
        <v>326</v>
      </c>
      <c r="F83" s="52" t="s">
        <v>41</v>
      </c>
      <c r="G83" s="52" t="s">
        <v>41</v>
      </c>
      <c r="H83" s="52" t="s">
        <v>41</v>
      </c>
      <c r="I83" s="62"/>
    </row>
    <row r="84" spans="1:9" s="48" customFormat="1" ht="102">
      <c r="A84" s="62">
        <f t="shared" ca="1" si="1"/>
        <v>56</v>
      </c>
      <c r="B84" s="52" t="s">
        <v>327</v>
      </c>
      <c r="C84" s="52" t="s">
        <v>328</v>
      </c>
      <c r="D84" s="60" t="s">
        <v>329</v>
      </c>
      <c r="E84" s="54" t="s">
        <v>326</v>
      </c>
      <c r="F84" s="52" t="s">
        <v>43</v>
      </c>
      <c r="G84" s="52" t="s">
        <v>41</v>
      </c>
      <c r="H84" s="52" t="s">
        <v>41</v>
      </c>
      <c r="I84" s="62"/>
    </row>
  </sheetData>
  <mergeCells count="21">
    <mergeCell ref="B29:D29"/>
    <mergeCell ref="B72:D72"/>
    <mergeCell ref="B76:D76"/>
    <mergeCell ref="B79:D79"/>
    <mergeCell ref="B35:D35"/>
    <mergeCell ref="B37:D37"/>
    <mergeCell ref="B47:D47"/>
    <mergeCell ref="B52:D52"/>
    <mergeCell ref="B56:D56"/>
    <mergeCell ref="B68:D68"/>
    <mergeCell ref="B18:D18"/>
    <mergeCell ref="B5:D5"/>
    <mergeCell ref="B6:D6"/>
    <mergeCell ref="B7:D7"/>
    <mergeCell ref="B8:D8"/>
    <mergeCell ref="A1:D1"/>
    <mergeCell ref="A2:D2"/>
    <mergeCell ref="C3:D3"/>
    <mergeCell ref="B4:D4"/>
    <mergeCell ref="F16:H16"/>
    <mergeCell ref="E2:E3"/>
  </mergeCells>
  <dataValidations count="4">
    <dataValidation type="list" allowBlank="1" showErrorMessage="1" sqref="F85:H142" xr:uid="{00000000-0002-0000-0500-000000000000}">
      <formula1>#REF!</formula1>
      <formula2>0</formula2>
    </dataValidation>
    <dataValidation allowBlank="1" showInputMessage="1" showErrorMessage="1" sqref="F18:H18" xr:uid="{00000000-0002-0000-0500-000001000000}"/>
    <dataValidation showDropDown="1" showErrorMessage="1" sqref="F16:H17" xr:uid="{00000000-0002-0000-0500-000002000000}"/>
    <dataValidation type="list" allowBlank="1" sqref="F19:H84" xr:uid="{00000000-0002-0000-0500-000003000000}">
      <formula1>$A$11:$A$15</formula1>
    </dataValidation>
  </dataValidations>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X84"/>
  <sheetViews>
    <sheetView showGridLines="0" topLeftCell="A35" zoomScaleNormal="100" workbookViewId="0">
      <selection activeCell="C21" sqref="C21"/>
    </sheetView>
  </sheetViews>
  <sheetFormatPr defaultColWidth="9.140625" defaultRowHeight="12.75"/>
  <cols>
    <col min="1" max="1" width="12.42578125" style="78" customWidth="1"/>
    <col min="2" max="4" width="35.140625" style="46" customWidth="1"/>
    <col min="5" max="5" width="32.140625" style="46" customWidth="1"/>
    <col min="6" max="8" width="9.7109375" style="46" customWidth="1"/>
    <col min="9" max="9" width="17.7109375" style="46" customWidth="1"/>
    <col min="10" max="16384" width="9.140625" style="46"/>
  </cols>
  <sheetData>
    <row r="1" spans="1:24" s="1" customFormat="1" ht="14.25">
      <c r="A1" s="207"/>
      <c r="B1" s="207"/>
      <c r="C1" s="207"/>
      <c r="D1" s="207"/>
      <c r="E1" s="34"/>
      <c r="F1" s="34"/>
      <c r="G1" s="34"/>
      <c r="H1" s="34"/>
      <c r="I1" s="34"/>
      <c r="J1" s="34"/>
    </row>
    <row r="2" spans="1:24" s="1" customFormat="1" ht="31.5" customHeight="1">
      <c r="A2" s="208" t="s">
        <v>70</v>
      </c>
      <c r="B2" s="208"/>
      <c r="C2" s="208"/>
      <c r="D2" s="208"/>
      <c r="E2" s="203"/>
      <c r="F2" s="23"/>
      <c r="G2" s="23"/>
      <c r="H2" s="23"/>
      <c r="I2" s="23"/>
      <c r="J2" s="23"/>
    </row>
    <row r="3" spans="1:24" s="1" customFormat="1" ht="31.5" customHeight="1">
      <c r="A3" s="47"/>
      <c r="C3" s="210"/>
      <c r="D3" s="210"/>
      <c r="E3" s="203"/>
      <c r="F3" s="23"/>
      <c r="G3" s="23"/>
      <c r="H3" s="23"/>
      <c r="I3" s="23"/>
      <c r="J3" s="23"/>
    </row>
    <row r="4" spans="1:24" s="38" customFormat="1">
      <c r="A4" s="139" t="s">
        <v>67</v>
      </c>
      <c r="B4" s="205" t="s">
        <v>330</v>
      </c>
      <c r="C4" s="205"/>
      <c r="D4" s="205"/>
      <c r="E4" s="39"/>
      <c r="F4" s="39"/>
      <c r="G4" s="39"/>
      <c r="H4" s="40"/>
      <c r="I4" s="40"/>
      <c r="X4" s="38" t="s">
        <v>93</v>
      </c>
    </row>
    <row r="5" spans="1:24" s="38" customFormat="1" ht="144.75" customHeight="1">
      <c r="A5" s="139" t="s">
        <v>62</v>
      </c>
      <c r="B5" s="206" t="s">
        <v>94</v>
      </c>
      <c r="C5" s="205"/>
      <c r="D5" s="205"/>
      <c r="E5" s="39"/>
      <c r="F5" s="39"/>
      <c r="G5" s="39"/>
      <c r="H5" s="40"/>
      <c r="I5" s="40"/>
      <c r="X5" s="38" t="s">
        <v>95</v>
      </c>
    </row>
    <row r="6" spans="1:24" s="38" customFormat="1" ht="25.5">
      <c r="A6" s="139" t="s">
        <v>96</v>
      </c>
      <c r="B6" s="206" t="s">
        <v>97</v>
      </c>
      <c r="C6" s="205"/>
      <c r="D6" s="205"/>
      <c r="E6" s="39"/>
      <c r="F6" s="39"/>
      <c r="G6" s="39"/>
      <c r="H6" s="40"/>
      <c r="I6" s="40"/>
    </row>
    <row r="7" spans="1:24" s="38" customFormat="1">
      <c r="A7" s="139" t="s">
        <v>98</v>
      </c>
      <c r="B7" s="205" t="s">
        <v>99</v>
      </c>
      <c r="C7" s="205"/>
      <c r="D7" s="205"/>
      <c r="E7" s="39"/>
      <c r="F7" s="39"/>
      <c r="G7" s="39"/>
      <c r="H7" s="41"/>
      <c r="I7" s="40"/>
      <c r="X7" s="42"/>
    </row>
    <row r="8" spans="1:24" s="43" customFormat="1">
      <c r="A8" s="139" t="s">
        <v>100</v>
      </c>
      <c r="B8" s="209">
        <v>40850</v>
      </c>
      <c r="C8" s="209"/>
      <c r="D8" s="209"/>
      <c r="E8" s="39"/>
    </row>
    <row r="9" spans="1:24" s="43" customFormat="1">
      <c r="A9" s="140" t="s">
        <v>101</v>
      </c>
      <c r="B9" s="73" t="str">
        <f>F17</f>
        <v>Internal Build 03112011</v>
      </c>
      <c r="C9" s="73" t="str">
        <f>G17</f>
        <v>Internal build 14112011</v>
      </c>
      <c r="D9" s="73" t="str">
        <f>H17</f>
        <v>External build 16112011</v>
      </c>
    </row>
    <row r="10" spans="1:24" s="43" customFormat="1">
      <c r="A10" s="141" t="s">
        <v>102</v>
      </c>
      <c r="B10" s="74">
        <f>SUM(B11:B14)</f>
        <v>56</v>
      </c>
      <c r="C10" s="74">
        <f>SUM(C11:C14)</f>
        <v>55</v>
      </c>
      <c r="D10" s="74">
        <f>SUM(D11:D14)</f>
        <v>56</v>
      </c>
    </row>
    <row r="11" spans="1:24" s="43" customFormat="1">
      <c r="A11" s="141" t="s">
        <v>41</v>
      </c>
      <c r="B11" s="75">
        <f>COUNTIF($F$18:$F$49636,"*Passed")</f>
        <v>46</v>
      </c>
      <c r="C11" s="75">
        <f>COUNTIF($G$18:$G$49636,"*Passed")</f>
        <v>52</v>
      </c>
      <c r="D11" s="75">
        <f>COUNTIF($H$18:$H$49636,"*Passed")</f>
        <v>55</v>
      </c>
    </row>
    <row r="12" spans="1:24" s="43" customFormat="1">
      <c r="A12" s="141" t="s">
        <v>43</v>
      </c>
      <c r="B12" s="75">
        <f>COUNTIF($F$18:$F$49356,"*Failed*")</f>
        <v>10</v>
      </c>
      <c r="C12" s="75">
        <f>COUNTIF($G$18:$G$49356,"*Failed*")</f>
        <v>3</v>
      </c>
      <c r="D12" s="75">
        <f>COUNTIF($H$18:$H$49356,"*Failed*")</f>
        <v>1</v>
      </c>
    </row>
    <row r="13" spans="1:24" s="43" customFormat="1">
      <c r="A13" s="141" t="s">
        <v>45</v>
      </c>
      <c r="B13" s="75">
        <f>COUNTIF($F$18:$F$49356,"*Not Run*")</f>
        <v>0</v>
      </c>
      <c r="C13" s="75">
        <f>COUNTIF($G$18:$G$49356,"*Not Run*")</f>
        <v>0</v>
      </c>
      <c r="D13" s="75">
        <f>COUNTIF($H$18:$H$49356,"*Not Run*")</f>
        <v>0</v>
      </c>
      <c r="E13" s="1"/>
      <c r="F13" s="1"/>
      <c r="G13" s="1"/>
      <c r="H13" s="1"/>
      <c r="I13" s="1"/>
    </row>
    <row r="14" spans="1:24" s="43" customFormat="1">
      <c r="A14" s="141" t="s">
        <v>103</v>
      </c>
      <c r="B14" s="75">
        <f>COUNTIF($F$18:$F$49356,"*NA*")</f>
        <v>0</v>
      </c>
      <c r="C14" s="75">
        <f>COUNTIF($G$18:$G$49356,"*NA*")</f>
        <v>0</v>
      </c>
      <c r="D14" s="75">
        <f>COUNTIF($H$18:$H$49356,"*NA*")</f>
        <v>0</v>
      </c>
      <c r="E14" s="64"/>
      <c r="F14" s="1"/>
      <c r="G14" s="1"/>
      <c r="H14" s="1"/>
      <c r="I14" s="1"/>
    </row>
    <row r="15" spans="1:24" s="43" customFormat="1" ht="38.25">
      <c r="A15" s="141" t="s">
        <v>104</v>
      </c>
      <c r="B15" s="75">
        <f>COUNTIF($F$18:$F$49356,"*Passed in previous build*")</f>
        <v>0</v>
      </c>
      <c r="C15" s="75">
        <f>COUNTIF($G$18:$G$49356,"*Passed in previous build*")</f>
        <v>1</v>
      </c>
      <c r="D15" s="75">
        <f>COUNTIF($H$18:$H$49356,"*Passed in previous build*")</f>
        <v>0</v>
      </c>
      <c r="E15" s="1"/>
      <c r="F15" s="1"/>
      <c r="G15" s="1"/>
      <c r="H15" s="1"/>
      <c r="I15" s="1"/>
    </row>
    <row r="16" spans="1:24" s="44" customFormat="1" ht="15" customHeight="1">
      <c r="A16" s="76"/>
      <c r="B16" s="50"/>
      <c r="C16" s="50"/>
      <c r="D16" s="51"/>
      <c r="E16" s="65"/>
      <c r="F16" s="211" t="s">
        <v>101</v>
      </c>
      <c r="G16" s="212"/>
      <c r="H16" s="213"/>
      <c r="I16" s="65"/>
    </row>
    <row r="17" spans="1:9" s="44" customFormat="1" ht="38.25">
      <c r="A17" s="142" t="s">
        <v>105</v>
      </c>
      <c r="B17" s="143" t="s">
        <v>106</v>
      </c>
      <c r="C17" s="143" t="s">
        <v>107</v>
      </c>
      <c r="D17" s="143" t="s">
        <v>108</v>
      </c>
      <c r="E17" s="144" t="s">
        <v>109</v>
      </c>
      <c r="F17" s="143" t="s">
        <v>110</v>
      </c>
      <c r="G17" s="143" t="s">
        <v>111</v>
      </c>
      <c r="H17" s="143" t="s">
        <v>112</v>
      </c>
      <c r="I17" s="143" t="s">
        <v>113</v>
      </c>
    </row>
    <row r="18" spans="1:9" s="44" customFormat="1" ht="15.75" customHeight="1">
      <c r="A18" s="67"/>
      <c r="B18" s="214" t="s">
        <v>114</v>
      </c>
      <c r="C18" s="215"/>
      <c r="D18" s="216"/>
      <c r="E18" s="67"/>
      <c r="F18" s="68"/>
      <c r="G18" s="68"/>
      <c r="H18" s="68"/>
      <c r="I18" s="67"/>
    </row>
    <row r="19" spans="1:9" s="45" customFormat="1" ht="63.75">
      <c r="A19" s="52">
        <v>1</v>
      </c>
      <c r="B19" s="52" t="s">
        <v>115</v>
      </c>
      <c r="C19" s="52" t="s">
        <v>116</v>
      </c>
      <c r="D19" s="53" t="s">
        <v>117</v>
      </c>
      <c r="E19" s="54" t="s">
        <v>118</v>
      </c>
      <c r="F19" s="52" t="s">
        <v>41</v>
      </c>
      <c r="G19" s="52" t="s">
        <v>41</v>
      </c>
      <c r="H19" s="52" t="s">
        <v>41</v>
      </c>
      <c r="I19" s="55"/>
    </row>
    <row r="20" spans="1:9" s="45" customFormat="1" ht="38.25">
      <c r="A20" s="58">
        <v>2</v>
      </c>
      <c r="B20" s="52" t="s">
        <v>119</v>
      </c>
      <c r="C20" s="52" t="s">
        <v>120</v>
      </c>
      <c r="D20" s="59" t="s">
        <v>121</v>
      </c>
      <c r="E20" s="54" t="s">
        <v>122</v>
      </c>
      <c r="F20" s="52" t="s">
        <v>41</v>
      </c>
      <c r="G20" s="52" t="s">
        <v>104</v>
      </c>
      <c r="H20" s="52" t="s">
        <v>41</v>
      </c>
      <c r="I20" s="55"/>
    </row>
    <row r="21" spans="1:9" s="45" customFormat="1" ht="51">
      <c r="A21" s="58">
        <v>3</v>
      </c>
      <c r="B21" s="52" t="s">
        <v>123</v>
      </c>
      <c r="C21" s="52" t="s">
        <v>124</v>
      </c>
      <c r="D21" s="60" t="s">
        <v>125</v>
      </c>
      <c r="E21" s="54" t="s">
        <v>122</v>
      </c>
      <c r="F21" s="52" t="s">
        <v>41</v>
      </c>
      <c r="G21" s="52" t="s">
        <v>41</v>
      </c>
      <c r="H21" s="52" t="s">
        <v>41</v>
      </c>
      <c r="I21" s="55"/>
    </row>
    <row r="22" spans="1:9" s="48" customFormat="1" ht="102">
      <c r="A22" s="58">
        <v>4</v>
      </c>
      <c r="B22" s="52" t="s">
        <v>126</v>
      </c>
      <c r="C22" s="52" t="s">
        <v>127</v>
      </c>
      <c r="D22" s="54" t="s">
        <v>128</v>
      </c>
      <c r="E22" s="54" t="s">
        <v>129</v>
      </c>
      <c r="F22" s="52" t="s">
        <v>41</v>
      </c>
      <c r="G22" s="52" t="s">
        <v>41</v>
      </c>
      <c r="H22" s="52" t="s">
        <v>41</v>
      </c>
      <c r="I22" s="61"/>
    </row>
    <row r="23" spans="1:9" s="48" customFormat="1" ht="114.75">
      <c r="A23" s="58">
        <v>5</v>
      </c>
      <c r="B23" s="52" t="s">
        <v>130</v>
      </c>
      <c r="C23" s="52" t="s">
        <v>131</v>
      </c>
      <c r="D23" s="54" t="s">
        <v>132</v>
      </c>
      <c r="E23" s="54" t="s">
        <v>133</v>
      </c>
      <c r="F23" s="52" t="s">
        <v>41</v>
      </c>
      <c r="G23" s="52" t="s">
        <v>41</v>
      </c>
      <c r="H23" s="52" t="s">
        <v>43</v>
      </c>
      <c r="I23" s="61" t="s">
        <v>331</v>
      </c>
    </row>
    <row r="24" spans="1:9" s="48" customFormat="1" ht="76.5">
      <c r="A24" s="58">
        <v>6</v>
      </c>
      <c r="B24" s="52" t="s">
        <v>134</v>
      </c>
      <c r="C24" s="52" t="s">
        <v>135</v>
      </c>
      <c r="D24" s="60" t="s">
        <v>136</v>
      </c>
      <c r="E24" s="54" t="s">
        <v>137</v>
      </c>
      <c r="F24" s="52" t="s">
        <v>41</v>
      </c>
      <c r="G24" s="52" t="s">
        <v>41</v>
      </c>
      <c r="H24" s="52" t="s">
        <v>41</v>
      </c>
      <c r="I24" s="61"/>
    </row>
    <row r="25" spans="1:9" s="48" customFormat="1" ht="140.25">
      <c r="A25" s="58">
        <v>7</v>
      </c>
      <c r="B25" s="52" t="s">
        <v>138</v>
      </c>
      <c r="C25" s="52" t="s">
        <v>139</v>
      </c>
      <c r="D25" s="54" t="s">
        <v>140</v>
      </c>
      <c r="E25" s="54" t="s">
        <v>141</v>
      </c>
      <c r="F25" s="52" t="s">
        <v>41</v>
      </c>
      <c r="G25" s="52" t="s">
        <v>41</v>
      </c>
      <c r="H25" s="52" t="s">
        <v>41</v>
      </c>
      <c r="I25" s="61"/>
    </row>
    <row r="26" spans="1:9" s="48" customFormat="1" ht="127.5">
      <c r="A26" s="58">
        <v>8</v>
      </c>
      <c r="B26" s="52" t="s">
        <v>142</v>
      </c>
      <c r="C26" s="52" t="s">
        <v>143</v>
      </c>
      <c r="D26" s="54" t="s">
        <v>144</v>
      </c>
      <c r="E26" s="54" t="s">
        <v>145</v>
      </c>
      <c r="F26" s="52" t="s">
        <v>41</v>
      </c>
      <c r="G26" s="52" t="s">
        <v>41</v>
      </c>
      <c r="H26" s="52" t="s">
        <v>41</v>
      </c>
      <c r="I26" s="61"/>
    </row>
    <row r="27" spans="1:9" s="48" customFormat="1" ht="76.5">
      <c r="A27" s="58">
        <v>9</v>
      </c>
      <c r="B27" s="52" t="s">
        <v>147</v>
      </c>
      <c r="C27" s="52" t="s">
        <v>148</v>
      </c>
      <c r="D27" s="54" t="s">
        <v>149</v>
      </c>
      <c r="E27" s="54" t="s">
        <v>122</v>
      </c>
      <c r="F27" s="52" t="s">
        <v>41</v>
      </c>
      <c r="G27" s="52" t="s">
        <v>41</v>
      </c>
      <c r="H27" s="52" t="s">
        <v>41</v>
      </c>
      <c r="I27" s="61"/>
    </row>
    <row r="28" spans="1:9" s="48" customFormat="1" ht="102">
      <c r="A28" s="58">
        <v>10</v>
      </c>
      <c r="B28" s="52" t="s">
        <v>150</v>
      </c>
      <c r="C28" s="52" t="s">
        <v>151</v>
      </c>
      <c r="D28" s="54" t="s">
        <v>152</v>
      </c>
      <c r="E28" s="54" t="s">
        <v>153</v>
      </c>
      <c r="F28" s="52" t="s">
        <v>41</v>
      </c>
      <c r="G28" s="52" t="s">
        <v>41</v>
      </c>
      <c r="H28" s="52" t="s">
        <v>41</v>
      </c>
      <c r="I28" s="61"/>
    </row>
    <row r="29" spans="1:9" s="48" customFormat="1" ht="14.25">
      <c r="A29" s="77"/>
      <c r="B29" s="214" t="s">
        <v>154</v>
      </c>
      <c r="C29" s="215"/>
      <c r="D29" s="216"/>
      <c r="E29" s="69"/>
      <c r="F29" s="66"/>
      <c r="G29" s="66"/>
      <c r="H29" s="66"/>
      <c r="I29" s="69"/>
    </row>
    <row r="30" spans="1:9" s="48" customFormat="1" ht="165.75">
      <c r="A30" s="62">
        <f t="shared" ref="A30:A34" ca="1" si="0">IF(OFFSET(A30,-1,0) ="",OFFSET(A30,-2,0)+1,OFFSET(A30,-1,0)+1 )</f>
        <v>11</v>
      </c>
      <c r="B30" s="52" t="s">
        <v>155</v>
      </c>
      <c r="C30" s="52" t="s">
        <v>156</v>
      </c>
      <c r="D30" s="53" t="s">
        <v>157</v>
      </c>
      <c r="E30" s="54" t="s">
        <v>118</v>
      </c>
      <c r="F30" s="52" t="s">
        <v>41</v>
      </c>
      <c r="G30" s="52" t="s">
        <v>41</v>
      </c>
      <c r="H30" s="52" t="s">
        <v>41</v>
      </c>
      <c r="I30" s="62"/>
    </row>
    <row r="31" spans="1:9" s="48" customFormat="1" ht="94.5" customHeight="1">
      <c r="A31" s="62">
        <f t="shared" ca="1" si="0"/>
        <v>12</v>
      </c>
      <c r="B31" s="52" t="s">
        <v>158</v>
      </c>
      <c r="C31" s="52" t="s">
        <v>159</v>
      </c>
      <c r="D31" s="59" t="s">
        <v>160</v>
      </c>
      <c r="E31" s="54" t="s">
        <v>161</v>
      </c>
      <c r="F31" s="52" t="s">
        <v>43</v>
      </c>
      <c r="G31" s="52" t="s">
        <v>41</v>
      </c>
      <c r="H31" s="52" t="s">
        <v>41</v>
      </c>
      <c r="I31" s="62"/>
    </row>
    <row r="32" spans="1:9" s="48" customFormat="1" ht="89.25">
      <c r="A32" s="62">
        <f t="shared" ca="1" si="0"/>
        <v>13</v>
      </c>
      <c r="B32" s="52" t="s">
        <v>162</v>
      </c>
      <c r="C32" s="52" t="s">
        <v>163</v>
      </c>
      <c r="D32" s="53" t="s">
        <v>164</v>
      </c>
      <c r="E32" s="54" t="s">
        <v>122</v>
      </c>
      <c r="F32" s="52" t="s">
        <v>41</v>
      </c>
      <c r="G32" s="52" t="s">
        <v>41</v>
      </c>
      <c r="H32" s="52" t="s">
        <v>41</v>
      </c>
      <c r="I32" s="62"/>
    </row>
    <row r="33" spans="1:9" s="48" customFormat="1" ht="140.25">
      <c r="A33" s="62">
        <f t="shared" ca="1" si="0"/>
        <v>14</v>
      </c>
      <c r="B33" s="52" t="s">
        <v>165</v>
      </c>
      <c r="C33" s="52" t="s">
        <v>166</v>
      </c>
      <c r="D33" s="60" t="s">
        <v>167</v>
      </c>
      <c r="E33" s="54" t="s">
        <v>168</v>
      </c>
      <c r="F33" s="52" t="s">
        <v>41</v>
      </c>
      <c r="G33" s="52" t="s">
        <v>41</v>
      </c>
      <c r="H33" s="52" t="s">
        <v>41</v>
      </c>
      <c r="I33" s="62"/>
    </row>
    <row r="34" spans="1:9" s="48" customFormat="1" ht="165.75">
      <c r="A34" s="62">
        <f t="shared" ca="1" si="0"/>
        <v>15</v>
      </c>
      <c r="B34" s="52" t="s">
        <v>169</v>
      </c>
      <c r="C34" s="52" t="s">
        <v>170</v>
      </c>
      <c r="D34" s="54" t="s">
        <v>171</v>
      </c>
      <c r="E34" s="54" t="s">
        <v>172</v>
      </c>
      <c r="F34" s="52" t="s">
        <v>41</v>
      </c>
      <c r="G34" s="52" t="s">
        <v>41</v>
      </c>
      <c r="H34" s="52" t="s">
        <v>41</v>
      </c>
      <c r="I34" s="62"/>
    </row>
    <row r="35" spans="1:9" s="48" customFormat="1" ht="14.25">
      <c r="A35" s="77"/>
      <c r="B35" s="214" t="s">
        <v>173</v>
      </c>
      <c r="C35" s="215"/>
      <c r="D35" s="216"/>
      <c r="E35" s="69"/>
      <c r="F35" s="66"/>
      <c r="G35" s="66"/>
      <c r="H35" s="66"/>
      <c r="I35" s="69"/>
    </row>
    <row r="36" spans="1:9" s="48" customFormat="1" ht="89.25">
      <c r="A36" s="62">
        <f t="shared" ref="A36:A84" ca="1" si="1">IF(OFFSET(A36,-1,0) ="",OFFSET(A36,-2,0)+1,OFFSET(A36,-1,0)+1 )</f>
        <v>16</v>
      </c>
      <c r="B36" s="52" t="s">
        <v>174</v>
      </c>
      <c r="C36" s="52" t="s">
        <v>175</v>
      </c>
      <c r="D36" s="53" t="s">
        <v>176</v>
      </c>
      <c r="E36" s="54" t="s">
        <v>118</v>
      </c>
      <c r="F36" s="52" t="s">
        <v>41</v>
      </c>
      <c r="G36" s="52" t="s">
        <v>41</v>
      </c>
      <c r="H36" s="52" t="s">
        <v>41</v>
      </c>
      <c r="I36" s="62"/>
    </row>
    <row r="37" spans="1:9" s="48" customFormat="1" ht="14.25">
      <c r="A37" s="77"/>
      <c r="B37" s="214" t="s">
        <v>177</v>
      </c>
      <c r="C37" s="215"/>
      <c r="D37" s="216"/>
      <c r="E37" s="69"/>
      <c r="F37" s="66"/>
      <c r="G37" s="66"/>
      <c r="H37" s="66"/>
      <c r="I37" s="69"/>
    </row>
    <row r="38" spans="1:9" s="49" customFormat="1" ht="63.75">
      <c r="A38" s="63">
        <f t="shared" ca="1" si="1"/>
        <v>17</v>
      </c>
      <c r="B38" s="52" t="s">
        <v>178</v>
      </c>
      <c r="C38" s="52" t="s">
        <v>179</v>
      </c>
      <c r="D38" s="53" t="s">
        <v>180</v>
      </c>
      <c r="E38" s="54" t="s">
        <v>118</v>
      </c>
      <c r="F38" s="52" t="s">
        <v>41</v>
      </c>
      <c r="G38" s="52" t="s">
        <v>41</v>
      </c>
      <c r="H38" s="52" t="s">
        <v>41</v>
      </c>
      <c r="I38" s="63"/>
    </row>
    <row r="39" spans="1:9" s="48" customFormat="1" ht="102">
      <c r="A39" s="62">
        <f t="shared" ca="1" si="1"/>
        <v>18</v>
      </c>
      <c r="B39" s="52" t="s">
        <v>181</v>
      </c>
      <c r="C39" s="52" t="s">
        <v>182</v>
      </c>
      <c r="D39" s="54" t="s">
        <v>183</v>
      </c>
      <c r="E39" s="54" t="s">
        <v>184</v>
      </c>
      <c r="F39" s="52" t="s">
        <v>41</v>
      </c>
      <c r="G39" s="52" t="s">
        <v>41</v>
      </c>
      <c r="H39" s="52" t="s">
        <v>41</v>
      </c>
      <c r="I39" s="62"/>
    </row>
    <row r="40" spans="1:9" s="48" customFormat="1" ht="89.25">
      <c r="A40" s="62">
        <f t="shared" ca="1" si="1"/>
        <v>19</v>
      </c>
      <c r="B40" s="52" t="s">
        <v>185</v>
      </c>
      <c r="C40" s="52" t="s">
        <v>186</v>
      </c>
      <c r="D40" s="54" t="s">
        <v>187</v>
      </c>
      <c r="E40" s="54" t="s">
        <v>188</v>
      </c>
      <c r="F40" s="52" t="s">
        <v>41</v>
      </c>
      <c r="G40" s="52" t="s">
        <v>41</v>
      </c>
      <c r="H40" s="52" t="s">
        <v>41</v>
      </c>
      <c r="I40" s="62"/>
    </row>
    <row r="41" spans="1:9" s="48" customFormat="1" ht="76.5">
      <c r="A41" s="62">
        <f t="shared" ca="1" si="1"/>
        <v>20</v>
      </c>
      <c r="B41" s="52" t="s">
        <v>189</v>
      </c>
      <c r="C41" s="52" t="s">
        <v>190</v>
      </c>
      <c r="D41" s="54" t="s">
        <v>191</v>
      </c>
      <c r="E41" s="60" t="s">
        <v>192</v>
      </c>
      <c r="F41" s="52" t="s">
        <v>41</v>
      </c>
      <c r="G41" s="52" t="s">
        <v>41</v>
      </c>
      <c r="H41" s="52" t="s">
        <v>41</v>
      </c>
      <c r="I41" s="62"/>
    </row>
    <row r="42" spans="1:9" s="48" customFormat="1" ht="178.5">
      <c r="A42" s="62">
        <f t="shared" ca="1" si="1"/>
        <v>21</v>
      </c>
      <c r="B42" s="52" t="s">
        <v>193</v>
      </c>
      <c r="C42" s="52" t="s">
        <v>194</v>
      </c>
      <c r="D42" s="54" t="s">
        <v>195</v>
      </c>
      <c r="E42" s="54" t="s">
        <v>196</v>
      </c>
      <c r="F42" s="52" t="s">
        <v>43</v>
      </c>
      <c r="G42" s="52" t="s">
        <v>41</v>
      </c>
      <c r="H42" s="52" t="s">
        <v>41</v>
      </c>
      <c r="I42" s="62"/>
    </row>
    <row r="43" spans="1:9" s="48" customFormat="1" ht="191.25">
      <c r="A43" s="62">
        <f t="shared" ca="1" si="1"/>
        <v>22</v>
      </c>
      <c r="B43" s="52" t="s">
        <v>197</v>
      </c>
      <c r="C43" s="52" t="s">
        <v>198</v>
      </c>
      <c r="D43" s="54" t="s">
        <v>199</v>
      </c>
      <c r="E43" s="54" t="s">
        <v>200</v>
      </c>
      <c r="F43" s="52" t="s">
        <v>43</v>
      </c>
      <c r="G43" s="52" t="s">
        <v>41</v>
      </c>
      <c r="H43" s="52" t="s">
        <v>41</v>
      </c>
      <c r="I43" s="62"/>
    </row>
    <row r="44" spans="1:9" s="48" customFormat="1" ht="178.5">
      <c r="A44" s="62">
        <f t="shared" ca="1" si="1"/>
        <v>23</v>
      </c>
      <c r="B44" s="52" t="s">
        <v>201</v>
      </c>
      <c r="C44" s="52" t="s">
        <v>202</v>
      </c>
      <c r="D44" s="54" t="s">
        <v>203</v>
      </c>
      <c r="E44" s="54" t="s">
        <v>204</v>
      </c>
      <c r="F44" s="52" t="s">
        <v>41</v>
      </c>
      <c r="G44" s="52" t="s">
        <v>41</v>
      </c>
      <c r="H44" s="52" t="s">
        <v>41</v>
      </c>
      <c r="I44" s="62"/>
    </row>
    <row r="45" spans="1:9" s="48" customFormat="1" ht="127.5">
      <c r="A45" s="62">
        <f ca="1">IF(OFFSET(A45,-1,0) ="",OFFSET(A45,-2,0)+1,OFFSET(A45,-1,0)+1 )</f>
        <v>24</v>
      </c>
      <c r="B45" s="52" t="s">
        <v>205</v>
      </c>
      <c r="C45" s="52" t="s">
        <v>206</v>
      </c>
      <c r="D45" s="54" t="s">
        <v>207</v>
      </c>
      <c r="E45" s="54" t="s">
        <v>208</v>
      </c>
      <c r="F45" s="52" t="s">
        <v>43</v>
      </c>
      <c r="G45" s="52" t="s">
        <v>41</v>
      </c>
      <c r="H45" s="52" t="s">
        <v>41</v>
      </c>
      <c r="I45" s="62"/>
    </row>
    <row r="46" spans="1:9" s="48" customFormat="1" ht="76.5">
      <c r="A46" s="62">
        <f t="shared" ca="1" si="1"/>
        <v>25</v>
      </c>
      <c r="B46" s="52" t="s">
        <v>209</v>
      </c>
      <c r="C46" s="52" t="s">
        <v>210</v>
      </c>
      <c r="D46" s="60" t="s">
        <v>211</v>
      </c>
      <c r="E46" s="54" t="s">
        <v>212</v>
      </c>
      <c r="F46" s="52" t="s">
        <v>41</v>
      </c>
      <c r="G46" s="52" t="s">
        <v>41</v>
      </c>
      <c r="H46" s="52" t="s">
        <v>41</v>
      </c>
      <c r="I46" s="62"/>
    </row>
    <row r="47" spans="1:9" s="48" customFormat="1" ht="14.25">
      <c r="A47" s="77"/>
      <c r="B47" s="214" t="s">
        <v>213</v>
      </c>
      <c r="C47" s="215"/>
      <c r="D47" s="216"/>
      <c r="E47" s="69"/>
      <c r="F47" s="66"/>
      <c r="G47" s="66"/>
      <c r="H47" s="66"/>
      <c r="I47" s="69"/>
    </row>
    <row r="48" spans="1:9" s="48" customFormat="1" ht="89.25">
      <c r="A48" s="62">
        <f t="shared" ca="1" si="1"/>
        <v>26</v>
      </c>
      <c r="B48" s="52" t="s">
        <v>214</v>
      </c>
      <c r="C48" s="52" t="s">
        <v>215</v>
      </c>
      <c r="D48" s="53" t="s">
        <v>216</v>
      </c>
      <c r="E48" s="54" t="s">
        <v>118</v>
      </c>
      <c r="F48" s="52" t="s">
        <v>41</v>
      </c>
      <c r="G48" s="52" t="s">
        <v>41</v>
      </c>
      <c r="H48" s="52" t="s">
        <v>41</v>
      </c>
      <c r="I48" s="62"/>
    </row>
    <row r="49" spans="1:9" s="48" customFormat="1" ht="165.75">
      <c r="A49" s="62">
        <f t="shared" ca="1" si="1"/>
        <v>27</v>
      </c>
      <c r="B49" s="52" t="s">
        <v>217</v>
      </c>
      <c r="C49" s="52" t="s">
        <v>218</v>
      </c>
      <c r="D49" s="54" t="s">
        <v>219</v>
      </c>
      <c r="E49" s="54" t="s">
        <v>220</v>
      </c>
      <c r="F49" s="52" t="s">
        <v>41</v>
      </c>
      <c r="G49" s="52" t="s">
        <v>41</v>
      </c>
      <c r="H49" s="52" t="s">
        <v>41</v>
      </c>
      <c r="I49" s="62"/>
    </row>
    <row r="50" spans="1:9" s="48" customFormat="1" ht="165.75">
      <c r="A50" s="62">
        <f t="shared" ca="1" si="1"/>
        <v>28</v>
      </c>
      <c r="B50" s="52" t="s">
        <v>221</v>
      </c>
      <c r="C50" s="52" t="s">
        <v>222</v>
      </c>
      <c r="D50" s="54" t="s">
        <v>199</v>
      </c>
      <c r="E50" s="54" t="s">
        <v>223</v>
      </c>
      <c r="F50" s="52" t="s">
        <v>41</v>
      </c>
      <c r="G50" s="52" t="s">
        <v>41</v>
      </c>
      <c r="H50" s="52" t="s">
        <v>41</v>
      </c>
      <c r="I50" s="62"/>
    </row>
    <row r="51" spans="1:9" s="48" customFormat="1" ht="102">
      <c r="A51" s="62">
        <f t="shared" ca="1" si="1"/>
        <v>29</v>
      </c>
      <c r="B51" s="52" t="s">
        <v>224</v>
      </c>
      <c r="C51" s="52" t="s">
        <v>225</v>
      </c>
      <c r="D51" s="54" t="s">
        <v>226</v>
      </c>
      <c r="E51" s="54" t="s">
        <v>227</v>
      </c>
      <c r="F51" s="52" t="s">
        <v>41</v>
      </c>
      <c r="G51" s="52" t="s">
        <v>41</v>
      </c>
      <c r="H51" s="52" t="s">
        <v>41</v>
      </c>
      <c r="I51" s="62"/>
    </row>
    <row r="52" spans="1:9" s="48" customFormat="1" ht="14.25">
      <c r="A52" s="77"/>
      <c r="B52" s="214" t="s">
        <v>228</v>
      </c>
      <c r="C52" s="215"/>
      <c r="D52" s="216"/>
      <c r="E52" s="69"/>
      <c r="F52" s="66"/>
      <c r="G52" s="66"/>
      <c r="H52" s="66"/>
      <c r="I52" s="69"/>
    </row>
    <row r="53" spans="1:9" s="48" customFormat="1" ht="63.75">
      <c r="A53" s="62">
        <f t="shared" ca="1" si="1"/>
        <v>30</v>
      </c>
      <c r="B53" s="52" t="s">
        <v>229</v>
      </c>
      <c r="C53" s="52" t="s">
        <v>230</v>
      </c>
      <c r="D53" s="53" t="s">
        <v>231</v>
      </c>
      <c r="E53" s="54" t="s">
        <v>118</v>
      </c>
      <c r="F53" s="52" t="s">
        <v>41</v>
      </c>
      <c r="G53" s="52" t="s">
        <v>41</v>
      </c>
      <c r="H53" s="52" t="s">
        <v>41</v>
      </c>
      <c r="I53" s="62"/>
    </row>
    <row r="54" spans="1:9" s="48" customFormat="1" ht="102">
      <c r="A54" s="62">
        <f t="shared" ca="1" si="1"/>
        <v>31</v>
      </c>
      <c r="B54" s="52" t="s">
        <v>232</v>
      </c>
      <c r="C54" s="52" t="s">
        <v>233</v>
      </c>
      <c r="D54" s="54" t="s">
        <v>234</v>
      </c>
      <c r="E54" s="60" t="s">
        <v>235</v>
      </c>
      <c r="F54" s="52" t="s">
        <v>41</v>
      </c>
      <c r="G54" s="52" t="s">
        <v>41</v>
      </c>
      <c r="H54" s="52" t="s">
        <v>41</v>
      </c>
      <c r="I54" s="62"/>
    </row>
    <row r="55" spans="1:9" s="48" customFormat="1" ht="76.5">
      <c r="A55" s="62">
        <f t="shared" ca="1" si="1"/>
        <v>32</v>
      </c>
      <c r="B55" s="52" t="s">
        <v>236</v>
      </c>
      <c r="C55" s="52" t="s">
        <v>237</v>
      </c>
      <c r="D55" s="60" t="s">
        <v>238</v>
      </c>
      <c r="E55" s="54" t="s">
        <v>239</v>
      </c>
      <c r="F55" s="52" t="s">
        <v>41</v>
      </c>
      <c r="G55" s="52" t="s">
        <v>41</v>
      </c>
      <c r="H55" s="52" t="s">
        <v>41</v>
      </c>
      <c r="I55" s="62"/>
    </row>
    <row r="56" spans="1:9" s="48" customFormat="1" ht="14.25">
      <c r="A56" s="77"/>
      <c r="B56" s="214" t="s">
        <v>240</v>
      </c>
      <c r="C56" s="215"/>
      <c r="D56" s="216"/>
      <c r="E56" s="69"/>
      <c r="F56" s="66"/>
      <c r="G56" s="66"/>
      <c r="H56" s="66"/>
      <c r="I56" s="69"/>
    </row>
    <row r="57" spans="1:9" s="48" customFormat="1" ht="63.75">
      <c r="A57" s="62">
        <f t="shared" ca="1" si="1"/>
        <v>33</v>
      </c>
      <c r="B57" s="52" t="s">
        <v>241</v>
      </c>
      <c r="C57" s="52" t="s">
        <v>242</v>
      </c>
      <c r="D57" s="53" t="s">
        <v>243</v>
      </c>
      <c r="E57" s="54" t="s">
        <v>118</v>
      </c>
      <c r="F57" s="52" t="s">
        <v>41</v>
      </c>
      <c r="G57" s="52" t="s">
        <v>41</v>
      </c>
      <c r="H57" s="52" t="s">
        <v>41</v>
      </c>
      <c r="I57" s="62"/>
    </row>
    <row r="58" spans="1:9" s="48" customFormat="1" ht="114.75">
      <c r="A58" s="62">
        <f t="shared" ca="1" si="1"/>
        <v>34</v>
      </c>
      <c r="B58" s="52" t="s">
        <v>244</v>
      </c>
      <c r="C58" s="52" t="s">
        <v>245</v>
      </c>
      <c r="D58" s="54" t="s">
        <v>246</v>
      </c>
      <c r="E58" s="60" t="s">
        <v>247</v>
      </c>
      <c r="F58" s="52" t="s">
        <v>43</v>
      </c>
      <c r="G58" s="52" t="s">
        <v>43</v>
      </c>
      <c r="H58" s="52" t="s">
        <v>41</v>
      </c>
      <c r="I58" s="62"/>
    </row>
    <row r="59" spans="1:9" s="48" customFormat="1" ht="153">
      <c r="A59" s="62">
        <f t="shared" ca="1" si="1"/>
        <v>35</v>
      </c>
      <c r="B59" s="52" t="s">
        <v>248</v>
      </c>
      <c r="C59" s="52" t="s">
        <v>249</v>
      </c>
      <c r="D59" s="54" t="s">
        <v>250</v>
      </c>
      <c r="E59" s="60" t="s">
        <v>122</v>
      </c>
      <c r="F59" s="52" t="s">
        <v>43</v>
      </c>
      <c r="G59" s="52" t="s">
        <v>43</v>
      </c>
      <c r="H59" s="52" t="s">
        <v>41</v>
      </c>
      <c r="I59" s="62"/>
    </row>
    <row r="60" spans="1:9" s="48" customFormat="1" ht="114.75">
      <c r="A60" s="62">
        <f t="shared" ca="1" si="1"/>
        <v>36</v>
      </c>
      <c r="B60" s="52" t="s">
        <v>251</v>
      </c>
      <c r="C60" s="52" t="s">
        <v>252</v>
      </c>
      <c r="D60" s="54" t="s">
        <v>253</v>
      </c>
      <c r="E60" s="60" t="s">
        <v>254</v>
      </c>
      <c r="F60" s="52" t="s">
        <v>41</v>
      </c>
      <c r="G60" s="52" t="s">
        <v>41</v>
      </c>
      <c r="H60" s="52" t="s">
        <v>41</v>
      </c>
      <c r="I60" s="62"/>
    </row>
    <row r="61" spans="1:9" s="48" customFormat="1" ht="102">
      <c r="A61" s="62">
        <f t="shared" ca="1" si="1"/>
        <v>37</v>
      </c>
      <c r="B61" s="52" t="s">
        <v>255</v>
      </c>
      <c r="C61" s="52" t="s">
        <v>256</v>
      </c>
      <c r="D61" s="54" t="s">
        <v>257</v>
      </c>
      <c r="E61" s="54" t="s">
        <v>258</v>
      </c>
      <c r="F61" s="52" t="s">
        <v>41</v>
      </c>
      <c r="G61" s="52" t="s">
        <v>41</v>
      </c>
      <c r="H61" s="52" t="s">
        <v>41</v>
      </c>
      <c r="I61" s="62"/>
    </row>
    <row r="62" spans="1:9" s="48" customFormat="1" ht="102">
      <c r="A62" s="62">
        <f t="shared" ca="1" si="1"/>
        <v>38</v>
      </c>
      <c r="B62" s="52" t="s">
        <v>259</v>
      </c>
      <c r="C62" s="52" t="s">
        <v>260</v>
      </c>
      <c r="D62" s="54" t="s">
        <v>261</v>
      </c>
      <c r="E62" s="54" t="s">
        <v>262</v>
      </c>
      <c r="F62" s="52" t="s">
        <v>41</v>
      </c>
      <c r="G62" s="52" t="s">
        <v>41</v>
      </c>
      <c r="H62" s="52" t="s">
        <v>41</v>
      </c>
      <c r="I62" s="62"/>
    </row>
    <row r="63" spans="1:9" s="48" customFormat="1" ht="102">
      <c r="A63" s="62">
        <f t="shared" ca="1" si="1"/>
        <v>39</v>
      </c>
      <c r="B63" s="52" t="s">
        <v>263</v>
      </c>
      <c r="C63" s="52" t="s">
        <v>264</v>
      </c>
      <c r="D63" s="60" t="s">
        <v>265</v>
      </c>
      <c r="E63" s="54" t="s">
        <v>266</v>
      </c>
      <c r="F63" s="52" t="s">
        <v>41</v>
      </c>
      <c r="G63" s="52" t="s">
        <v>41</v>
      </c>
      <c r="H63" s="52" t="s">
        <v>41</v>
      </c>
      <c r="I63" s="62"/>
    </row>
    <row r="64" spans="1:9" s="48" customFormat="1" ht="76.5">
      <c r="A64" s="62">
        <f t="shared" ca="1" si="1"/>
        <v>40</v>
      </c>
      <c r="B64" s="52" t="s">
        <v>267</v>
      </c>
      <c r="C64" s="52" t="s">
        <v>268</v>
      </c>
      <c r="D64" s="60" t="s">
        <v>269</v>
      </c>
      <c r="E64" s="54" t="s">
        <v>270</v>
      </c>
      <c r="F64" s="52" t="s">
        <v>43</v>
      </c>
      <c r="G64" s="52" t="s">
        <v>43</v>
      </c>
      <c r="H64" s="52" t="s">
        <v>41</v>
      </c>
      <c r="I64" s="62"/>
    </row>
    <row r="65" spans="1:9" s="48" customFormat="1" ht="102">
      <c r="A65" s="62">
        <f t="shared" ca="1" si="1"/>
        <v>41</v>
      </c>
      <c r="B65" s="52" t="s">
        <v>271</v>
      </c>
      <c r="C65" s="52" t="s">
        <v>272</v>
      </c>
      <c r="D65" s="60" t="s">
        <v>273</v>
      </c>
      <c r="E65" s="54" t="s">
        <v>274</v>
      </c>
      <c r="F65" s="52" t="s">
        <v>41</v>
      </c>
      <c r="G65" s="52" t="s">
        <v>41</v>
      </c>
      <c r="H65" s="52" t="s">
        <v>41</v>
      </c>
      <c r="I65" s="62"/>
    </row>
    <row r="66" spans="1:9" s="48" customFormat="1" ht="127.5">
      <c r="A66" s="62">
        <f t="shared" ca="1" si="1"/>
        <v>42</v>
      </c>
      <c r="B66" s="52" t="s">
        <v>275</v>
      </c>
      <c r="C66" s="52" t="s">
        <v>276</v>
      </c>
      <c r="D66" s="54" t="s">
        <v>277</v>
      </c>
      <c r="E66" s="60" t="s">
        <v>278</v>
      </c>
      <c r="F66" s="52" t="s">
        <v>41</v>
      </c>
      <c r="G66" s="52" t="s">
        <v>41</v>
      </c>
      <c r="H66" s="52" t="s">
        <v>41</v>
      </c>
      <c r="I66" s="62"/>
    </row>
    <row r="67" spans="1:9" s="48" customFormat="1" ht="127.5">
      <c r="A67" s="62">
        <f t="shared" ca="1" si="1"/>
        <v>43</v>
      </c>
      <c r="B67" s="52" t="s">
        <v>279</v>
      </c>
      <c r="C67" s="52" t="s">
        <v>280</v>
      </c>
      <c r="D67" s="54" t="s">
        <v>281</v>
      </c>
      <c r="E67" s="60" t="s">
        <v>278</v>
      </c>
      <c r="F67" s="52" t="s">
        <v>43</v>
      </c>
      <c r="G67" s="52" t="s">
        <v>41</v>
      </c>
      <c r="H67" s="52" t="s">
        <v>41</v>
      </c>
      <c r="I67" s="62"/>
    </row>
    <row r="68" spans="1:9" s="48" customFormat="1" ht="14.25">
      <c r="A68" s="77"/>
      <c r="B68" s="214" t="s">
        <v>282</v>
      </c>
      <c r="C68" s="215"/>
      <c r="D68" s="216"/>
      <c r="E68" s="69"/>
      <c r="F68" s="66"/>
      <c r="G68" s="66"/>
      <c r="H68" s="66"/>
      <c r="I68" s="69"/>
    </row>
    <row r="69" spans="1:9" s="48" customFormat="1" ht="76.5">
      <c r="A69" s="62">
        <f t="shared" ca="1" si="1"/>
        <v>44</v>
      </c>
      <c r="B69" s="52" t="s">
        <v>283</v>
      </c>
      <c r="C69" s="52" t="s">
        <v>284</v>
      </c>
      <c r="D69" s="53" t="s">
        <v>285</v>
      </c>
      <c r="E69" s="54" t="s">
        <v>118</v>
      </c>
      <c r="F69" s="52" t="s">
        <v>41</v>
      </c>
      <c r="G69" s="52" t="s">
        <v>41</v>
      </c>
      <c r="H69" s="52" t="s">
        <v>41</v>
      </c>
      <c r="I69" s="62"/>
    </row>
    <row r="70" spans="1:9" s="48" customFormat="1" ht="89.25">
      <c r="A70" s="62">
        <f t="shared" ca="1" si="1"/>
        <v>45</v>
      </c>
      <c r="B70" s="52" t="s">
        <v>286</v>
      </c>
      <c r="C70" s="52" t="s">
        <v>287</v>
      </c>
      <c r="D70" s="60" t="s">
        <v>288</v>
      </c>
      <c r="E70" s="60" t="s">
        <v>122</v>
      </c>
      <c r="F70" s="52" t="s">
        <v>41</v>
      </c>
      <c r="G70" s="52" t="s">
        <v>41</v>
      </c>
      <c r="H70" s="52" t="s">
        <v>41</v>
      </c>
      <c r="I70" s="62"/>
    </row>
    <row r="71" spans="1:9" s="48" customFormat="1" ht="89.25">
      <c r="A71" s="62">
        <f t="shared" ca="1" si="1"/>
        <v>46</v>
      </c>
      <c r="B71" s="52" t="s">
        <v>289</v>
      </c>
      <c r="C71" s="52" t="s">
        <v>290</v>
      </c>
      <c r="D71" s="60" t="s">
        <v>291</v>
      </c>
      <c r="E71" s="60" t="s">
        <v>122</v>
      </c>
      <c r="F71" s="52" t="s">
        <v>41</v>
      </c>
      <c r="G71" s="52" t="s">
        <v>41</v>
      </c>
      <c r="H71" s="52" t="s">
        <v>41</v>
      </c>
      <c r="I71" s="62"/>
    </row>
    <row r="72" spans="1:9" s="48" customFormat="1" ht="14.25">
      <c r="A72" s="77"/>
      <c r="B72" s="214" t="s">
        <v>292</v>
      </c>
      <c r="C72" s="215"/>
      <c r="D72" s="216"/>
      <c r="E72" s="69"/>
      <c r="F72" s="66"/>
      <c r="G72" s="66"/>
      <c r="H72" s="66"/>
      <c r="I72" s="69"/>
    </row>
    <row r="73" spans="1:9" s="48" customFormat="1" ht="127.5">
      <c r="A73" s="62">
        <f t="shared" ca="1" si="1"/>
        <v>47</v>
      </c>
      <c r="B73" s="52" t="s">
        <v>293</v>
      </c>
      <c r="C73" s="52" t="s">
        <v>294</v>
      </c>
      <c r="D73" s="54" t="s">
        <v>295</v>
      </c>
      <c r="E73" s="54" t="s">
        <v>296</v>
      </c>
      <c r="F73" s="52" t="s">
        <v>41</v>
      </c>
      <c r="G73" s="52" t="s">
        <v>41</v>
      </c>
      <c r="H73" s="52" t="s">
        <v>41</v>
      </c>
      <c r="I73" s="62"/>
    </row>
    <row r="74" spans="1:9" s="48" customFormat="1" ht="153">
      <c r="A74" s="62">
        <f t="shared" ca="1" si="1"/>
        <v>48</v>
      </c>
      <c r="B74" s="52" t="s">
        <v>297</v>
      </c>
      <c r="C74" s="52" t="s">
        <v>294</v>
      </c>
      <c r="D74" s="54" t="s">
        <v>298</v>
      </c>
      <c r="E74" s="54" t="s">
        <v>299</v>
      </c>
      <c r="F74" s="52" t="s">
        <v>41</v>
      </c>
      <c r="G74" s="52" t="s">
        <v>41</v>
      </c>
      <c r="H74" s="52" t="s">
        <v>41</v>
      </c>
      <c r="I74" s="62"/>
    </row>
    <row r="75" spans="1:9" s="48" customFormat="1" ht="114.75">
      <c r="A75" s="62">
        <f t="shared" ca="1" si="1"/>
        <v>49</v>
      </c>
      <c r="B75" s="52" t="s">
        <v>300</v>
      </c>
      <c r="C75" s="52" t="s">
        <v>294</v>
      </c>
      <c r="D75" s="54" t="s">
        <v>301</v>
      </c>
      <c r="E75" s="54" t="s">
        <v>302</v>
      </c>
      <c r="F75" s="52" t="s">
        <v>41</v>
      </c>
      <c r="G75" s="52" t="s">
        <v>41</v>
      </c>
      <c r="H75" s="52" t="s">
        <v>41</v>
      </c>
      <c r="I75" s="62"/>
    </row>
    <row r="76" spans="1:9" s="48" customFormat="1" ht="14.25" customHeight="1">
      <c r="A76" s="77"/>
      <c r="B76" s="214" t="s">
        <v>303</v>
      </c>
      <c r="C76" s="215"/>
      <c r="D76" s="216"/>
      <c r="E76" s="69"/>
      <c r="F76" s="66"/>
      <c r="G76" s="66"/>
      <c r="H76" s="66"/>
      <c r="I76" s="69"/>
    </row>
    <row r="77" spans="1:9" s="48" customFormat="1" ht="204">
      <c r="A77" s="62">
        <f t="shared" ca="1" si="1"/>
        <v>50</v>
      </c>
      <c r="B77" s="52" t="s">
        <v>304</v>
      </c>
      <c r="C77" s="52" t="s">
        <v>305</v>
      </c>
      <c r="D77" s="54" t="s">
        <v>306</v>
      </c>
      <c r="E77" s="60" t="s">
        <v>307</v>
      </c>
      <c r="F77" s="52" t="s">
        <v>41</v>
      </c>
      <c r="G77" s="52" t="s">
        <v>41</v>
      </c>
      <c r="H77" s="52" t="s">
        <v>41</v>
      </c>
      <c r="I77" s="62"/>
    </row>
    <row r="78" spans="1:9" s="48" customFormat="1" ht="76.5">
      <c r="A78" s="62">
        <f t="shared" ca="1" si="1"/>
        <v>51</v>
      </c>
      <c r="B78" s="52" t="s">
        <v>308</v>
      </c>
      <c r="C78" s="52" t="s">
        <v>305</v>
      </c>
      <c r="D78" s="60" t="s">
        <v>309</v>
      </c>
      <c r="E78" s="60" t="s">
        <v>310</v>
      </c>
      <c r="F78" s="52" t="s">
        <v>41</v>
      </c>
      <c r="G78" s="52" t="s">
        <v>41</v>
      </c>
      <c r="H78" s="52" t="s">
        <v>41</v>
      </c>
      <c r="I78" s="62"/>
    </row>
    <row r="79" spans="1:9" s="48" customFormat="1" ht="14.25" customHeight="1">
      <c r="A79" s="77"/>
      <c r="B79" s="214" t="s">
        <v>311</v>
      </c>
      <c r="C79" s="215"/>
      <c r="D79" s="216"/>
      <c r="E79" s="69"/>
      <c r="F79" s="66"/>
      <c r="G79" s="66"/>
      <c r="H79" s="66"/>
      <c r="I79" s="69"/>
    </row>
    <row r="80" spans="1:9" s="48" customFormat="1" ht="89.25">
      <c r="A80" s="62">
        <f t="shared" ca="1" si="1"/>
        <v>52</v>
      </c>
      <c r="B80" s="52" t="s">
        <v>312</v>
      </c>
      <c r="C80" s="52" t="s">
        <v>313</v>
      </c>
      <c r="D80" s="53" t="s">
        <v>314</v>
      </c>
      <c r="E80" s="54" t="s">
        <v>118</v>
      </c>
      <c r="F80" s="52" t="s">
        <v>41</v>
      </c>
      <c r="G80" s="52" t="s">
        <v>41</v>
      </c>
      <c r="H80" s="52" t="s">
        <v>41</v>
      </c>
      <c r="I80" s="62"/>
    </row>
    <row r="81" spans="1:9" s="48" customFormat="1" ht="114.75">
      <c r="A81" s="62">
        <f t="shared" ca="1" si="1"/>
        <v>53</v>
      </c>
      <c r="B81" s="52" t="s">
        <v>315</v>
      </c>
      <c r="C81" s="52" t="s">
        <v>316</v>
      </c>
      <c r="D81" s="60" t="s">
        <v>317</v>
      </c>
      <c r="E81" s="54" t="s">
        <v>318</v>
      </c>
      <c r="F81" s="52" t="s">
        <v>41</v>
      </c>
      <c r="G81" s="52" t="s">
        <v>41</v>
      </c>
      <c r="H81" s="52" t="s">
        <v>41</v>
      </c>
      <c r="I81" s="62"/>
    </row>
    <row r="82" spans="1:9" s="48" customFormat="1" ht="76.5">
      <c r="A82" s="62">
        <f t="shared" ca="1" si="1"/>
        <v>54</v>
      </c>
      <c r="B82" s="52" t="s">
        <v>319</v>
      </c>
      <c r="C82" s="52" t="s">
        <v>320</v>
      </c>
      <c r="D82" s="60" t="s">
        <v>321</v>
      </c>
      <c r="E82" s="54" t="s">
        <v>322</v>
      </c>
      <c r="F82" s="52" t="s">
        <v>43</v>
      </c>
      <c r="G82" s="52" t="s">
        <v>41</v>
      </c>
      <c r="H82" s="52" t="s">
        <v>41</v>
      </c>
      <c r="I82" s="62"/>
    </row>
    <row r="83" spans="1:9" s="48" customFormat="1" ht="102">
      <c r="A83" s="62">
        <f t="shared" ca="1" si="1"/>
        <v>55</v>
      </c>
      <c r="B83" s="52" t="s">
        <v>323</v>
      </c>
      <c r="C83" s="52" t="s">
        <v>324</v>
      </c>
      <c r="D83" s="60" t="s">
        <v>325</v>
      </c>
      <c r="E83" s="54" t="s">
        <v>326</v>
      </c>
      <c r="F83" s="52" t="s">
        <v>41</v>
      </c>
      <c r="G83" s="52" t="s">
        <v>41</v>
      </c>
      <c r="H83" s="52" t="s">
        <v>41</v>
      </c>
      <c r="I83" s="62"/>
    </row>
    <row r="84" spans="1:9" s="48" customFormat="1" ht="102">
      <c r="A84" s="62">
        <f t="shared" ca="1" si="1"/>
        <v>56</v>
      </c>
      <c r="B84" s="52" t="s">
        <v>327</v>
      </c>
      <c r="C84" s="52" t="s">
        <v>328</v>
      </c>
      <c r="D84" s="60" t="s">
        <v>329</v>
      </c>
      <c r="E84" s="54" t="s">
        <v>326</v>
      </c>
      <c r="F84" s="52" t="s">
        <v>43</v>
      </c>
      <c r="G84" s="52" t="s">
        <v>41</v>
      </c>
      <c r="H84" s="52" t="s">
        <v>41</v>
      </c>
      <c r="I84" s="62"/>
    </row>
  </sheetData>
  <mergeCells count="21">
    <mergeCell ref="A1:D1"/>
    <mergeCell ref="A2:D2"/>
    <mergeCell ref="E2:E3"/>
    <mergeCell ref="C3:D3"/>
    <mergeCell ref="B4:D4"/>
    <mergeCell ref="F16:H16"/>
    <mergeCell ref="B18:D18"/>
    <mergeCell ref="B5:D5"/>
    <mergeCell ref="B6:D6"/>
    <mergeCell ref="B7:D7"/>
    <mergeCell ref="B8:D8"/>
    <mergeCell ref="B29:D29"/>
    <mergeCell ref="B72:D72"/>
    <mergeCell ref="B76:D76"/>
    <mergeCell ref="B79:D79"/>
    <mergeCell ref="B35:D35"/>
    <mergeCell ref="B37:D37"/>
    <mergeCell ref="B47:D47"/>
    <mergeCell ref="B52:D52"/>
    <mergeCell ref="B56:D56"/>
    <mergeCell ref="B68:D68"/>
  </mergeCells>
  <dataValidations count="4">
    <dataValidation type="list" allowBlank="1" sqref="F19:H84" xr:uid="{00000000-0002-0000-0600-000000000000}">
      <formula1>$A$11:$A$15</formula1>
    </dataValidation>
    <dataValidation showDropDown="1" showErrorMessage="1" sqref="F16:H17" xr:uid="{00000000-0002-0000-0600-000001000000}"/>
    <dataValidation allowBlank="1" showInputMessage="1" showErrorMessage="1" sqref="F18:H18" xr:uid="{00000000-0002-0000-0600-000002000000}"/>
    <dataValidation type="list" allowBlank="1" showErrorMessage="1" sqref="F85:H142" xr:uid="{00000000-0002-0000-0600-000003000000}">
      <formula1>#REF!</formula1>
      <formula2>0</formula2>
    </dataValidation>
  </dataValidations>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00B050"/>
  </sheetPr>
  <dimension ref="A1:L61"/>
  <sheetViews>
    <sheetView showGridLines="0" zoomScaleNormal="100" workbookViewId="0">
      <selection activeCell="C27" sqref="C27"/>
    </sheetView>
  </sheetViews>
  <sheetFormatPr defaultColWidth="9.140625" defaultRowHeight="14.25"/>
  <cols>
    <col min="1" max="1" width="4" style="79" customWidth="1"/>
    <col min="2" max="2" width="16.140625" style="80" customWidth="1"/>
    <col min="3" max="3" width="19" style="80" customWidth="1"/>
    <col min="4" max="4" width="20.42578125" style="80" customWidth="1"/>
    <col min="5" max="5" width="16.28515625" style="80" customWidth="1"/>
    <col min="6" max="6" width="19" style="80" customWidth="1"/>
    <col min="7" max="7" width="15" style="82" customWidth="1"/>
    <col min="8" max="8" width="23.5703125" style="82" customWidth="1"/>
    <col min="9" max="9" width="25.42578125" style="82" customWidth="1"/>
    <col min="10" max="10" width="21" style="82" customWidth="1"/>
    <col min="11" max="11" width="11.42578125" style="82" customWidth="1"/>
    <col min="12" max="12" width="17.28515625" style="82" customWidth="1"/>
    <col min="13" max="13" width="17.28515625" style="80" customWidth="1"/>
    <col min="14" max="14" width="14.140625" style="80" customWidth="1"/>
    <col min="15" max="15" width="18.42578125" style="80" customWidth="1"/>
    <col min="16" max="16384" width="9.140625" style="80"/>
  </cols>
  <sheetData>
    <row r="1" spans="1:12" ht="15">
      <c r="G1" s="81" t="s">
        <v>332</v>
      </c>
    </row>
    <row r="2" spans="1:12" s="84" customFormat="1" ht="26.25">
      <c r="A2" s="83"/>
      <c r="C2" s="235" t="s">
        <v>333</v>
      </c>
      <c r="D2" s="235"/>
      <c r="E2" s="235"/>
      <c r="F2" s="235"/>
      <c r="G2" s="235"/>
      <c r="H2" s="85" t="s">
        <v>334</v>
      </c>
      <c r="I2" s="86"/>
      <c r="J2" s="86"/>
      <c r="K2" s="86"/>
      <c r="L2" s="86"/>
    </row>
    <row r="3" spans="1:12" s="84" customFormat="1" ht="23.25">
      <c r="A3" s="83"/>
      <c r="C3" s="236" t="s">
        <v>335</v>
      </c>
      <c r="D3" s="236"/>
      <c r="E3" s="157"/>
      <c r="F3" s="237" t="s">
        <v>336</v>
      </c>
      <c r="G3" s="237"/>
      <c r="H3" s="86"/>
      <c r="I3" s="86"/>
      <c r="J3" s="87"/>
      <c r="K3" s="86"/>
      <c r="L3" s="86"/>
    </row>
    <row r="4" spans="1:12">
      <c r="A4" s="83"/>
      <c r="D4" s="88"/>
      <c r="E4" s="88"/>
      <c r="H4" s="89"/>
    </row>
    <row r="5" spans="1:12" s="90" customFormat="1" ht="15">
      <c r="A5" s="83"/>
      <c r="D5" s="91"/>
      <c r="E5" s="91"/>
      <c r="G5" s="92"/>
      <c r="H5" s="93"/>
      <c r="I5" s="92"/>
      <c r="J5" s="92"/>
      <c r="K5" s="92"/>
      <c r="L5" s="92"/>
    </row>
    <row r="6" spans="1:12" ht="21.75" customHeight="1">
      <c r="B6" s="219" t="s">
        <v>337</v>
      </c>
      <c r="C6" s="219"/>
      <c r="D6" s="94"/>
      <c r="E6" s="94"/>
      <c r="F6" s="94"/>
      <c r="G6" s="95"/>
      <c r="H6" s="95"/>
    </row>
    <row r="7" spans="1:12">
      <c r="B7" s="96" t="s">
        <v>338</v>
      </c>
      <c r="C7" s="97"/>
      <c r="D7" s="97"/>
      <c r="E7" s="97"/>
      <c r="F7" s="97"/>
      <c r="G7" s="98"/>
    </row>
    <row r="8" spans="1:12">
      <c r="A8" s="99" t="s">
        <v>58</v>
      </c>
      <c r="B8" s="160" t="s">
        <v>339</v>
      </c>
      <c r="C8" s="160" t="s">
        <v>340</v>
      </c>
      <c r="D8" s="160" t="s">
        <v>341</v>
      </c>
      <c r="E8" s="160" t="s">
        <v>342</v>
      </c>
      <c r="F8" s="160" t="s">
        <v>343</v>
      </c>
      <c r="G8" s="160" t="s">
        <v>344</v>
      </c>
      <c r="H8" s="160" t="s">
        <v>345</v>
      </c>
      <c r="I8" s="159" t="s">
        <v>346</v>
      </c>
      <c r="L8" s="80"/>
    </row>
    <row r="9" spans="1:12" s="125" customFormat="1">
      <c r="A9" s="121"/>
      <c r="B9" s="122" t="s">
        <v>347</v>
      </c>
      <c r="C9" s="122" t="s">
        <v>348</v>
      </c>
      <c r="D9" s="122" t="s">
        <v>349</v>
      </c>
      <c r="E9" s="122" t="s">
        <v>350</v>
      </c>
      <c r="F9" s="122" t="s">
        <v>351</v>
      </c>
      <c r="G9" s="122" t="s">
        <v>352</v>
      </c>
      <c r="H9" s="122" t="s">
        <v>353</v>
      </c>
      <c r="I9" s="123"/>
      <c r="J9" s="124"/>
      <c r="K9" s="124"/>
    </row>
    <row r="10" spans="1:12">
      <c r="A10" s="100">
        <v>1</v>
      </c>
      <c r="B10" s="101" t="s">
        <v>66</v>
      </c>
      <c r="C10" s="101" t="s">
        <v>354</v>
      </c>
      <c r="D10" s="101" t="s">
        <v>355</v>
      </c>
      <c r="E10" s="101" t="s">
        <v>356</v>
      </c>
      <c r="F10" s="101" t="s">
        <v>357</v>
      </c>
      <c r="G10" s="101" t="s">
        <v>358</v>
      </c>
      <c r="H10" s="101" t="s">
        <v>358</v>
      </c>
      <c r="I10" s="102"/>
      <c r="L10" s="80"/>
    </row>
    <row r="11" spans="1:12" ht="20.25" customHeight="1">
      <c r="A11" s="100">
        <v>2</v>
      </c>
      <c r="B11" s="101" t="s">
        <v>67</v>
      </c>
      <c r="C11" s="101" t="s">
        <v>359</v>
      </c>
      <c r="D11" s="101" t="s">
        <v>360</v>
      </c>
      <c r="E11" s="101" t="s">
        <v>361</v>
      </c>
      <c r="F11" s="101" t="s">
        <v>357</v>
      </c>
      <c r="G11" s="101" t="s">
        <v>358</v>
      </c>
      <c r="H11" s="101" t="s">
        <v>362</v>
      </c>
      <c r="I11" s="102" t="s">
        <v>363</v>
      </c>
      <c r="L11" s="80"/>
    </row>
    <row r="12" spans="1:12" ht="20.25" customHeight="1">
      <c r="A12" s="100">
        <v>3</v>
      </c>
      <c r="B12" s="101" t="s">
        <v>364</v>
      </c>
      <c r="C12" s="101" t="s">
        <v>365</v>
      </c>
      <c r="D12" s="101" t="s">
        <v>360</v>
      </c>
      <c r="E12" s="101" t="s">
        <v>356</v>
      </c>
      <c r="F12" s="101" t="s">
        <v>366</v>
      </c>
      <c r="G12" s="101" t="s">
        <v>358</v>
      </c>
      <c r="H12" s="101" t="s">
        <v>358</v>
      </c>
      <c r="I12" s="102"/>
      <c r="L12" s="80"/>
    </row>
    <row r="13" spans="1:12" ht="15" customHeight="1">
      <c r="B13" s="103"/>
      <c r="C13" s="97"/>
      <c r="D13" s="97"/>
      <c r="E13" s="97"/>
      <c r="F13" s="97"/>
      <c r="G13" s="98"/>
    </row>
    <row r="14" spans="1:12" ht="21.75" customHeight="1">
      <c r="B14" s="219" t="s">
        <v>367</v>
      </c>
      <c r="C14" s="219"/>
      <c r="D14" s="219"/>
      <c r="E14" s="94"/>
      <c r="F14" s="94"/>
      <c r="G14" s="95"/>
      <c r="H14" s="95"/>
    </row>
    <row r="15" spans="1:12">
      <c r="B15" s="96" t="s">
        <v>368</v>
      </c>
      <c r="C15" s="97"/>
      <c r="D15" s="97"/>
      <c r="E15" s="97"/>
      <c r="F15" s="97"/>
      <c r="G15" s="98"/>
    </row>
    <row r="16" spans="1:12" ht="31.5" customHeight="1">
      <c r="A16" s="99" t="s">
        <v>58</v>
      </c>
      <c r="B16" s="160" t="s">
        <v>369</v>
      </c>
      <c r="C16" s="160" t="s">
        <v>41</v>
      </c>
      <c r="D16" s="160" t="s">
        <v>43</v>
      </c>
      <c r="E16" s="160" t="s">
        <v>362</v>
      </c>
      <c r="F16" s="160" t="s">
        <v>45</v>
      </c>
      <c r="G16" s="160" t="s">
        <v>370</v>
      </c>
      <c r="L16" s="80"/>
    </row>
    <row r="17" spans="1:12" s="125" customFormat="1" ht="51">
      <c r="A17" s="121"/>
      <c r="B17" s="122" t="s">
        <v>347</v>
      </c>
      <c r="C17" s="126" t="s">
        <v>371</v>
      </c>
      <c r="D17" s="126" t="s">
        <v>372</v>
      </c>
      <c r="E17" s="126" t="s">
        <v>373</v>
      </c>
      <c r="F17" s="126" t="s">
        <v>374</v>
      </c>
      <c r="G17" s="126" t="s">
        <v>375</v>
      </c>
      <c r="H17" s="124"/>
      <c r="I17" s="124"/>
      <c r="J17" s="124"/>
      <c r="K17" s="124"/>
    </row>
    <row r="18" spans="1:12">
      <c r="A18" s="100">
        <v>1</v>
      </c>
      <c r="B18" s="101" t="s">
        <v>66</v>
      </c>
      <c r="C18" s="104">
        <f>'Assignment 1'!D11</f>
        <v>0</v>
      </c>
      <c r="D18" s="104">
        <f>'Assignment 1'!D12</f>
        <v>0</v>
      </c>
      <c r="E18" s="104">
        <f>'Assignment 1'!D14</f>
        <v>0</v>
      </c>
      <c r="F18" s="104">
        <f>'Assignment 1'!D13</f>
        <v>0</v>
      </c>
      <c r="G18" s="104">
        <f>'Assignment 1'!D15</f>
        <v>0</v>
      </c>
      <c r="L18" s="80"/>
    </row>
    <row r="19" spans="1:12" ht="20.25" customHeight="1">
      <c r="A19" s="100">
        <v>2</v>
      </c>
      <c r="B19" s="101" t="s">
        <v>364</v>
      </c>
      <c r="C19" s="104">
        <f>'User Story 3'!D11</f>
        <v>55</v>
      </c>
      <c r="D19" s="104">
        <f>'User Story 3'!D12</f>
        <v>1</v>
      </c>
      <c r="E19" s="104">
        <f>'User Story 3'!D14</f>
        <v>0</v>
      </c>
      <c r="F19" s="104">
        <f>'User Story 3'!D13</f>
        <v>0</v>
      </c>
      <c r="G19" s="104">
        <f>'User Story 3'!D15</f>
        <v>0</v>
      </c>
      <c r="L19" s="80"/>
    </row>
    <row r="20" spans="1:12" ht="20.25" customHeight="1">
      <c r="A20" s="100">
        <v>3</v>
      </c>
      <c r="B20" s="101" t="s">
        <v>102</v>
      </c>
      <c r="C20" s="104">
        <f>SUM(C18:C19)</f>
        <v>55</v>
      </c>
      <c r="D20" s="104">
        <f t="shared" ref="D20:G20" si="0">SUM(D18:D19)</f>
        <v>1</v>
      </c>
      <c r="E20" s="104">
        <f t="shared" si="0"/>
        <v>0</v>
      </c>
      <c r="F20" s="104">
        <f t="shared" si="0"/>
        <v>0</v>
      </c>
      <c r="G20" s="104">
        <f t="shared" si="0"/>
        <v>0</v>
      </c>
      <c r="L20" s="80"/>
    </row>
    <row r="21" spans="1:12" ht="20.25" customHeight="1">
      <c r="A21" s="106"/>
      <c r="B21" s="107"/>
      <c r="C21" s="120" t="s">
        <v>376</v>
      </c>
      <c r="D21" s="119">
        <f>SUM(C20,D20,G20)/SUM(C20:G20)</f>
        <v>1</v>
      </c>
      <c r="E21" s="108"/>
      <c r="F21" s="108"/>
      <c r="G21" s="108"/>
      <c r="L21" s="80"/>
    </row>
    <row r="22" spans="1:12">
      <c r="B22" s="103"/>
      <c r="C22" s="97"/>
      <c r="D22" s="97"/>
      <c r="E22" s="97"/>
      <c r="F22" s="97"/>
      <c r="G22" s="98"/>
    </row>
    <row r="23" spans="1:12" ht="21.75" customHeight="1">
      <c r="B23" s="219" t="s">
        <v>377</v>
      </c>
      <c r="C23" s="219"/>
      <c r="D23" s="219"/>
      <c r="E23" s="94"/>
      <c r="F23" s="94"/>
      <c r="G23" s="95"/>
      <c r="H23" s="95"/>
    </row>
    <row r="24" spans="1:12" ht="21.75" customHeight="1">
      <c r="B24" s="96" t="s">
        <v>378</v>
      </c>
      <c r="C24" s="158"/>
      <c r="D24" s="158"/>
      <c r="E24" s="94"/>
      <c r="F24" s="94"/>
      <c r="G24" s="95"/>
      <c r="H24" s="95"/>
    </row>
    <row r="25" spans="1:12" ht="15">
      <c r="B25" s="105" t="s">
        <v>379</v>
      </c>
      <c r="C25" s="97"/>
      <c r="D25" s="97"/>
      <c r="E25" s="97"/>
      <c r="F25" s="97"/>
      <c r="G25" s="98"/>
    </row>
    <row r="26" spans="1:12" ht="18.75" customHeight="1">
      <c r="A26" s="99" t="s">
        <v>58</v>
      </c>
      <c r="B26" s="160" t="s">
        <v>380</v>
      </c>
      <c r="C26" s="160" t="s">
        <v>381</v>
      </c>
      <c r="D26" s="160" t="s">
        <v>382</v>
      </c>
      <c r="E26" s="160" t="s">
        <v>383</v>
      </c>
      <c r="F26" s="160" t="s">
        <v>384</v>
      </c>
      <c r="G26" s="238" t="s">
        <v>113</v>
      </c>
      <c r="H26" s="239"/>
    </row>
    <row r="27" spans="1:12">
      <c r="A27" s="100">
        <v>1</v>
      </c>
      <c r="B27" s="101" t="s">
        <v>385</v>
      </c>
      <c r="C27" s="104" t="e">
        <f>COUNTIFS(#REF!, "*Critical*",#REF!,"*Open*")</f>
        <v>#REF!</v>
      </c>
      <c r="D27" s="104" t="e">
        <f>COUNTIFS(#REF!, "*Critical*",#REF!,"*Resolved*")</f>
        <v>#REF!</v>
      </c>
      <c r="E27" s="104" t="e">
        <f>COUNTIFS(#REF!, "*Critical*",#REF!,"*Reopened*")</f>
        <v>#REF!</v>
      </c>
      <c r="F27" s="104" t="e">
        <f>COUNTIFS(#REF!, "*Critical*",#REF!,"*Closed*") + COUNTIFS(#REF!, "*Critical*",#REF!,"*Ready for client test*")</f>
        <v>#REF!</v>
      </c>
      <c r="G27" s="230"/>
      <c r="H27" s="231"/>
    </row>
    <row r="28" spans="1:12" ht="20.25" customHeight="1">
      <c r="A28" s="100">
        <v>2</v>
      </c>
      <c r="B28" s="101" t="s">
        <v>386</v>
      </c>
      <c r="C28" s="104" t="e">
        <f>COUNTIFS(#REF!, "*Major*",#REF!,"*Open*")</f>
        <v>#REF!</v>
      </c>
      <c r="D28" s="104" t="e">
        <f>COUNTIFS(#REF!, "*Major*",#REF!,"*Resolved*")</f>
        <v>#REF!</v>
      </c>
      <c r="E28" s="104" t="e">
        <f>COUNTIFS(#REF!, "*Major*",#REF!,"*Reopened*")</f>
        <v>#REF!</v>
      </c>
      <c r="F28" s="104" t="e">
        <f>COUNTIFS(#REF!, "*Major*",#REF!,"*Closed*") + COUNTIFS(#REF!, "*Major*",#REF!,"*Ready for client test*")</f>
        <v>#REF!</v>
      </c>
      <c r="G28" s="230"/>
      <c r="H28" s="231"/>
    </row>
    <row r="29" spans="1:12" ht="20.25" customHeight="1">
      <c r="A29" s="100">
        <v>3</v>
      </c>
      <c r="B29" s="101" t="s">
        <v>387</v>
      </c>
      <c r="C29" s="104" t="e">
        <f>COUNTIFS(#REF!, "*Normal*",#REF!,"*Open*")</f>
        <v>#REF!</v>
      </c>
      <c r="D29" s="104" t="e">
        <f>COUNTIFS(#REF!, "*Normal*",#REF!,"*Resolved*")</f>
        <v>#REF!</v>
      </c>
      <c r="E29" s="104" t="e">
        <f>COUNTIFS(#REF!, "*Normal*",#REF!,"*Reopened*")</f>
        <v>#REF!</v>
      </c>
      <c r="F29" s="104" t="e">
        <f>COUNTIFS(#REF!, "*Normal*",#REF!,"*Closed*") + COUNTIFS(#REF!, "*Normal*",#REF!,"*Ready for client test*")</f>
        <v>#REF!</v>
      </c>
      <c r="G29" s="230"/>
      <c r="H29" s="231"/>
    </row>
    <row r="30" spans="1:12" ht="20.25" customHeight="1">
      <c r="A30" s="100">
        <v>4</v>
      </c>
      <c r="B30" s="101" t="s">
        <v>388</v>
      </c>
      <c r="C30" s="104" t="e">
        <f>COUNTIFS(#REF!, "*Minor*",#REF!,"*Open*")</f>
        <v>#REF!</v>
      </c>
      <c r="D30" s="104" t="e">
        <f>COUNTIFS(#REF!, "*Minor*",#REF!,"*Resolved*")</f>
        <v>#REF!</v>
      </c>
      <c r="E30" s="104" t="e">
        <f>COUNTIFS(#REF!, "*Minor*",#REF!,"*Reopened*")</f>
        <v>#REF!</v>
      </c>
      <c r="F30" s="104" t="e">
        <f>COUNTIFS(#REF!, "*Minor*",#REF!,"*Closed*") + COUNTIFS(#REF!, "*Minor*",#REF!,"*Ready for client test*")</f>
        <v>#REF!</v>
      </c>
      <c r="G30" s="230"/>
      <c r="H30" s="231"/>
    </row>
    <row r="31" spans="1:12" ht="20.25" customHeight="1">
      <c r="A31" s="100"/>
      <c r="B31" s="99" t="s">
        <v>102</v>
      </c>
      <c r="C31" s="99" t="e">
        <f>SUM(C27:C30)</f>
        <v>#REF!</v>
      </c>
      <c r="D31" s="99">
        <v>0</v>
      </c>
      <c r="E31" s="99">
        <v>0</v>
      </c>
      <c r="F31" s="99" t="e">
        <f>SUM(F27:F30)</f>
        <v>#REF!</v>
      </c>
      <c r="G31" s="230"/>
      <c r="H31" s="231"/>
    </row>
    <row r="32" spans="1:12" ht="20.25" customHeight="1">
      <c r="A32" s="106"/>
      <c r="B32" s="107"/>
      <c r="C32" s="108"/>
      <c r="D32" s="108"/>
      <c r="E32" s="108"/>
      <c r="F32" s="108"/>
      <c r="G32" s="108"/>
      <c r="H32" s="108"/>
    </row>
    <row r="33" spans="1:12" ht="15">
      <c r="B33" s="105" t="s">
        <v>389</v>
      </c>
      <c r="C33" s="97"/>
      <c r="D33" s="97"/>
      <c r="E33" s="97"/>
      <c r="F33" s="97"/>
      <c r="G33" s="98"/>
    </row>
    <row r="34" spans="1:12" ht="18.75" customHeight="1">
      <c r="A34" s="99" t="s">
        <v>58</v>
      </c>
      <c r="B34" s="160" t="s">
        <v>390</v>
      </c>
      <c r="C34" s="160" t="s">
        <v>391</v>
      </c>
      <c r="D34" s="160" t="s">
        <v>392</v>
      </c>
      <c r="E34" s="160" t="s">
        <v>343</v>
      </c>
      <c r="F34" s="224" t="s">
        <v>346</v>
      </c>
      <c r="G34" s="226"/>
    </row>
    <row r="35" spans="1:12" s="125" customFormat="1">
      <c r="A35" s="121"/>
      <c r="B35" s="122" t="s">
        <v>393</v>
      </c>
      <c r="C35" s="126" t="s">
        <v>394</v>
      </c>
      <c r="D35" s="126" t="s">
        <v>395</v>
      </c>
      <c r="E35" s="126" t="s">
        <v>351</v>
      </c>
      <c r="F35" s="233"/>
      <c r="G35" s="234"/>
      <c r="H35" s="124"/>
      <c r="I35" s="124"/>
      <c r="J35" s="124"/>
      <c r="K35" s="124"/>
      <c r="L35" s="124"/>
    </row>
    <row r="36" spans="1:12">
      <c r="A36" s="100">
        <v>1</v>
      </c>
      <c r="B36" s="101" t="s">
        <v>331</v>
      </c>
      <c r="C36" s="104" t="s">
        <v>396</v>
      </c>
      <c r="D36" s="104" t="s">
        <v>388</v>
      </c>
      <c r="E36" s="104" t="s">
        <v>357</v>
      </c>
      <c r="F36" s="230"/>
      <c r="G36" s="231"/>
    </row>
    <row r="37" spans="1:12" ht="20.25" customHeight="1">
      <c r="A37" s="100">
        <v>2</v>
      </c>
      <c r="B37" s="101" t="s">
        <v>146</v>
      </c>
      <c r="C37" s="104" t="s">
        <v>397</v>
      </c>
      <c r="D37" s="104" t="s">
        <v>388</v>
      </c>
      <c r="E37" s="104" t="s">
        <v>357</v>
      </c>
      <c r="F37" s="230"/>
      <c r="G37" s="231"/>
    </row>
    <row r="38" spans="1:12" ht="20.25" customHeight="1">
      <c r="A38" s="106"/>
      <c r="B38" s="107"/>
      <c r="C38" s="108"/>
      <c r="D38" s="108"/>
      <c r="E38" s="108"/>
      <c r="F38" s="108"/>
      <c r="G38" s="108"/>
      <c r="H38" s="108"/>
    </row>
    <row r="39" spans="1:12" ht="21.75" customHeight="1">
      <c r="B39" s="219" t="s">
        <v>398</v>
      </c>
      <c r="C39" s="219"/>
      <c r="D39" s="94"/>
      <c r="E39" s="94"/>
      <c r="F39" s="94"/>
      <c r="G39" s="95"/>
      <c r="H39" s="95"/>
    </row>
    <row r="40" spans="1:12">
      <c r="B40" s="96" t="s">
        <v>399</v>
      </c>
      <c r="C40" s="97"/>
      <c r="D40" s="97"/>
      <c r="E40" s="97"/>
      <c r="F40" s="97"/>
      <c r="G40" s="98"/>
    </row>
    <row r="41" spans="1:12" ht="18.75" customHeight="1">
      <c r="A41" s="99" t="s">
        <v>58</v>
      </c>
      <c r="B41" s="160" t="s">
        <v>62</v>
      </c>
      <c r="C41" s="232" t="s">
        <v>400</v>
      </c>
      <c r="D41" s="232"/>
      <c r="E41" s="232" t="s">
        <v>401</v>
      </c>
      <c r="F41" s="232"/>
      <c r="G41" s="232"/>
      <c r="H41" s="99" t="s">
        <v>402</v>
      </c>
    </row>
    <row r="42" spans="1:12" ht="34.5" customHeight="1">
      <c r="A42" s="100">
        <v>1</v>
      </c>
      <c r="B42" s="161" t="s">
        <v>403</v>
      </c>
      <c r="C42" s="229" t="s">
        <v>404</v>
      </c>
      <c r="D42" s="229"/>
      <c r="E42" s="229" t="s">
        <v>405</v>
      </c>
      <c r="F42" s="229"/>
      <c r="G42" s="229"/>
      <c r="H42" s="109"/>
    </row>
    <row r="43" spans="1:12" ht="34.5" customHeight="1">
      <c r="A43" s="100">
        <v>2</v>
      </c>
      <c r="B43" s="161" t="s">
        <v>403</v>
      </c>
      <c r="C43" s="229" t="s">
        <v>404</v>
      </c>
      <c r="D43" s="229"/>
      <c r="E43" s="229" t="s">
        <v>405</v>
      </c>
      <c r="F43" s="229"/>
      <c r="G43" s="229"/>
      <c r="H43" s="109"/>
    </row>
    <row r="44" spans="1:12" ht="34.5" customHeight="1">
      <c r="A44" s="100">
        <v>3</v>
      </c>
      <c r="B44" s="161" t="s">
        <v>403</v>
      </c>
      <c r="C44" s="229" t="s">
        <v>404</v>
      </c>
      <c r="D44" s="229"/>
      <c r="E44" s="229" t="s">
        <v>405</v>
      </c>
      <c r="F44" s="229"/>
      <c r="G44" s="229"/>
      <c r="H44" s="109"/>
    </row>
    <row r="45" spans="1:12">
      <c r="B45" s="110"/>
      <c r="C45" s="110"/>
      <c r="D45" s="110"/>
      <c r="E45" s="111"/>
      <c r="F45" s="97"/>
      <c r="G45" s="98"/>
    </row>
    <row r="46" spans="1:12" ht="21.75" customHeight="1">
      <c r="B46" s="219" t="s">
        <v>406</v>
      </c>
      <c r="C46" s="219"/>
      <c r="D46" s="94"/>
      <c r="E46" s="94"/>
      <c r="F46" s="94"/>
      <c r="G46" s="95"/>
      <c r="H46" s="95"/>
    </row>
    <row r="47" spans="1:12">
      <c r="B47" s="96" t="s">
        <v>407</v>
      </c>
      <c r="C47" s="110"/>
      <c r="D47" s="110"/>
      <c r="E47" s="111"/>
      <c r="F47" s="97"/>
      <c r="G47" s="98"/>
    </row>
    <row r="48" spans="1:12" s="113" customFormat="1" ht="21" customHeight="1">
      <c r="A48" s="220" t="s">
        <v>58</v>
      </c>
      <c r="B48" s="222" t="s">
        <v>408</v>
      </c>
      <c r="C48" s="224" t="s">
        <v>409</v>
      </c>
      <c r="D48" s="225"/>
      <c r="E48" s="225"/>
      <c r="F48" s="226"/>
      <c r="G48" s="227" t="s">
        <v>376</v>
      </c>
      <c r="H48" s="227" t="s">
        <v>408</v>
      </c>
      <c r="I48" s="217" t="s">
        <v>410</v>
      </c>
      <c r="J48" s="112"/>
      <c r="K48" s="112"/>
      <c r="L48" s="112"/>
    </row>
    <row r="49" spans="1:9">
      <c r="A49" s="221"/>
      <c r="B49" s="223"/>
      <c r="C49" s="114" t="s">
        <v>385</v>
      </c>
      <c r="D49" s="114" t="s">
        <v>386</v>
      </c>
      <c r="E49" s="115" t="s">
        <v>387</v>
      </c>
      <c r="F49" s="115" t="s">
        <v>388</v>
      </c>
      <c r="G49" s="228"/>
      <c r="H49" s="228"/>
      <c r="I49" s="218"/>
    </row>
    <row r="50" spans="1:9" ht="38.25">
      <c r="A50" s="221"/>
      <c r="B50" s="223"/>
      <c r="C50" s="128" t="s">
        <v>411</v>
      </c>
      <c r="D50" s="128" t="s">
        <v>412</v>
      </c>
      <c r="E50" s="128" t="s">
        <v>413</v>
      </c>
      <c r="F50" s="128" t="s">
        <v>414</v>
      </c>
      <c r="G50" s="127" t="s">
        <v>415</v>
      </c>
      <c r="H50" s="127" t="s">
        <v>416</v>
      </c>
      <c r="I50" s="127" t="s">
        <v>416</v>
      </c>
    </row>
    <row r="51" spans="1:9" ht="38.25">
      <c r="A51" s="100">
        <v>1</v>
      </c>
      <c r="B51" s="121" t="s">
        <v>417</v>
      </c>
      <c r="C51" s="128" t="s">
        <v>411</v>
      </c>
      <c r="D51" s="128" t="s">
        <v>412</v>
      </c>
      <c r="E51" s="128" t="s">
        <v>413</v>
      </c>
      <c r="F51" s="128" t="s">
        <v>414</v>
      </c>
      <c r="G51" s="116" t="s">
        <v>415</v>
      </c>
      <c r="H51" s="116" t="s">
        <v>416</v>
      </c>
      <c r="I51" s="116" t="s">
        <v>416</v>
      </c>
    </row>
    <row r="52" spans="1:9">
      <c r="A52" s="100">
        <v>2</v>
      </c>
      <c r="B52" s="100" t="s">
        <v>65</v>
      </c>
      <c r="C52" s="116">
        <v>0</v>
      </c>
      <c r="D52" s="116">
        <v>0</v>
      </c>
      <c r="E52" s="116">
        <v>0</v>
      </c>
      <c r="F52" s="116" t="e">
        <f>SUM(C31:E31)</f>
        <v>#REF!</v>
      </c>
      <c r="G52" s="129">
        <f>D21</f>
        <v>1</v>
      </c>
      <c r="H52" s="116" t="s">
        <v>416</v>
      </c>
      <c r="I52" s="116" t="s">
        <v>416</v>
      </c>
    </row>
    <row r="53" spans="1:9" ht="18.75" customHeight="1">
      <c r="B53" s="117"/>
    </row>
    <row r="54" spans="1:9">
      <c r="B54" s="118"/>
    </row>
    <row r="55" spans="1:9">
      <c r="B55" s="118"/>
    </row>
    <row r="56" spans="1:9">
      <c r="B56" s="118"/>
    </row>
    <row r="57" spans="1:9">
      <c r="B57" s="118"/>
    </row>
    <row r="58" spans="1:9">
      <c r="B58" s="118"/>
    </row>
    <row r="59" spans="1:9">
      <c r="B59" s="118"/>
    </row>
    <row r="60" spans="1:9">
      <c r="B60" s="118"/>
    </row>
    <row r="61" spans="1:9">
      <c r="B61" s="118"/>
    </row>
  </sheetData>
  <mergeCells count="32">
    <mergeCell ref="G31:H31"/>
    <mergeCell ref="C2:G2"/>
    <mergeCell ref="C3:D3"/>
    <mergeCell ref="F3:G3"/>
    <mergeCell ref="B6:C6"/>
    <mergeCell ref="B14:D14"/>
    <mergeCell ref="B23:D23"/>
    <mergeCell ref="G26:H26"/>
    <mergeCell ref="G27:H27"/>
    <mergeCell ref="G28:H28"/>
    <mergeCell ref="G29:H29"/>
    <mergeCell ref="G30:H30"/>
    <mergeCell ref="F34:G34"/>
    <mergeCell ref="F36:G36"/>
    <mergeCell ref="F37:G37"/>
    <mergeCell ref="B39:C39"/>
    <mergeCell ref="C41:D41"/>
    <mergeCell ref="E41:G41"/>
    <mergeCell ref="F35:G35"/>
    <mergeCell ref="C42:D42"/>
    <mergeCell ref="E42:G42"/>
    <mergeCell ref="C43:D43"/>
    <mergeCell ref="E43:G43"/>
    <mergeCell ref="C44:D44"/>
    <mergeCell ref="E44:G44"/>
    <mergeCell ref="I48:I49"/>
    <mergeCell ref="B46:C46"/>
    <mergeCell ref="A48:A50"/>
    <mergeCell ref="B48:B50"/>
    <mergeCell ref="C48:F48"/>
    <mergeCell ref="G48:G49"/>
    <mergeCell ref="H48:H49"/>
  </mergeCells>
  <conditionalFormatting sqref="H51">
    <cfRule type="cellIs" dxfId="5" priority="5" operator="equal">
      <formula>"FAIL"</formula>
    </cfRule>
    <cfRule type="cellIs" dxfId="4" priority="6" operator="equal">
      <formula>"PASS"</formula>
    </cfRule>
  </conditionalFormatting>
  <conditionalFormatting sqref="I51:I52">
    <cfRule type="cellIs" dxfId="3" priority="3" operator="equal">
      <formula>"FAIL"</formula>
    </cfRule>
    <cfRule type="cellIs" dxfId="2" priority="4" operator="equal">
      <formula>"PASS"</formula>
    </cfRule>
  </conditionalFormatting>
  <conditionalFormatting sqref="H52">
    <cfRule type="cellIs" dxfId="1" priority="1" operator="equal">
      <formula>"FAIL"</formula>
    </cfRule>
    <cfRule type="cellIs" dxfId="0" priority="2" operator="equal">
      <formula>"PASS"</formula>
    </cfRule>
  </conditionalFormatting>
  <dataValidations count="1">
    <dataValidation type="list" allowBlank="1" showInputMessage="1" showErrorMessage="1" sqref="H51:I52" xr:uid="{00000000-0002-0000-0700-000000000000}">
      <formula1>"PASS,FAIL"</formula1>
    </dataValidation>
  </dataValidation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DD9373D9A24F64F89F14F461305A106" ma:contentTypeVersion="4" ma:contentTypeDescription="Create a new document." ma:contentTypeScope="" ma:versionID="edefd2bea9a69e65a3918d4b9d850884">
  <xsd:schema xmlns:xsd="http://www.w3.org/2001/XMLSchema" xmlns:xs="http://www.w3.org/2001/XMLSchema" xmlns:p="http://schemas.microsoft.com/office/2006/metadata/properties" xmlns:ns2="cabca498-5e2a-459c-ade0-601c6a98c846" xmlns:ns3="044e8ed5-b60c-40cd-b477-04c240ccf9c3" targetNamespace="http://schemas.microsoft.com/office/2006/metadata/properties" ma:root="true" ma:fieldsID="1cdcf90a8e7cb27405451b504492cec2" ns2:_="" ns3:_="">
    <xsd:import namespace="cabca498-5e2a-459c-ade0-601c6a98c846"/>
    <xsd:import namespace="044e8ed5-b60c-40cd-b477-04c240ccf9c3"/>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abca498-5e2a-459c-ade0-601c6a98c84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44e8ed5-b60c-40cd-b477-04c240ccf9c3"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7729ACD-7A20-4344-BFA5-B224A8419F4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abca498-5e2a-459c-ade0-601c6a98c846"/>
    <ds:schemaRef ds:uri="044e8ed5-b60c-40cd-b477-04c240ccf9c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6E3E4FA-795A-4742-A021-9CDC3210C50B}">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4F8C6C6D-E626-49D4-9BA8-E27B2B9C919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Record of Change</vt:lpstr>
      <vt:lpstr>Instruction</vt:lpstr>
      <vt:lpstr>Cover</vt:lpstr>
      <vt:lpstr>Common checklist</vt:lpstr>
      <vt:lpstr>Assignment 1</vt:lpstr>
      <vt:lpstr>User Story 2</vt:lpstr>
      <vt:lpstr>User Story 3</vt:lpstr>
      <vt:lpstr>Test report</vt:lpstr>
    </vt:vector>
  </TitlesOfParts>
  <Manager/>
  <Company>NashTech</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 And Test Report Template</dc:title>
  <dc:subject>HNVN_SD_012_Scrum_Template_TestCase</dc:subject>
  <dc:creator>Truc Nguyen Thi Thanh</dc:creator>
  <cp:keywords/>
  <dc:description/>
  <cp:lastModifiedBy>nguyenthuyoanh513@outlook.com</cp:lastModifiedBy>
  <cp:revision/>
  <dcterms:created xsi:type="dcterms:W3CDTF">2016-08-15T09:08:57Z</dcterms:created>
  <dcterms:modified xsi:type="dcterms:W3CDTF">2022-10-15T09:42:08Z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0x0101008DD9373D9A24F64F89F14F461305A106</vt:lpwstr>
  </property>
  <property fmtid="{D5CDD505-2E9C-101B-9397-08002B2CF9AE}" pid="3" name="MediaServiceImageTags">
    <vt:lpwstr/>
  </property>
</Properties>
</file>